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1570" windowHeight="8055"/>
  </bookViews>
  <sheets>
    <sheet name="BASE DE DATOS  2023" sheetId="1" r:id="rId1"/>
    <sheet name="Hoja2" sheetId="3" r:id="rId2"/>
    <sheet name="Hoja1" sheetId="2" r:id="rId3"/>
  </sheets>
  <definedNames>
    <definedName name="_xlnm._FilterDatabase" localSheetId="0" hidden="1">'BASE DE DATOS  2023'!$A$1:$DA$662</definedName>
    <definedName name="lnkContractReferenceLink_0">'BASE DE DATOS  2023'!$F$46</definedName>
    <definedName name="Z_365B11C7_5D3D_4A6E_95EE_01D5F1D4E99C_.wvu.FilterData" localSheetId="0" hidden="1">'BASE DE DATOS  2023'!$A$1:$DA$2</definedName>
    <definedName name="Z_3F4EC970_5457_4DF7_B1F1_4C907B0C67F0_.wvu.FilterData" localSheetId="0" hidden="1">'BASE DE DATOS  2023'!$A$1:$DA$2</definedName>
    <definedName name="Z_489BD981_3FCA_4175_9A17_46E3E7098BAB_.wvu.FilterData" localSheetId="0" hidden="1">'BASE DE DATOS  2023'!$A$1:$DA$2</definedName>
    <definedName name="Z_679ACF1D_26BB_4355_A6BE_67AC7E0297E4_.wvu.FilterData" localSheetId="0" hidden="1">'BASE DE DATOS  2023'!$A$1:$DA$2</definedName>
    <definedName name="Z_7561AAEF_58D9_49C3_A92D_70E9876917FA_.wvu.FilterData" localSheetId="0" hidden="1">'BASE DE DATOS  2023'!$A$1:$DA$2</definedName>
    <definedName name="Z_CBB0DFDA_E042_4500_B380_C22B17185BAE_.wvu.FilterData" localSheetId="0" hidden="1">'BASE DE DATOS  2023'!$A$1:$DA$2</definedName>
    <definedName name="Z_EF29E646_A73F_49B8_A731_F12ED509BE60_.wvu.FilterData" localSheetId="0" hidden="1">'BASE DE DATOS  2023'!$A$1:$DA$2</definedName>
  </definedNames>
  <calcPr calcId="145621"/>
  <customWorkbookViews>
    <customWorkbookView name="Filtro 3" guid="{CBB0DFDA-E042-4500-B380-C22B17185BAE}" maximized="1" windowWidth="0" windowHeight="0" activeSheetId="0"/>
    <customWorkbookView name="Filtro 2" guid="{3F4EC970-5457-4DF7-B1F1-4C907B0C67F0}" maximized="1" windowWidth="0" windowHeight="0" activeSheetId="0"/>
    <customWorkbookView name="Filtro 1" guid="{7561AAEF-58D9-49C3-A92D-70E9876917FA}" maximized="1" windowWidth="0" windowHeight="0" activeSheetId="0"/>
    <customWorkbookView name="Filtro 7" guid="{EF29E646-A73F-49B8-A731-F12ED509BE60}" maximized="1" windowWidth="0" windowHeight="0" activeSheetId="0"/>
    <customWorkbookView name="Filtro 6" guid="{679ACF1D-26BB-4355-A6BE-67AC7E0297E4}" maximized="1" windowWidth="0" windowHeight="0" activeSheetId="0"/>
    <customWorkbookView name="Filtro 5" guid="{489BD981-3FCA-4175-9A17-46E3E7098BAB}" maximized="1" windowWidth="0" windowHeight="0" activeSheetId="0"/>
    <customWorkbookView name="Filtro 4" guid="{365B11C7-5D3D-4A6E-95EE-01D5F1D4E99C}" maximized="1" windowWidth="0" windowHeight="0" activeSheetId="0"/>
    <customWorkbookView name="Filtro 10" guid="{972A5F41-4110-44D3-8D07-B8293F0D7313}" maximized="1" windowWidth="0" windowHeight="0" activeSheetId="0"/>
    <customWorkbookView name="Filtro 12" guid="{81DCF0A7-D588-4D85-9D8F-C9B1559EDD13}" maximized="1" windowWidth="0" windowHeight="0" activeSheetId="0"/>
    <customWorkbookView name="Filtro 11" guid="{57535E5A-9B28-4D8C-B23F-BD2057A0F975}" maximized="1" windowWidth="0" windowHeight="0" activeSheetId="0"/>
    <customWorkbookView name="Filtro 9" guid="{0C73D900-104F-48BA-9824-8409C4192EDA}" maximized="1" windowWidth="0" windowHeight="0" activeSheetId="0"/>
    <customWorkbookView name="Filtro 8" guid="{FD980F84-DB51-45D3-9322-03D6988C4D46}"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45" i="1" l="1"/>
  <c r="CA45" i="1"/>
  <c r="BZ590" i="1" l="1"/>
  <c r="CA590" i="1"/>
  <c r="CB590" i="1"/>
  <c r="BZ581" i="1"/>
  <c r="CA581" i="1"/>
  <c r="CB581" i="1"/>
  <c r="BZ570" i="1"/>
  <c r="CA570" i="1"/>
  <c r="CB570" i="1"/>
  <c r="BZ560" i="1"/>
  <c r="CA560" i="1"/>
  <c r="CB560" i="1"/>
  <c r="BZ557" i="1"/>
  <c r="CA557" i="1"/>
  <c r="CB557" i="1"/>
  <c r="BZ553" i="1"/>
  <c r="CA553" i="1"/>
  <c r="CB553" i="1"/>
  <c r="BZ552" i="1"/>
  <c r="CA552" i="1"/>
  <c r="CB552" i="1"/>
  <c r="BZ551" i="1"/>
  <c r="CA551" i="1"/>
  <c r="CB551" i="1"/>
  <c r="BZ545" i="1"/>
  <c r="CA545" i="1"/>
  <c r="CB545" i="1"/>
  <c r="BZ544" i="1"/>
  <c r="CA544" i="1"/>
  <c r="CB544" i="1"/>
  <c r="BZ543" i="1"/>
  <c r="CA543" i="1"/>
  <c r="CB543" i="1"/>
  <c r="CA244" i="1"/>
  <c r="CB244" i="1"/>
  <c r="BZ593" i="1"/>
  <c r="CA593" i="1"/>
  <c r="CB593" i="1"/>
  <c r="BZ561" i="1"/>
  <c r="CA561" i="1"/>
  <c r="CB561" i="1"/>
  <c r="BZ535" i="1"/>
  <c r="CA535" i="1"/>
  <c r="CB535" i="1"/>
  <c r="CA500" i="1"/>
  <c r="CB500" i="1"/>
  <c r="CA480" i="1"/>
  <c r="CB480" i="1"/>
  <c r="CA479" i="1"/>
  <c r="CB479" i="1"/>
  <c r="CA406" i="1"/>
  <c r="CB406" i="1"/>
  <c r="CA385" i="1"/>
  <c r="CB385" i="1"/>
  <c r="CA254" i="1"/>
  <c r="CB254" i="1"/>
  <c r="BZ218" i="1"/>
  <c r="CA218" i="1"/>
  <c r="CB218" i="1"/>
  <c r="CA217" i="1"/>
  <c r="CB217" i="1"/>
  <c r="CA213" i="1"/>
  <c r="CB213" i="1"/>
  <c r="CA186" i="1"/>
  <c r="CB186" i="1"/>
  <c r="CA179" i="1"/>
  <c r="CB179" i="1"/>
  <c r="CA164" i="1"/>
  <c r="CB164" i="1"/>
  <c r="BZ160" i="1"/>
  <c r="CA160" i="1"/>
  <c r="CB160" i="1"/>
  <c r="CA120" i="1"/>
  <c r="CB120" i="1"/>
  <c r="CA100" i="1"/>
  <c r="CB100" i="1"/>
  <c r="CA97" i="1"/>
  <c r="CB97" i="1"/>
  <c r="CA74" i="1"/>
  <c r="CB74" i="1"/>
  <c r="CA64" i="1"/>
  <c r="CB64" i="1"/>
  <c r="CA44" i="1"/>
  <c r="CB44" i="1"/>
  <c r="CA31" i="1"/>
  <c r="CB31" i="1"/>
  <c r="CA29" i="1"/>
  <c r="CB29" i="1"/>
  <c r="CA21" i="1"/>
  <c r="CB21" i="1"/>
  <c r="CA12" i="1"/>
  <c r="CB12" i="1"/>
  <c r="CB534" i="1"/>
  <c r="CA534" i="1"/>
  <c r="BZ534" i="1"/>
  <c r="CB533" i="1"/>
  <c r="CA533" i="1"/>
  <c r="BZ533" i="1"/>
  <c r="CB340" i="1"/>
  <c r="CA340" i="1"/>
  <c r="BZ340" i="1"/>
  <c r="CB300" i="1"/>
  <c r="CA300" i="1"/>
  <c r="BZ300" i="1"/>
  <c r="AU255" i="1"/>
  <c r="AZ156" i="1"/>
  <c r="BZ156" i="1" s="1"/>
  <c r="AU156" i="1"/>
  <c r="AU121" i="1"/>
  <c r="CB121" i="1" s="1"/>
  <c r="AU88" i="1"/>
  <c r="CB602" i="1"/>
  <c r="BZ602" i="1"/>
  <c r="CB579" i="1"/>
  <c r="BZ579" i="1"/>
  <c r="CB578" i="1"/>
  <c r="BZ578" i="1"/>
  <c r="CB554" i="1"/>
  <c r="BZ554" i="1"/>
  <c r="CB542" i="1"/>
  <c r="BZ542" i="1"/>
  <c r="CB572" i="1"/>
  <c r="BZ572" i="1"/>
  <c r="CB571" i="1"/>
  <c r="BZ571" i="1"/>
  <c r="CB568" i="1"/>
  <c r="BZ568" i="1"/>
  <c r="CB567" i="1"/>
  <c r="BZ567" i="1"/>
  <c r="CB569" i="1"/>
  <c r="BZ569" i="1"/>
  <c r="CB566" i="1"/>
  <c r="BZ566" i="1"/>
  <c r="CB565" i="1"/>
  <c r="BZ565" i="1"/>
  <c r="CB564" i="1"/>
  <c r="BZ564" i="1"/>
  <c r="CB563" i="1"/>
  <c r="BZ563" i="1"/>
  <c r="CB562" i="1"/>
  <c r="BZ562" i="1"/>
  <c r="CB559" i="1"/>
  <c r="BZ559" i="1"/>
  <c r="CB558" i="1"/>
  <c r="BZ558" i="1"/>
  <c r="BY560" i="1"/>
  <c r="CB550" i="1"/>
  <c r="BZ550" i="1"/>
  <c r="CB549" i="1"/>
  <c r="BZ549" i="1"/>
  <c r="CB548" i="1"/>
  <c r="BZ548" i="1"/>
  <c r="CB547" i="1"/>
  <c r="BZ547" i="1"/>
  <c r="CB546" i="1"/>
  <c r="BZ546" i="1"/>
  <c r="CB541" i="1"/>
  <c r="BZ541" i="1"/>
  <c r="CB267" i="1"/>
  <c r="CB192" i="1"/>
  <c r="CB142" i="1"/>
  <c r="CB118" i="1"/>
  <c r="AX118" i="1"/>
  <c r="CB117" i="1"/>
  <c r="CB95" i="1"/>
  <c r="AX95" i="1"/>
  <c r="CB85" i="1"/>
  <c r="AX85" i="1"/>
  <c r="CB75" i="1"/>
  <c r="CB54" i="1"/>
  <c r="CB53" i="1"/>
  <c r="CB50" i="1"/>
  <c r="CB42" i="1"/>
  <c r="CB39" i="1"/>
  <c r="CB38" i="1"/>
  <c r="CB32" i="1"/>
  <c r="CB27" i="1"/>
  <c r="CB16" i="1"/>
  <c r="CB8" i="1"/>
  <c r="CB7" i="1"/>
  <c r="CB6" i="1"/>
  <c r="CB5" i="1"/>
  <c r="CB4" i="1"/>
  <c r="CB3" i="1"/>
  <c r="CB2" i="1"/>
  <c r="CB536" i="1"/>
  <c r="BZ536" i="1"/>
  <c r="CB293" i="1"/>
  <c r="CB86" i="1"/>
  <c r="CB60" i="1"/>
  <c r="CB55" i="1"/>
  <c r="CB35" i="1"/>
  <c r="CB18" i="1"/>
  <c r="CB13" i="1"/>
  <c r="CB529" i="1"/>
  <c r="CA529" i="1"/>
  <c r="BZ529" i="1"/>
  <c r="CB527" i="1"/>
  <c r="CA527" i="1"/>
  <c r="BZ527" i="1"/>
  <c r="CB30" i="1"/>
  <c r="CB19" i="1"/>
  <c r="CB15" i="1"/>
  <c r="CB14" i="1"/>
  <c r="CB11" i="1"/>
  <c r="CB509" i="1"/>
  <c r="CA509" i="1"/>
  <c r="CB499" i="1"/>
  <c r="CA499" i="1"/>
  <c r="CB484" i="1"/>
  <c r="CA484" i="1"/>
  <c r="CB472" i="1"/>
  <c r="CA472" i="1"/>
  <c r="CB461" i="1"/>
  <c r="CA461" i="1"/>
  <c r="CB342" i="1"/>
  <c r="CA342" i="1"/>
  <c r="BZ342" i="1"/>
  <c r="CB305" i="1"/>
  <c r="CA305" i="1"/>
  <c r="BZ305" i="1"/>
  <c r="CB280" i="1"/>
  <c r="CA280" i="1"/>
  <c r="BZ280" i="1"/>
  <c r="AZ447" i="1"/>
  <c r="AU447" i="1"/>
  <c r="CB447" i="1" s="1"/>
  <c r="CB10" i="1"/>
  <c r="CB449" i="1"/>
  <c r="CB276" i="1"/>
  <c r="CB219" i="1"/>
  <c r="CB105" i="1"/>
  <c r="CB90" i="1"/>
  <c r="AX90" i="1"/>
  <c r="CB63" i="1"/>
  <c r="AX63" i="1"/>
  <c r="CB61" i="1"/>
  <c r="CB49" i="1"/>
  <c r="CB47" i="1"/>
  <c r="CB43" i="1"/>
  <c r="CB40" i="1"/>
  <c r="CB36" i="1"/>
  <c r="CB33" i="1"/>
  <c r="CB9" i="1"/>
  <c r="CB526" i="1"/>
  <c r="CA526" i="1"/>
  <c r="BZ526" i="1"/>
  <c r="CB351" i="1"/>
  <c r="CA351" i="1"/>
  <c r="CB311" i="1"/>
  <c r="CA311" i="1"/>
  <c r="BZ311" i="1"/>
  <c r="CB306" i="1"/>
  <c r="BZ306" i="1"/>
  <c r="CB240" i="1"/>
  <c r="BZ240" i="1"/>
  <c r="CB134" i="1"/>
  <c r="BZ134" i="1"/>
  <c r="CB486" i="1"/>
  <c r="CB457" i="1"/>
  <c r="CB343" i="1"/>
  <c r="BZ343" i="1"/>
  <c r="CB296" i="1"/>
  <c r="BZ296" i="1"/>
  <c r="CB295" i="1"/>
  <c r="BZ295" i="1"/>
  <c r="CB292" i="1"/>
  <c r="BZ292" i="1"/>
  <c r="CB291" i="1"/>
  <c r="BZ291" i="1"/>
  <c r="CB279" i="1"/>
  <c r="BZ279" i="1"/>
  <c r="CB268" i="1"/>
  <c r="CB116" i="1"/>
  <c r="BZ116" i="1"/>
  <c r="BZ637" i="1"/>
  <c r="CB638" i="1"/>
  <c r="BZ638" i="1"/>
  <c r="CB636" i="1"/>
  <c r="BZ636" i="1"/>
  <c r="CB635" i="1"/>
  <c r="BZ635" i="1"/>
  <c r="CB634" i="1"/>
  <c r="BZ634" i="1"/>
  <c r="CB639" i="1"/>
  <c r="CB640" i="1"/>
  <c r="BZ640" i="1"/>
  <c r="BZ639" i="1"/>
  <c r="CB637" i="1"/>
  <c r="CB633" i="1"/>
  <c r="BZ633" i="1"/>
  <c r="CB468" i="1"/>
  <c r="CA468" i="1"/>
  <c r="CB272" i="1"/>
  <c r="CA272" i="1"/>
  <c r="BZ272" i="1"/>
  <c r="CB604" i="1"/>
  <c r="CB601" i="1"/>
  <c r="CB600" i="1"/>
  <c r="CB598" i="1"/>
  <c r="CB596" i="1"/>
  <c r="CB595" i="1"/>
  <c r="CB594" i="1"/>
  <c r="CB592" i="1"/>
  <c r="CB591" i="1"/>
  <c r="CB589" i="1"/>
  <c r="CB588" i="1"/>
  <c r="CB587" i="1"/>
  <c r="CB585" i="1"/>
  <c r="CB584" i="1"/>
  <c r="CB583" i="1"/>
  <c r="CB582" i="1"/>
  <c r="CB577" i="1"/>
  <c r="CB576" i="1"/>
  <c r="CB575" i="1"/>
  <c r="CB574" i="1"/>
  <c r="CB573" i="1"/>
  <c r="CB556" i="1"/>
  <c r="CB555" i="1"/>
  <c r="CB538" i="1"/>
  <c r="CB537" i="1"/>
  <c r="CB490" i="1"/>
  <c r="CB481" i="1"/>
  <c r="CB473" i="1"/>
  <c r="CB465" i="1"/>
  <c r="CB430" i="1"/>
  <c r="CB427" i="1"/>
  <c r="CB424" i="1"/>
  <c r="CB390" i="1"/>
  <c r="CB312" i="1"/>
  <c r="BZ312" i="1"/>
  <c r="CB304" i="1"/>
  <c r="BZ304" i="1"/>
  <c r="CB294" i="1"/>
  <c r="BZ294" i="1"/>
  <c r="CB289" i="1"/>
  <c r="BZ289" i="1"/>
  <c r="CB284" i="1"/>
  <c r="BZ284" i="1"/>
  <c r="CB282" i="1"/>
  <c r="BZ282" i="1"/>
  <c r="CB22" i="1"/>
  <c r="AU616" i="1"/>
  <c r="CB616" i="1" s="1"/>
  <c r="AZ616" i="1"/>
  <c r="CB528" i="1"/>
  <c r="CB524" i="1"/>
  <c r="CA524" i="1"/>
  <c r="BZ524" i="1"/>
  <c r="CB523" i="1"/>
  <c r="CA523" i="1"/>
  <c r="BZ523" i="1"/>
  <c r="CB515" i="1"/>
  <c r="CA515" i="1"/>
  <c r="CB477" i="1"/>
  <c r="CA477" i="1"/>
  <c r="CB476" i="1"/>
  <c r="CA476" i="1"/>
  <c r="CB470" i="1"/>
  <c r="CA470" i="1"/>
  <c r="CB460" i="1"/>
  <c r="CA460" i="1"/>
  <c r="CB446" i="1"/>
  <c r="CA446" i="1"/>
  <c r="CB421" i="1"/>
  <c r="CA421" i="1"/>
  <c r="CB418" i="1"/>
  <c r="CA418" i="1"/>
  <c r="CB365" i="1"/>
  <c r="CA365" i="1"/>
  <c r="CB275" i="1"/>
  <c r="CA275" i="1"/>
  <c r="BZ275" i="1"/>
  <c r="CB274" i="1"/>
  <c r="CA274" i="1"/>
  <c r="BZ274" i="1"/>
  <c r="CB269" i="1"/>
  <c r="CA269" i="1"/>
  <c r="BZ269" i="1"/>
  <c r="CB263" i="1"/>
  <c r="CA263" i="1"/>
  <c r="BZ263" i="1"/>
  <c r="CB258" i="1"/>
  <c r="CA258" i="1"/>
  <c r="BZ258" i="1"/>
  <c r="CB249" i="1"/>
  <c r="CA249" i="1"/>
  <c r="BZ249" i="1"/>
  <c r="CB248" i="1"/>
  <c r="CA248" i="1"/>
  <c r="BZ248" i="1"/>
  <c r="CB243" i="1"/>
  <c r="CA243" i="1"/>
  <c r="BZ243" i="1"/>
  <c r="CB196" i="1"/>
  <c r="CA196" i="1"/>
  <c r="BZ196" i="1"/>
  <c r="CB193" i="1"/>
  <c r="CA193" i="1"/>
  <c r="BZ193" i="1"/>
  <c r="CB153" i="1"/>
  <c r="CA153" i="1"/>
  <c r="BZ153" i="1"/>
  <c r="CB603" i="1"/>
  <c r="CB517" i="1"/>
  <c r="CB471" i="1"/>
  <c r="CB510" i="1"/>
  <c r="CB466" i="1"/>
  <c r="CB464" i="1"/>
  <c r="CB453" i="1"/>
  <c r="CB420" i="1"/>
  <c r="CB197" i="1"/>
  <c r="BZ197" i="1"/>
  <c r="CB373" i="1"/>
  <c r="CB350" i="1"/>
  <c r="CB286" i="1"/>
  <c r="BZ286" i="1"/>
  <c r="CB273" i="1"/>
  <c r="BZ273" i="1"/>
  <c r="CB271" i="1"/>
  <c r="CB264" i="1"/>
  <c r="BZ264" i="1"/>
  <c r="CB261" i="1"/>
  <c r="BZ261" i="1"/>
  <c r="CB260" i="1"/>
  <c r="BZ260" i="1"/>
  <c r="CB259" i="1"/>
  <c r="BZ259" i="1"/>
  <c r="CB257" i="1"/>
  <c r="BZ257" i="1"/>
  <c r="CB256" i="1"/>
  <c r="BZ256" i="1"/>
  <c r="CB250" i="1"/>
  <c r="BZ250" i="1"/>
  <c r="CB247" i="1"/>
  <c r="BZ247" i="1"/>
  <c r="CB246" i="1"/>
  <c r="BZ246" i="1"/>
  <c r="CB245" i="1"/>
  <c r="BZ245" i="1"/>
  <c r="CB241" i="1"/>
  <c r="BZ241" i="1"/>
  <c r="CB235" i="1"/>
  <c r="BZ235" i="1"/>
  <c r="CB234" i="1"/>
  <c r="BZ234" i="1"/>
  <c r="CB232" i="1"/>
  <c r="BZ232" i="1"/>
  <c r="CB231" i="1"/>
  <c r="BZ231" i="1"/>
  <c r="CB230" i="1"/>
  <c r="BZ230" i="1"/>
  <c r="CB229" i="1"/>
  <c r="BZ229" i="1"/>
  <c r="CB228" i="1"/>
  <c r="BZ228" i="1"/>
  <c r="CB227" i="1"/>
  <c r="BZ227" i="1"/>
  <c r="CB226" i="1"/>
  <c r="BZ226" i="1"/>
  <c r="CB225" i="1"/>
  <c r="BZ225" i="1"/>
  <c r="CB224" i="1"/>
  <c r="BZ224" i="1"/>
  <c r="CB223" i="1"/>
  <c r="BZ223" i="1"/>
  <c r="CB222" i="1"/>
  <c r="BZ222" i="1"/>
  <c r="CB221" i="1"/>
  <c r="BZ221" i="1"/>
  <c r="CB220" i="1"/>
  <c r="BZ220" i="1"/>
  <c r="CB216" i="1"/>
  <c r="BZ216" i="1"/>
  <c r="CB214" i="1"/>
  <c r="BZ214" i="1"/>
  <c r="CB212" i="1"/>
  <c r="BZ212" i="1"/>
  <c r="CB210" i="1"/>
  <c r="BZ210" i="1"/>
  <c r="CB207" i="1"/>
  <c r="BZ207" i="1"/>
  <c r="CB206" i="1"/>
  <c r="BZ206" i="1"/>
  <c r="CB205" i="1"/>
  <c r="BZ205" i="1"/>
  <c r="CB204" i="1"/>
  <c r="BZ204" i="1"/>
  <c r="CB203" i="1"/>
  <c r="BZ203" i="1"/>
  <c r="CB202" i="1"/>
  <c r="BZ202" i="1"/>
  <c r="CB201" i="1"/>
  <c r="BZ201" i="1"/>
  <c r="CB200" i="1"/>
  <c r="BZ200" i="1"/>
  <c r="CB198" i="1"/>
  <c r="BZ198" i="1"/>
  <c r="CB195" i="1"/>
  <c r="BZ195" i="1"/>
  <c r="CB194" i="1"/>
  <c r="BZ194" i="1"/>
  <c r="CB191" i="1"/>
  <c r="BZ191" i="1"/>
  <c r="CB190" i="1"/>
  <c r="BZ190" i="1"/>
  <c r="CB189" i="1"/>
  <c r="BZ189" i="1"/>
  <c r="CB183" i="1"/>
  <c r="BZ183" i="1"/>
  <c r="CB182" i="1"/>
  <c r="BZ182" i="1"/>
  <c r="CB181" i="1"/>
  <c r="BZ181" i="1"/>
  <c r="CB177" i="1"/>
  <c r="BZ177" i="1"/>
  <c r="CB141" i="1"/>
  <c r="BZ141" i="1"/>
  <c r="CB138" i="1"/>
  <c r="BZ138" i="1"/>
  <c r="CB111" i="1"/>
  <c r="AX111" i="1"/>
  <c r="CB82" i="1"/>
  <c r="AX82" i="1"/>
  <c r="CB62" i="1"/>
  <c r="AX62" i="1"/>
  <c r="CB366" i="1"/>
  <c r="CA366" i="1"/>
  <c r="CB76" i="1"/>
  <c r="CA76" i="1"/>
  <c r="BZ76" i="1"/>
  <c r="CB540" i="1"/>
  <c r="CA540" i="1"/>
  <c r="CB452" i="1"/>
  <c r="CA452" i="1"/>
  <c r="CB404" i="1"/>
  <c r="CA404" i="1"/>
  <c r="CB211" i="1"/>
  <c r="CA211" i="1"/>
  <c r="BZ211" i="1"/>
  <c r="CB209" i="1"/>
  <c r="CA209" i="1"/>
  <c r="BZ209" i="1"/>
  <c r="CB199" i="1"/>
  <c r="CA199" i="1"/>
  <c r="BZ199" i="1"/>
  <c r="CB188" i="1"/>
  <c r="CA188" i="1"/>
  <c r="BZ188" i="1"/>
  <c r="CB187" i="1"/>
  <c r="CA187" i="1"/>
  <c r="BZ187" i="1"/>
  <c r="CB506" i="1"/>
  <c r="CA506" i="1"/>
  <c r="CB505" i="1"/>
  <c r="CA505" i="1"/>
  <c r="CB503" i="1"/>
  <c r="CA503" i="1"/>
  <c r="CB502" i="1"/>
  <c r="CA502" i="1"/>
  <c r="CB498" i="1"/>
  <c r="CA498" i="1"/>
  <c r="CB497" i="1"/>
  <c r="CA497" i="1"/>
  <c r="CB495" i="1"/>
  <c r="CA495" i="1"/>
  <c r="CB494" i="1"/>
  <c r="CA494" i="1"/>
  <c r="CB492" i="1"/>
  <c r="CA492" i="1"/>
  <c r="CB489" i="1"/>
  <c r="CA489" i="1"/>
  <c r="CB488" i="1"/>
  <c r="CA488" i="1"/>
  <c r="CB433" i="1"/>
  <c r="CA433" i="1"/>
  <c r="CB408" i="1"/>
  <c r="CA408" i="1"/>
  <c r="CB405" i="1"/>
  <c r="CA405" i="1"/>
  <c r="CB180" i="1"/>
  <c r="CA180" i="1"/>
  <c r="BZ180" i="1"/>
  <c r="CB171" i="1"/>
  <c r="CA171" i="1"/>
  <c r="BZ171" i="1"/>
  <c r="CB169" i="1"/>
  <c r="CA169" i="1"/>
  <c r="BZ169" i="1"/>
  <c r="CB167" i="1"/>
  <c r="CA167" i="1"/>
  <c r="BZ167" i="1"/>
  <c r="CB137" i="1"/>
  <c r="CA137" i="1"/>
  <c r="BZ137" i="1"/>
  <c r="CB67" i="1"/>
  <c r="CA67" i="1"/>
  <c r="CB519" i="1"/>
  <c r="BZ519" i="1"/>
  <c r="CB508" i="1"/>
  <c r="CB507" i="1"/>
  <c r="CB504" i="1"/>
  <c r="CB496" i="1"/>
  <c r="CB493" i="1"/>
  <c r="CB491" i="1"/>
  <c r="CB475" i="1"/>
  <c r="CB474" i="1"/>
  <c r="CB448" i="1"/>
  <c r="CB436" i="1"/>
  <c r="CB428" i="1"/>
  <c r="CB426" i="1"/>
  <c r="CB425" i="1"/>
  <c r="CB423" i="1"/>
  <c r="CB407" i="1"/>
  <c r="CB403" i="1"/>
  <c r="CB382" i="1"/>
  <c r="CB178" i="1"/>
  <c r="BZ178" i="1"/>
  <c r="CB175" i="1"/>
  <c r="BZ175" i="1"/>
  <c r="CB174" i="1"/>
  <c r="BZ174" i="1"/>
  <c r="CB173" i="1"/>
  <c r="BZ173" i="1"/>
  <c r="CB172" i="1"/>
  <c r="BZ172" i="1"/>
  <c r="CB170" i="1"/>
  <c r="BZ170" i="1"/>
  <c r="CB168" i="1"/>
  <c r="BZ168" i="1"/>
  <c r="CB166" i="1"/>
  <c r="BZ166" i="1"/>
  <c r="CB165" i="1"/>
  <c r="BZ165" i="1"/>
  <c r="CB162" i="1"/>
  <c r="BZ162" i="1"/>
  <c r="CB161" i="1"/>
  <c r="BZ161" i="1"/>
  <c r="CB159" i="1"/>
  <c r="BZ159" i="1"/>
  <c r="CB158" i="1"/>
  <c r="BZ158" i="1"/>
  <c r="AX158" i="1"/>
  <c r="CB157" i="1"/>
  <c r="BZ157" i="1"/>
  <c r="CB156" i="1"/>
  <c r="CB150" i="1"/>
  <c r="BZ150" i="1"/>
  <c r="CB148" i="1"/>
  <c r="BZ148" i="1"/>
  <c r="CB144" i="1"/>
  <c r="BZ144" i="1"/>
  <c r="CB140" i="1"/>
  <c r="BZ140" i="1"/>
  <c r="CB139" i="1"/>
  <c r="BZ139" i="1"/>
  <c r="CB136" i="1"/>
  <c r="BZ136" i="1"/>
  <c r="CB124" i="1"/>
  <c r="BZ124" i="1"/>
  <c r="BZ123" i="1"/>
  <c r="CB122" i="1"/>
  <c r="BZ122" i="1"/>
  <c r="CB96" i="1"/>
  <c r="CB83" i="1"/>
  <c r="CB78" i="1"/>
  <c r="CB65" i="1"/>
  <c r="CB41" i="1"/>
  <c r="CB483" i="1"/>
  <c r="CA483" i="1"/>
  <c r="CB482" i="1"/>
  <c r="CA482" i="1"/>
  <c r="CB469" i="1"/>
  <c r="CA469" i="1"/>
  <c r="CA154" i="1"/>
  <c r="CB154" i="1"/>
  <c r="CB386" i="1"/>
  <c r="CA386" i="1"/>
  <c r="CB163" i="1"/>
  <c r="CA163" i="1"/>
  <c r="BZ163" i="1"/>
  <c r="BZ154" i="1"/>
  <c r="CB152" i="1"/>
  <c r="CA152" i="1"/>
  <c r="BZ152" i="1"/>
  <c r="CB149" i="1"/>
  <c r="CA149" i="1"/>
  <c r="BZ149" i="1"/>
  <c r="CB135" i="1"/>
  <c r="CA135" i="1"/>
  <c r="BZ135" i="1"/>
  <c r="CB91" i="1"/>
  <c r="CA91" i="1"/>
  <c r="CB89" i="1"/>
  <c r="CA89" i="1"/>
  <c r="CB79" i="1"/>
  <c r="CA79" i="1"/>
  <c r="BZ145" i="1"/>
  <c r="CB145" i="1"/>
  <c r="CA145" i="1"/>
  <c r="AU326" i="1"/>
  <c r="CB326" i="1" s="1"/>
  <c r="CB155" i="1"/>
  <c r="BZ155" i="1"/>
  <c r="CB147" i="1"/>
  <c r="BZ147" i="1"/>
  <c r="BZ146" i="1"/>
  <c r="CB146" i="1"/>
  <c r="CB143" i="1"/>
  <c r="BZ143" i="1"/>
  <c r="CB133" i="1"/>
  <c r="BZ133" i="1"/>
  <c r="CB132" i="1"/>
  <c r="BZ132" i="1"/>
  <c r="CB130" i="1"/>
  <c r="BZ130" i="1"/>
  <c r="CB129" i="1"/>
  <c r="BZ129" i="1"/>
  <c r="CB128" i="1"/>
  <c r="BZ128" i="1"/>
  <c r="AX128" i="1"/>
  <c r="CB126" i="1"/>
  <c r="BZ126" i="1"/>
  <c r="CB125" i="1"/>
  <c r="BZ125" i="1"/>
  <c r="BZ121" i="1"/>
  <c r="CB119" i="1"/>
  <c r="AX119" i="1"/>
  <c r="CB104" i="1"/>
  <c r="BZ104" i="1"/>
  <c r="CB102" i="1"/>
  <c r="BZ102" i="1"/>
  <c r="CB99" i="1"/>
  <c r="CB88" i="1"/>
  <c r="CB81" i="1"/>
  <c r="CB80" i="1"/>
  <c r="CB69" i="1"/>
  <c r="CB68" i="1"/>
  <c r="CB417" i="1"/>
  <c r="CA417" i="1"/>
  <c r="CB416" i="1"/>
  <c r="CA416" i="1"/>
  <c r="CB127" i="1"/>
  <c r="CA127" i="1"/>
  <c r="BZ127" i="1"/>
  <c r="CB115" i="1"/>
  <c r="CA115" i="1"/>
  <c r="BZ115" i="1"/>
  <c r="CB109" i="1"/>
  <c r="CA109" i="1"/>
  <c r="BZ109" i="1"/>
  <c r="CB93" i="1"/>
  <c r="CA93" i="1"/>
  <c r="CB419" i="1"/>
  <c r="CB372" i="1"/>
  <c r="BZ114" i="1"/>
  <c r="CB114" i="1"/>
  <c r="BZ110" i="1"/>
  <c r="CB110" i="1"/>
  <c r="BZ103" i="1"/>
  <c r="CB103" i="1"/>
  <c r="CB94" i="1"/>
  <c r="BZ630" i="1"/>
  <c r="CB630" i="1"/>
  <c r="BZ629" i="1"/>
  <c r="CB629" i="1"/>
  <c r="BZ628" i="1"/>
  <c r="CB628" i="1"/>
  <c r="BZ627" i="1"/>
  <c r="CB627" i="1"/>
  <c r="BZ626" i="1"/>
  <c r="CB626" i="1"/>
  <c r="BZ625" i="1"/>
  <c r="CB625" i="1"/>
  <c r="BZ520" i="1"/>
  <c r="CA520" i="1"/>
  <c r="CB520" i="1"/>
  <c r="CB485" i="1"/>
  <c r="CA487" i="1"/>
  <c r="CB487" i="1"/>
  <c r="CA478" i="1"/>
  <c r="CB478" i="1"/>
  <c r="CA462" i="1"/>
  <c r="CB462" i="1"/>
  <c r="CA442" i="1"/>
  <c r="CB442" i="1"/>
  <c r="CB401" i="1"/>
  <c r="CB87" i="1"/>
  <c r="CA87" i="1"/>
  <c r="CB391" i="1"/>
  <c r="CA391" i="1"/>
  <c r="Y652" i="1"/>
  <c r="Y650" i="1"/>
  <c r="Y649" i="1"/>
  <c r="Y648" i="1"/>
  <c r="Y647" i="1"/>
  <c r="CB422" i="1"/>
  <c r="CB402" i="1"/>
  <c r="CB458" i="1"/>
  <c r="CB413" i="1"/>
  <c r="CB400" i="1"/>
  <c r="CB397" i="1"/>
  <c r="CB387" i="1"/>
  <c r="CB396" i="1"/>
  <c r="CB266" i="1"/>
  <c r="CB265" i="1"/>
  <c r="CB251" i="1"/>
  <c r="BZ131" i="1"/>
  <c r="CB131" i="1"/>
  <c r="BZ113" i="1"/>
  <c r="CB113" i="1"/>
  <c r="BZ112" i="1"/>
  <c r="CB112" i="1"/>
  <c r="BZ108" i="1"/>
  <c r="CB108" i="1"/>
  <c r="CB107" i="1"/>
  <c r="BZ107" i="1"/>
  <c r="CB106" i="1"/>
  <c r="BZ106" i="1"/>
  <c r="CB101" i="1"/>
  <c r="BZ101" i="1"/>
  <c r="CB98" i="1"/>
  <c r="CB77" i="1"/>
  <c r="CB73" i="1"/>
  <c r="CB71" i="1"/>
  <c r="CB70" i="1"/>
  <c r="CB66" i="1"/>
  <c r="CB59" i="1"/>
  <c r="CB58" i="1"/>
  <c r="CB57" i="1"/>
  <c r="CB56" i="1"/>
  <c r="CB52" i="1"/>
  <c r="CB51" i="1"/>
  <c r="CB46" i="1"/>
  <c r="CA455" i="1"/>
  <c r="CA454" i="1"/>
  <c r="CA451" i="1"/>
  <c r="CA445" i="1"/>
  <c r="CA444" i="1"/>
  <c r="CA441" i="1"/>
  <c r="CA440" i="1"/>
  <c r="CA439" i="1"/>
  <c r="CA429" i="1"/>
  <c r="CA415" i="1"/>
  <c r="CA411" i="1"/>
  <c r="CA410" i="1"/>
  <c r="CA399" i="1"/>
  <c r="CA392" i="1"/>
  <c r="CA388" i="1"/>
  <c r="CA384" i="1"/>
  <c r="CA381" i="1"/>
  <c r="CA379" i="1"/>
  <c r="CA370" i="1"/>
  <c r="CA364" i="1"/>
  <c r="CA368" i="1"/>
  <c r="CA362" i="1"/>
  <c r="CA363" i="1"/>
  <c r="CA359" i="1"/>
  <c r="CA355" i="1"/>
  <c r="CA352" i="1"/>
  <c r="CA48" i="1"/>
  <c r="CA34" i="1"/>
  <c r="CB459" i="1"/>
  <c r="CB455" i="1"/>
  <c r="CB454" i="1"/>
  <c r="CB451" i="1"/>
  <c r="CB445" i="1"/>
  <c r="CB444" i="1"/>
  <c r="CB441" i="1"/>
  <c r="CB440" i="1"/>
  <c r="CB439" i="1"/>
  <c r="CB429" i="1"/>
  <c r="CB415" i="1"/>
  <c r="CB411" i="1"/>
  <c r="CB410" i="1"/>
  <c r="CB399" i="1"/>
  <c r="CB392" i="1"/>
  <c r="CB388" i="1"/>
  <c r="CB384" i="1"/>
  <c r="CB381" i="1"/>
  <c r="CB379" i="1"/>
  <c r="CB371" i="1"/>
  <c r="CB370" i="1"/>
  <c r="CB368" i="1"/>
  <c r="CB364" i="1"/>
  <c r="CB363" i="1"/>
  <c r="CB362" i="1"/>
  <c r="CB359" i="1"/>
  <c r="CB352" i="1"/>
  <c r="CB355" i="1"/>
  <c r="CB48" i="1"/>
  <c r="CB34" i="1"/>
  <c r="CB516" i="1"/>
  <c r="CB511" i="1"/>
  <c r="BZ511" i="1"/>
  <c r="CB393" i="1"/>
  <c r="CB456" i="1"/>
  <c r="CB450" i="1"/>
  <c r="CB438" i="1"/>
  <c r="CB437" i="1"/>
  <c r="CB435" i="1"/>
  <c r="CB434" i="1"/>
  <c r="CB432" i="1"/>
  <c r="CB414" i="1"/>
  <c r="CB412" i="1"/>
  <c r="CB409" i="1"/>
  <c r="CB395" i="1"/>
  <c r="CB389" i="1"/>
  <c r="CB380" i="1"/>
  <c r="CB369" i="1"/>
  <c r="CB367" i="1"/>
  <c r="CB361" i="1"/>
  <c r="CB360" i="1"/>
  <c r="CB357" i="1"/>
  <c r="CB353" i="1"/>
  <c r="CB208" i="1"/>
  <c r="CB184" i="1"/>
  <c r="CB37" i="1"/>
  <c r="CB28" i="1"/>
  <c r="CB26" i="1"/>
  <c r="CB25" i="1"/>
  <c r="CB24" i="1"/>
  <c r="CB23" i="1"/>
  <c r="CB20" i="1"/>
  <c r="CB17" i="1"/>
  <c r="CB599" i="1"/>
  <c r="CB431" i="1"/>
  <c r="CB383" i="1"/>
  <c r="CB376" i="1"/>
  <c r="CB378" i="1"/>
  <c r="CB375" i="1"/>
  <c r="CB374" i="1"/>
  <c r="CB356" i="1"/>
  <c r="CB349" i="1"/>
  <c r="CB341" i="1"/>
  <c r="CB308" i="1"/>
  <c r="CB151" i="1"/>
  <c r="BZ151" i="1"/>
  <c r="CB92" i="1"/>
  <c r="CB615" i="1"/>
  <c r="BZ615" i="1"/>
  <c r="CB614" i="1"/>
  <c r="CB617" i="1"/>
  <c r="CB618" i="1"/>
  <c r="CB619" i="1"/>
  <c r="CB620" i="1"/>
  <c r="CB621" i="1"/>
  <c r="CB613" i="1"/>
  <c r="BZ614" i="1"/>
  <c r="BZ616" i="1"/>
  <c r="BZ617" i="1"/>
  <c r="BZ618" i="1"/>
  <c r="BZ619" i="1"/>
  <c r="BZ620" i="1"/>
  <c r="BZ621" i="1"/>
  <c r="BZ613" i="1"/>
  <c r="BZ611" i="1"/>
  <c r="BZ622" i="1"/>
  <c r="BZ609" i="1"/>
  <c r="BZ610" i="1"/>
  <c r="BZ612" i="1"/>
  <c r="BZ532" i="1"/>
  <c r="BZ522" i="1"/>
  <c r="BZ512" i="1"/>
  <c r="BZ513" i="1"/>
  <c r="BZ514" i="1"/>
  <c r="CB622" i="1"/>
  <c r="CB609" i="1"/>
  <c r="CB610" i="1"/>
  <c r="CB611" i="1"/>
  <c r="CB612" i="1"/>
  <c r="CB531" i="1"/>
  <c r="CB532" i="1"/>
  <c r="CB522" i="1"/>
  <c r="CB512" i="1"/>
  <c r="CB513" i="1"/>
  <c r="CB514" i="1"/>
  <c r="Y646" i="1"/>
  <c r="CB346" i="1"/>
  <c r="CB345" i="1"/>
  <c r="CB354" i="1"/>
  <c r="CB278" i="1"/>
  <c r="CB398" i="1"/>
  <c r="CB377" i="1"/>
  <c r="CB344" i="1"/>
  <c r="CB339" i="1"/>
  <c r="CB338" i="1"/>
  <c r="CB337" i="1"/>
  <c r="CB336" i="1"/>
  <c r="CB333" i="1"/>
  <c r="CB332" i="1"/>
  <c r="CB331" i="1"/>
  <c r="CB330" i="1"/>
  <c r="CB329" i="1"/>
  <c r="CB328" i="1"/>
  <c r="CB327" i="1"/>
  <c r="CB325" i="1"/>
  <c r="CB324" i="1"/>
  <c r="CB323" i="1"/>
  <c r="CB322" i="1"/>
  <c r="CB321" i="1"/>
  <c r="CB320" i="1"/>
  <c r="CB318" i="1"/>
  <c r="CB317" i="1"/>
  <c r="CB316" i="1"/>
  <c r="CB315" i="1"/>
  <c r="CB314" i="1"/>
  <c r="CB310" i="1"/>
  <c r="AX310" i="1"/>
  <c r="CB309" i="1"/>
  <c r="CB303" i="1"/>
  <c r="CB302" i="1"/>
  <c r="CB301" i="1"/>
  <c r="CB297" i="1"/>
  <c r="CB290" i="1"/>
  <c r="CB288" i="1"/>
  <c r="CB287" i="1"/>
  <c r="CB285" i="1"/>
  <c r="CB283" i="1"/>
  <c r="CB281" i="1"/>
  <c r="CB255" i="1"/>
  <c r="CB270" i="1"/>
  <c r="CB262" i="1"/>
  <c r="BY263" i="1"/>
  <c r="Y645" i="1"/>
  <c r="Y644" i="1"/>
  <c r="Y642" i="1"/>
  <c r="Y643" i="1"/>
  <c r="Y641" i="1"/>
  <c r="CB253" i="1"/>
  <c r="CB252" i="1"/>
  <c r="CB242" i="1"/>
  <c r="CB239" i="1"/>
  <c r="CB238" i="1"/>
  <c r="CB237" i="1"/>
  <c r="CB236" i="1"/>
  <c r="AZ236" i="1"/>
  <c r="BZ501" i="1"/>
  <c r="CB215" i="1"/>
  <c r="CB501" i="1"/>
  <c r="Y605" i="1"/>
  <c r="BY605" i="1"/>
  <c r="BY606" i="1"/>
  <c r="Y607" i="1"/>
  <c r="BY607" i="1"/>
  <c r="Y608" i="1"/>
  <c r="BY608" i="1"/>
  <c r="BY609" i="1"/>
  <c r="BY610" i="1"/>
  <c r="BY611" i="1"/>
  <c r="BY612" i="1"/>
  <c r="BY613" i="1"/>
  <c r="BY614" i="1"/>
  <c r="BY617" i="1"/>
  <c r="BY618" i="1"/>
  <c r="BY620" i="1"/>
  <c r="Y623" i="1"/>
  <c r="Y597" i="1"/>
  <c r="BY597" i="1"/>
  <c r="Y586" i="1"/>
  <c r="BY586" i="1"/>
  <c r="Y580" i="1"/>
  <c r="BY580" i="1"/>
  <c r="Y539" i="1"/>
  <c r="BY539" i="1"/>
  <c r="Y530" i="1"/>
  <c r="BY530" i="1"/>
  <c r="Y531" i="1"/>
  <c r="BZ531" i="1" s="1"/>
  <c r="BY531" i="1"/>
  <c r="BY532" i="1"/>
  <c r="Y525" i="1"/>
  <c r="BY525" i="1"/>
  <c r="Y521" i="1"/>
  <c r="BY521" i="1"/>
  <c r="BY522" i="1"/>
  <c r="Y518" i="1"/>
  <c r="BY518" i="1"/>
  <c r="Y516" i="1"/>
  <c r="BZ516" i="1" s="1"/>
  <c r="BY516" i="1"/>
  <c r="AX511" i="1"/>
  <c r="BY512" i="1"/>
  <c r="AX513" i="1"/>
  <c r="AX514" i="1"/>
  <c r="BY467" i="1"/>
  <c r="Y393" i="1"/>
  <c r="BZ393" i="1" s="1"/>
  <c r="BY393" i="1"/>
  <c r="Y394" i="1"/>
  <c r="BY394" i="1"/>
  <c r="Y358" i="1"/>
  <c r="BY358" i="1"/>
  <c r="BF160" i="1"/>
  <c r="BY9" i="1"/>
  <c r="BY12" i="1"/>
  <c r="BY21" i="1"/>
  <c r="BY29" i="1"/>
  <c r="BY31" i="1"/>
  <c r="BY34" i="1"/>
  <c r="BY44" i="1"/>
  <c r="BY45" i="1"/>
  <c r="BY48" i="1"/>
  <c r="BY64" i="1"/>
  <c r="BY67" i="1"/>
  <c r="BY74" i="1"/>
  <c r="BY76" i="1"/>
  <c r="BY79" i="1"/>
  <c r="BY87" i="1"/>
  <c r="BY89" i="1"/>
  <c r="BY91" i="1"/>
  <c r="BY93" i="1"/>
  <c r="BY97" i="1"/>
  <c r="BY100" i="1"/>
  <c r="BY109" i="1"/>
  <c r="BY115" i="1"/>
  <c r="BY120" i="1"/>
  <c r="BY127" i="1"/>
  <c r="BY135" i="1"/>
  <c r="BY137" i="1"/>
  <c r="BY145" i="1"/>
  <c r="BY149" i="1"/>
  <c r="BY152" i="1"/>
  <c r="BY153" i="1"/>
  <c r="BY154" i="1"/>
  <c r="BY163" i="1"/>
  <c r="BY164" i="1"/>
  <c r="BY167" i="1"/>
  <c r="BY169" i="1"/>
  <c r="BY171" i="1"/>
  <c r="BY179" i="1"/>
  <c r="BY180" i="1"/>
  <c r="BY185" i="1"/>
  <c r="BY186" i="1"/>
  <c r="BY187" i="1"/>
  <c r="BY188" i="1"/>
  <c r="BY193" i="1"/>
  <c r="BY196" i="1"/>
  <c r="BY199" i="1"/>
  <c r="BY209" i="1"/>
  <c r="BY211" i="1"/>
  <c r="BY213" i="1"/>
  <c r="BY243" i="1"/>
  <c r="BY244" i="1"/>
  <c r="BY248" i="1"/>
  <c r="BY249" i="1"/>
  <c r="BY254" i="1"/>
  <c r="BY258" i="1"/>
  <c r="BY269" i="1"/>
  <c r="BY272" i="1"/>
  <c r="BY274" i="1"/>
  <c r="BY275" i="1"/>
  <c r="BY277" i="1"/>
  <c r="BY280" i="1"/>
  <c r="BY299" i="1"/>
  <c r="BY300" i="1"/>
  <c r="BY305" i="1"/>
  <c r="BY307" i="1"/>
  <c r="BY311" i="1"/>
  <c r="BY313" i="1"/>
  <c r="BY319" i="1"/>
  <c r="BY334" i="1"/>
  <c r="BY335" i="1"/>
  <c r="BY340" i="1"/>
  <c r="BY342" i="1"/>
  <c r="BY347" i="1"/>
  <c r="BY348" i="1"/>
  <c r="BY351" i="1"/>
  <c r="BY352" i="1"/>
  <c r="BY355" i="1"/>
  <c r="BY359" i="1"/>
  <c r="BY362" i="1"/>
  <c r="BY363" i="1"/>
  <c r="BY364" i="1"/>
  <c r="BY365" i="1"/>
  <c r="BY366" i="1"/>
  <c r="BY368" i="1"/>
  <c r="BY370" i="1"/>
  <c r="BY379" i="1"/>
  <c r="BY381" i="1"/>
  <c r="BY384" i="1"/>
  <c r="BY385" i="1"/>
  <c r="BY386" i="1"/>
  <c r="BY388" i="1"/>
  <c r="BY391" i="1"/>
  <c r="BY392" i="1"/>
  <c r="BY399" i="1"/>
  <c r="BY404" i="1"/>
  <c r="BY405" i="1"/>
  <c r="BY406" i="1"/>
  <c r="BY408" i="1"/>
  <c r="BY410" i="1"/>
  <c r="BY411" i="1"/>
  <c r="BY415" i="1"/>
  <c r="BY416" i="1"/>
  <c r="BY417" i="1"/>
  <c r="BY418" i="1"/>
  <c r="BY421" i="1"/>
  <c r="BY429" i="1"/>
  <c r="BY433" i="1"/>
  <c r="BY439" i="1"/>
  <c r="BY440" i="1"/>
  <c r="BY441" i="1"/>
  <c r="BY442" i="1"/>
  <c r="BY444" i="1"/>
  <c r="BY445" i="1"/>
  <c r="BY446" i="1"/>
  <c r="BY451" i="1"/>
  <c r="BY452" i="1"/>
  <c r="BY454" i="1"/>
  <c r="BY460" i="1"/>
  <c r="BY461" i="1"/>
  <c r="BY462" i="1"/>
  <c r="BY468" i="1"/>
  <c r="BY469" i="1"/>
  <c r="BY470" i="1"/>
  <c r="BY472" i="1"/>
  <c r="BY476" i="1"/>
  <c r="BY477" i="1"/>
  <c r="BY478" i="1"/>
  <c r="BY479" i="1"/>
  <c r="BY480" i="1"/>
  <c r="BY482" i="1"/>
  <c r="BY483" i="1"/>
  <c r="BY484" i="1"/>
  <c r="BY487" i="1"/>
  <c r="BY488" i="1"/>
  <c r="BY489" i="1"/>
  <c r="BY492" i="1"/>
  <c r="BY494" i="1"/>
  <c r="BY495" i="1"/>
  <c r="BY497" i="1"/>
  <c r="BY498" i="1"/>
  <c r="BY499" i="1"/>
  <c r="BY500" i="1"/>
  <c r="BY502" i="1"/>
  <c r="BY503" i="1"/>
  <c r="BY505" i="1"/>
  <c r="BY506" i="1"/>
  <c r="BY509" i="1"/>
  <c r="BY515" i="1"/>
  <c r="BY520" i="1"/>
  <c r="BY523" i="1"/>
  <c r="BY524" i="1"/>
  <c r="BY526" i="1"/>
  <c r="BY527" i="1"/>
  <c r="BY529" i="1"/>
  <c r="BY533" i="1"/>
  <c r="BY534" i="1"/>
  <c r="BY535" i="1"/>
  <c r="BY540" i="1"/>
  <c r="BY543" i="1"/>
  <c r="BY544" i="1"/>
  <c r="BY545" i="1"/>
  <c r="BY551" i="1"/>
  <c r="BY552" i="1"/>
  <c r="BY553" i="1"/>
  <c r="BY557" i="1"/>
  <c r="BY561" i="1"/>
  <c r="BY570" i="1"/>
  <c r="BY576" i="1"/>
  <c r="BY581" i="1"/>
  <c r="BY590" i="1"/>
  <c r="BY593" i="1"/>
  <c r="Y537" i="1"/>
  <c r="BZ537" i="1" s="1"/>
  <c r="Y538" i="1"/>
  <c r="BZ538" i="1" s="1"/>
  <c r="Y540" i="1"/>
  <c r="BZ540" i="1" s="1"/>
  <c r="Y555" i="1"/>
  <c r="BZ555" i="1" s="1"/>
  <c r="Y556" i="1"/>
  <c r="BZ556" i="1" s="1"/>
  <c r="Y573" i="1"/>
  <c r="BZ573" i="1" s="1"/>
  <c r="Y574" i="1"/>
  <c r="BZ574" i="1" s="1"/>
  <c r="Y575" i="1"/>
  <c r="BZ575" i="1" s="1"/>
  <c r="Y576" i="1"/>
  <c r="BZ576" i="1" s="1"/>
  <c r="Y577" i="1"/>
  <c r="BZ577" i="1" s="1"/>
  <c r="Y582" i="1"/>
  <c r="BZ582" i="1" s="1"/>
  <c r="Y583" i="1"/>
  <c r="BZ583" i="1" s="1"/>
  <c r="Y584" i="1"/>
  <c r="BZ584" i="1" s="1"/>
  <c r="Y585" i="1"/>
  <c r="BZ585" i="1" s="1"/>
  <c r="Y587" i="1"/>
  <c r="BZ587" i="1" s="1"/>
  <c r="Y588" i="1"/>
  <c r="BZ588" i="1" s="1"/>
  <c r="Y589" i="1"/>
  <c r="BZ589" i="1" s="1"/>
  <c r="Y591" i="1"/>
  <c r="BZ591" i="1" s="1"/>
  <c r="Y592" i="1"/>
  <c r="BZ592" i="1" s="1"/>
  <c r="Y594" i="1"/>
  <c r="BZ594" i="1" s="1"/>
  <c r="Y595" i="1"/>
  <c r="BZ595" i="1" s="1"/>
  <c r="Y596" i="1"/>
  <c r="BZ596" i="1" s="1"/>
  <c r="Y598" i="1"/>
  <c r="BZ598" i="1" s="1"/>
  <c r="Y599" i="1"/>
  <c r="BZ599" i="1" s="1"/>
  <c r="Y600" i="1"/>
  <c r="BZ600" i="1" s="1"/>
  <c r="Y601" i="1"/>
  <c r="BZ601" i="1" s="1"/>
  <c r="Y603" i="1"/>
  <c r="BZ603" i="1" s="1"/>
  <c r="Y604" i="1"/>
  <c r="BZ604" i="1" s="1"/>
  <c r="Y509" i="1"/>
  <c r="BZ509" i="1" s="1"/>
  <c r="Y510" i="1"/>
  <c r="BZ510" i="1" s="1"/>
  <c r="Y515" i="1"/>
  <c r="BZ515" i="1" s="1"/>
  <c r="Y517" i="1"/>
  <c r="BZ517" i="1" s="1"/>
  <c r="Y506" i="1"/>
  <c r="BZ506" i="1" s="1"/>
  <c r="Y507" i="1"/>
  <c r="BZ507" i="1" s="1"/>
  <c r="Y503" i="1"/>
  <c r="BZ503" i="1" s="1"/>
  <c r="Y504" i="1"/>
  <c r="BZ504" i="1" s="1"/>
  <c r="Y499" i="1"/>
  <c r="BZ499" i="1" s="1"/>
  <c r="Y500" i="1"/>
  <c r="BZ500" i="1" s="1"/>
  <c r="Y492" i="1"/>
  <c r="BZ492" i="1" s="1"/>
  <c r="Y493" i="1"/>
  <c r="BZ493" i="1" s="1"/>
  <c r="Y494" i="1"/>
  <c r="BZ494" i="1" s="1"/>
  <c r="Y495" i="1"/>
  <c r="BZ495" i="1" s="1"/>
  <c r="Y487" i="1"/>
  <c r="BZ487" i="1" s="1"/>
  <c r="Y488" i="1"/>
  <c r="BZ488" i="1" s="1"/>
  <c r="Y489" i="1"/>
  <c r="BZ489" i="1" s="1"/>
  <c r="Y490" i="1"/>
  <c r="BZ490" i="1" s="1"/>
  <c r="Y484" i="1"/>
  <c r="BZ484" i="1" s="1"/>
  <c r="Y485" i="1"/>
  <c r="BZ485" i="1" s="1"/>
  <c r="Y482" i="1"/>
  <c r="BZ482" i="1" s="1"/>
  <c r="Y479" i="1"/>
  <c r="BZ479" i="1" s="1"/>
  <c r="Y480" i="1"/>
  <c r="BZ480" i="1" s="1"/>
  <c r="Y468" i="1"/>
  <c r="BZ468" i="1" s="1"/>
  <c r="Y469" i="1"/>
  <c r="BZ469" i="1" s="1"/>
  <c r="Y470" i="1"/>
  <c r="BZ470" i="1" s="1"/>
  <c r="Y471" i="1"/>
  <c r="BZ471" i="1" s="1"/>
  <c r="Y472" i="1"/>
  <c r="BZ472" i="1" s="1"/>
  <c r="Y473" i="1"/>
  <c r="BZ473" i="1" s="1"/>
  <c r="Y474" i="1"/>
  <c r="BZ474" i="1" s="1"/>
  <c r="Y475" i="1"/>
  <c r="BZ475" i="1" s="1"/>
  <c r="Y476" i="1"/>
  <c r="BZ476" i="1" s="1"/>
  <c r="Y477" i="1"/>
  <c r="BZ477" i="1" s="1"/>
  <c r="Y463" i="1"/>
  <c r="Y464" i="1"/>
  <c r="BZ464" i="1" s="1"/>
  <c r="Y461" i="1"/>
  <c r="BZ461" i="1" s="1"/>
  <c r="Y452" i="1"/>
  <c r="BZ452" i="1" s="1"/>
  <c r="Y453" i="1"/>
  <c r="BZ453" i="1" s="1"/>
  <c r="Y454" i="1"/>
  <c r="BZ454" i="1" s="1"/>
  <c r="Y455" i="1"/>
  <c r="BZ455" i="1" s="1"/>
  <c r="Y456" i="1"/>
  <c r="BZ456" i="1" s="1"/>
  <c r="Y457" i="1"/>
  <c r="BZ457" i="1" s="1"/>
  <c r="Y416" i="1"/>
  <c r="BZ416" i="1" s="1"/>
  <c r="Y417" i="1"/>
  <c r="BZ417" i="1" s="1"/>
  <c r="Y418" i="1"/>
  <c r="BZ418" i="1" s="1"/>
  <c r="Y419" i="1"/>
  <c r="BZ419" i="1" s="1"/>
  <c r="Y420" i="1"/>
  <c r="BZ420" i="1" s="1"/>
  <c r="Y421" i="1"/>
  <c r="BZ421" i="1" s="1"/>
  <c r="Y422" i="1"/>
  <c r="BZ422" i="1" s="1"/>
  <c r="Y423" i="1"/>
  <c r="BZ423" i="1" s="1"/>
  <c r="Y424" i="1"/>
  <c r="BZ424" i="1" s="1"/>
  <c r="Y425" i="1"/>
  <c r="BZ425" i="1" s="1"/>
  <c r="Y426" i="1"/>
  <c r="BZ426" i="1" s="1"/>
  <c r="Y427" i="1"/>
  <c r="BZ427" i="1" s="1"/>
  <c r="Y428" i="1"/>
  <c r="BZ428" i="1" s="1"/>
  <c r="Y429" i="1"/>
  <c r="BZ429" i="1" s="1"/>
  <c r="Y430" i="1"/>
  <c r="BZ430" i="1" s="1"/>
  <c r="Y431" i="1"/>
  <c r="BZ431" i="1" s="1"/>
  <c r="Y432" i="1"/>
  <c r="BZ432" i="1" s="1"/>
  <c r="Y433" i="1"/>
  <c r="BZ433" i="1" s="1"/>
  <c r="Y434" i="1"/>
  <c r="BZ434" i="1" s="1"/>
  <c r="Y435" i="1"/>
  <c r="BZ435" i="1" s="1"/>
  <c r="Y436" i="1"/>
  <c r="BZ436" i="1" s="1"/>
  <c r="Y437" i="1"/>
  <c r="BZ437" i="1" s="1"/>
  <c r="Y438" i="1"/>
  <c r="BZ438" i="1" s="1"/>
  <c r="Y439" i="1"/>
  <c r="BZ439" i="1" s="1"/>
  <c r="Y440" i="1"/>
  <c r="BZ440" i="1" s="1"/>
  <c r="Y441" i="1"/>
  <c r="BZ441" i="1" s="1"/>
  <c r="Y442" i="1"/>
  <c r="BZ442" i="1" s="1"/>
  <c r="Y443" i="1"/>
  <c r="Y444" i="1"/>
  <c r="BZ444" i="1" s="1"/>
  <c r="Y445" i="1"/>
  <c r="BZ445" i="1" s="1"/>
  <c r="Y446" i="1"/>
  <c r="BZ446" i="1" s="1"/>
  <c r="Y447" i="1"/>
  <c r="BZ447" i="1" s="1"/>
  <c r="Y448" i="1"/>
  <c r="BZ448" i="1" s="1"/>
  <c r="Y449" i="1"/>
  <c r="BZ449" i="1" s="1"/>
  <c r="Y450" i="1"/>
  <c r="BZ450" i="1" s="1"/>
  <c r="Y408" i="1"/>
  <c r="BZ408" i="1" s="1"/>
  <c r="Y409" i="1"/>
  <c r="BZ409" i="1" s="1"/>
  <c r="Y410" i="1"/>
  <c r="BZ410" i="1" s="1"/>
  <c r="Y411" i="1"/>
  <c r="BZ411" i="1" s="1"/>
  <c r="Y412" i="1"/>
  <c r="BZ412" i="1" s="1"/>
  <c r="Y413" i="1"/>
  <c r="BZ413" i="1" s="1"/>
  <c r="Y406" i="1"/>
  <c r="BZ406" i="1" s="1"/>
  <c r="Y403" i="1"/>
  <c r="BZ403" i="1" s="1"/>
  <c r="Y404" i="1"/>
  <c r="BZ404" i="1" s="1"/>
  <c r="Y400" i="1"/>
  <c r="BZ400" i="1" s="1"/>
  <c r="Y401" i="1"/>
  <c r="BZ401" i="1" s="1"/>
  <c r="Y398" i="1"/>
  <c r="BZ398" i="1" s="1"/>
  <c r="Y382" i="1"/>
  <c r="BZ382" i="1" s="1"/>
  <c r="Y383" i="1"/>
  <c r="BZ383" i="1" s="1"/>
  <c r="Y384" i="1"/>
  <c r="BZ384" i="1" s="1"/>
  <c r="Y385" i="1"/>
  <c r="BZ385" i="1" s="1"/>
  <c r="Y386" i="1"/>
  <c r="BZ386" i="1" s="1"/>
  <c r="Y387" i="1"/>
  <c r="BZ387" i="1" s="1"/>
  <c r="Y388" i="1"/>
  <c r="BZ388" i="1" s="1"/>
  <c r="Y389" i="1"/>
  <c r="BZ389" i="1" s="1"/>
  <c r="Y390" i="1"/>
  <c r="BZ390" i="1" s="1"/>
  <c r="Y391" i="1"/>
  <c r="BZ391" i="1" s="1"/>
  <c r="Y392" i="1"/>
  <c r="BZ392" i="1" s="1"/>
  <c r="Y395" i="1"/>
  <c r="BZ395" i="1" s="1"/>
  <c r="Y351" i="1"/>
  <c r="BZ351" i="1" s="1"/>
  <c r="Y352" i="1"/>
  <c r="BZ352" i="1" s="1"/>
  <c r="Y353" i="1"/>
  <c r="BZ353" i="1" s="1"/>
  <c r="Y354" i="1"/>
  <c r="BZ354" i="1" s="1"/>
  <c r="Y355" i="1"/>
  <c r="BZ355" i="1" s="1"/>
  <c r="Y356" i="1"/>
  <c r="BZ356" i="1" s="1"/>
  <c r="Y357" i="1"/>
  <c r="BZ357" i="1" s="1"/>
  <c r="Y359" i="1"/>
  <c r="BZ359" i="1" s="1"/>
  <c r="Y360" i="1"/>
  <c r="BZ360" i="1" s="1"/>
  <c r="Y361" i="1"/>
  <c r="BZ361" i="1" s="1"/>
  <c r="Y362" i="1"/>
  <c r="BZ362" i="1" s="1"/>
  <c r="Y363" i="1"/>
  <c r="BZ363" i="1" s="1"/>
  <c r="Y364" i="1"/>
  <c r="BZ364" i="1" s="1"/>
  <c r="Y365" i="1"/>
  <c r="BZ365" i="1" s="1"/>
  <c r="Y366" i="1"/>
  <c r="BZ366" i="1" s="1"/>
  <c r="Y367" i="1"/>
  <c r="BZ367" i="1" s="1"/>
  <c r="Y368" i="1"/>
  <c r="BZ368" i="1" s="1"/>
  <c r="Y369" i="1"/>
  <c r="BZ369" i="1" s="1"/>
  <c r="Y370" i="1"/>
  <c r="BZ370" i="1" s="1"/>
  <c r="Y371" i="1"/>
  <c r="BZ371" i="1" s="1"/>
  <c r="Y372" i="1"/>
  <c r="BZ372" i="1" s="1"/>
  <c r="Y373" i="1"/>
  <c r="BZ373" i="1" s="1"/>
  <c r="Y374" i="1"/>
  <c r="BZ374" i="1" s="1"/>
  <c r="Y375" i="1"/>
  <c r="BZ375" i="1" s="1"/>
  <c r="Y376" i="1"/>
  <c r="BZ376" i="1" s="1"/>
  <c r="Y377" i="1"/>
  <c r="BZ377" i="1" s="1"/>
  <c r="Y378" i="1"/>
  <c r="BZ378" i="1" s="1"/>
  <c r="Y379" i="1"/>
  <c r="BZ379" i="1" s="1"/>
  <c r="Y380" i="1"/>
  <c r="BZ380" i="1" s="1"/>
  <c r="Y341" i="1"/>
  <c r="BZ341" i="1" s="1"/>
  <c r="Y344" i="1"/>
  <c r="BZ344" i="1" s="1"/>
  <c r="Y345" i="1"/>
  <c r="BZ345" i="1" s="1"/>
  <c r="Y346" i="1"/>
  <c r="BZ346" i="1" s="1"/>
  <c r="Y347" i="1"/>
  <c r="Y348" i="1"/>
  <c r="Y349" i="1"/>
  <c r="BZ349" i="1" s="1"/>
  <c r="Y318" i="1"/>
  <c r="BZ318" i="1" s="1"/>
  <c r="Y319" i="1"/>
  <c r="Y320" i="1"/>
  <c r="BZ320" i="1" s="1"/>
  <c r="Y321" i="1"/>
  <c r="BZ321" i="1" s="1"/>
  <c r="Y322" i="1"/>
  <c r="BZ322" i="1" s="1"/>
  <c r="Y323" i="1"/>
  <c r="BZ323" i="1" s="1"/>
  <c r="Y324" i="1"/>
  <c r="BZ324" i="1" s="1"/>
  <c r="Y325" i="1"/>
  <c r="BZ325" i="1" s="1"/>
  <c r="Y326" i="1"/>
  <c r="BZ326" i="1" s="1"/>
  <c r="Y327" i="1"/>
  <c r="BZ327" i="1" s="1"/>
  <c r="Y328" i="1"/>
  <c r="BZ328" i="1" s="1"/>
  <c r="Y329" i="1"/>
  <c r="BZ329" i="1" s="1"/>
  <c r="Y330" i="1"/>
  <c r="BZ330" i="1" s="1"/>
  <c r="Y331" i="1"/>
  <c r="BZ331" i="1" s="1"/>
  <c r="Y332" i="1"/>
  <c r="BZ332" i="1" s="1"/>
  <c r="Y333" i="1"/>
  <c r="BZ333" i="1" s="1"/>
  <c r="Y334" i="1"/>
  <c r="Y335" i="1"/>
  <c r="Y336" i="1"/>
  <c r="BZ336" i="1" s="1"/>
  <c r="Y337" i="1"/>
  <c r="BZ337" i="1" s="1"/>
  <c r="Y338" i="1"/>
  <c r="BZ338" i="1" s="1"/>
  <c r="Y339" i="1"/>
  <c r="BZ339" i="1" s="1"/>
  <c r="Y310" i="1"/>
  <c r="BZ310" i="1" s="1"/>
  <c r="Y313" i="1"/>
  <c r="Y314" i="1"/>
  <c r="BZ314" i="1" s="1"/>
  <c r="Y301" i="1"/>
  <c r="BZ301" i="1" s="1"/>
  <c r="Y302" i="1"/>
  <c r="BZ302" i="1" s="1"/>
  <c r="Y303" i="1"/>
  <c r="BZ303" i="1" s="1"/>
  <c r="Y307" i="1"/>
  <c r="Y308" i="1"/>
  <c r="BZ308" i="1" s="1"/>
  <c r="Y293" i="1"/>
  <c r="BZ293" i="1" s="1"/>
  <c r="Y297" i="1"/>
  <c r="BZ297" i="1" s="1"/>
  <c r="Y287" i="1"/>
  <c r="BZ287" i="1" s="1"/>
  <c r="Y288" i="1"/>
  <c r="BZ288" i="1" s="1"/>
  <c r="Y290" i="1"/>
  <c r="BZ290" i="1" s="1"/>
  <c r="Y285" i="1"/>
  <c r="BZ285" i="1" s="1"/>
  <c r="Y251" i="1"/>
  <c r="BZ251" i="1" s="1"/>
  <c r="Y252" i="1"/>
  <c r="BZ252" i="1" s="1"/>
  <c r="Y253" i="1"/>
  <c r="BZ253" i="1" s="1"/>
  <c r="Y254" i="1"/>
  <c r="BZ254" i="1" s="1"/>
  <c r="Y255" i="1"/>
  <c r="BZ255" i="1" s="1"/>
  <c r="Y262" i="1"/>
  <c r="BZ262" i="1" s="1"/>
  <c r="Y265" i="1"/>
  <c r="BZ265" i="1" s="1"/>
  <c r="Y266" i="1"/>
  <c r="BZ266" i="1" s="1"/>
  <c r="Y267" i="1"/>
  <c r="BZ267" i="1" s="1"/>
  <c r="Y268" i="1"/>
  <c r="BZ268" i="1" s="1"/>
  <c r="Y270" i="1"/>
  <c r="BZ270" i="1" s="1"/>
  <c r="Y271" i="1"/>
  <c r="BZ271" i="1" s="1"/>
  <c r="Y276" i="1"/>
  <c r="BZ276" i="1" s="1"/>
  <c r="Y277" i="1"/>
  <c r="Y278" i="1"/>
  <c r="BZ278" i="1" s="1"/>
  <c r="Y281" i="1"/>
  <c r="BZ281" i="1" s="1"/>
  <c r="Y242" i="1"/>
  <c r="BZ242" i="1" s="1"/>
  <c r="Y244" i="1"/>
  <c r="BZ244" i="1" s="1"/>
  <c r="Y236" i="1"/>
  <c r="BZ236" i="1" s="1"/>
  <c r="Y237" i="1"/>
  <c r="BZ237" i="1" s="1"/>
  <c r="Y238" i="1"/>
  <c r="BZ238" i="1" s="1"/>
  <c r="Y239" i="1"/>
  <c r="BZ239" i="1" s="1"/>
  <c r="Y219" i="1"/>
  <c r="BZ219" i="1" s="1"/>
  <c r="Y208" i="1"/>
  <c r="BZ208" i="1" s="1"/>
  <c r="Y213" i="1"/>
  <c r="BZ213" i="1" s="1"/>
  <c r="Y215" i="1"/>
  <c r="BZ215" i="1" s="1"/>
  <c r="Y217" i="1"/>
  <c r="BZ217" i="1" s="1"/>
  <c r="Y185" i="1"/>
  <c r="Y186" i="1"/>
  <c r="BZ186" i="1" s="1"/>
  <c r="Y164" i="1"/>
  <c r="BZ164" i="1" s="1"/>
  <c r="Y179" i="1"/>
  <c r="BZ179" i="1" s="1"/>
  <c r="Y142" i="1"/>
  <c r="BZ142" i="1" s="1"/>
  <c r="Y117" i="1"/>
  <c r="BZ117" i="1" s="1"/>
  <c r="Y118" i="1"/>
  <c r="BZ118" i="1" s="1"/>
  <c r="Y119" i="1"/>
  <c r="BZ119" i="1" s="1"/>
  <c r="Y120" i="1"/>
  <c r="BZ120" i="1" s="1"/>
  <c r="Y111" i="1"/>
  <c r="BZ111" i="1" s="1"/>
  <c r="Y105" i="1"/>
  <c r="BZ105" i="1" s="1"/>
  <c r="Y100" i="1"/>
  <c r="BZ100" i="1" s="1"/>
  <c r="Y97" i="1"/>
  <c r="BZ97" i="1" s="1"/>
  <c r="Y98" i="1"/>
  <c r="BZ98" i="1" s="1"/>
  <c r="Y95" i="1"/>
  <c r="BZ95" i="1" s="1"/>
  <c r="Y92" i="1"/>
  <c r="BZ92" i="1" s="1"/>
  <c r="Y93" i="1"/>
  <c r="BZ93" i="1" s="1"/>
  <c r="Y90" i="1"/>
  <c r="BZ90" i="1" s="1"/>
  <c r="Y85" i="1"/>
  <c r="BZ85" i="1" s="1"/>
  <c r="Y86" i="1"/>
  <c r="BZ86" i="1" s="1"/>
  <c r="Y87" i="1"/>
  <c r="BZ87" i="1" s="1"/>
  <c r="Y88" i="1"/>
  <c r="BZ88" i="1" s="1"/>
  <c r="Y74" i="1"/>
  <c r="BZ74" i="1" s="1"/>
  <c r="Y75" i="1"/>
  <c r="BZ75" i="1" s="1"/>
  <c r="Y77" i="1"/>
  <c r="BZ77" i="1" s="1"/>
  <c r="Y70" i="1"/>
  <c r="BZ70" i="1" s="1"/>
  <c r="Y71" i="1"/>
  <c r="BZ71" i="1" s="1"/>
  <c r="Y72" i="1"/>
  <c r="Y66" i="1"/>
  <c r="BZ66" i="1" s="1"/>
  <c r="Y51" i="1"/>
  <c r="BZ51" i="1" s="1"/>
  <c r="Y52" i="1"/>
  <c r="BZ52" i="1" s="1"/>
  <c r="Y53" i="1"/>
  <c r="BZ53" i="1" s="1"/>
  <c r="Y54" i="1"/>
  <c r="BZ54" i="1" s="1"/>
  <c r="Y55" i="1"/>
  <c r="BZ55" i="1" s="1"/>
  <c r="Y56" i="1"/>
  <c r="BZ56" i="1" s="1"/>
  <c r="Y57" i="1"/>
  <c r="BZ57" i="1" s="1"/>
  <c r="Y58" i="1"/>
  <c r="BZ58" i="1" s="1"/>
  <c r="Y59" i="1"/>
  <c r="BZ59" i="1" s="1"/>
  <c r="Y60" i="1"/>
  <c r="BZ60" i="1" s="1"/>
  <c r="Y61" i="1"/>
  <c r="BZ61" i="1" s="1"/>
  <c r="Y62" i="1"/>
  <c r="BZ62" i="1" s="1"/>
  <c r="Y63" i="1"/>
  <c r="BZ63" i="1" s="1"/>
  <c r="Y64" i="1"/>
  <c r="BZ64" i="1" s="1"/>
  <c r="Y41" i="1"/>
  <c r="BZ41" i="1" s="1"/>
  <c r="Y42" i="1"/>
  <c r="BZ42" i="1" s="1"/>
  <c r="Y43" i="1"/>
  <c r="BZ43" i="1" s="1"/>
  <c r="Y44" i="1"/>
  <c r="BZ44" i="1" s="1"/>
  <c r="Y45" i="1"/>
  <c r="BZ45" i="1" s="1"/>
  <c r="Y46" i="1"/>
  <c r="BZ46" i="1" s="1"/>
  <c r="Y47" i="1"/>
  <c r="BZ47" i="1" s="1"/>
  <c r="Y48" i="1"/>
  <c r="BZ48" i="1" s="1"/>
  <c r="Y49" i="1"/>
  <c r="BZ49" i="1" s="1"/>
  <c r="Y22" i="1"/>
  <c r="BZ22" i="1" s="1"/>
  <c r="Y23" i="1"/>
  <c r="BZ23" i="1" s="1"/>
  <c r="Y24" i="1"/>
  <c r="BZ24" i="1" s="1"/>
  <c r="Y25" i="1"/>
  <c r="BZ25" i="1" s="1"/>
  <c r="Y26" i="1"/>
  <c r="BZ26" i="1" s="1"/>
  <c r="Y27" i="1"/>
  <c r="BZ27" i="1" s="1"/>
  <c r="Y28" i="1"/>
  <c r="BZ28" i="1" s="1"/>
  <c r="Y29" i="1"/>
  <c r="BZ29" i="1" s="1"/>
  <c r="Y30" i="1"/>
  <c r="BZ30" i="1" s="1"/>
  <c r="Y31" i="1"/>
  <c r="BZ31" i="1" s="1"/>
  <c r="Y32" i="1"/>
  <c r="BZ32" i="1" s="1"/>
  <c r="Y33" i="1"/>
  <c r="BZ33" i="1" s="1"/>
  <c r="Y34" i="1"/>
  <c r="BZ34" i="1" s="1"/>
  <c r="Y35" i="1"/>
  <c r="BZ35" i="1" s="1"/>
  <c r="Y36" i="1"/>
  <c r="BZ36" i="1" s="1"/>
  <c r="Y37" i="1"/>
  <c r="BZ37" i="1" s="1"/>
  <c r="Y2" i="1"/>
  <c r="BZ2" i="1" s="1"/>
  <c r="Y3" i="1"/>
  <c r="BZ3" i="1" s="1"/>
  <c r="Y4" i="1"/>
  <c r="BZ4" i="1" s="1"/>
  <c r="Y5" i="1"/>
  <c r="BZ5" i="1" s="1"/>
  <c r="Y6" i="1"/>
  <c r="BZ6" i="1" s="1"/>
  <c r="Y7" i="1"/>
  <c r="BZ7" i="1" s="1"/>
  <c r="Y8" i="1"/>
  <c r="BZ8" i="1" s="1"/>
  <c r="Y9" i="1"/>
  <c r="BZ9" i="1" s="1"/>
  <c r="Y10" i="1"/>
  <c r="BZ10" i="1" s="1"/>
  <c r="Y11" i="1"/>
  <c r="BZ11" i="1" s="1"/>
  <c r="Y12" i="1"/>
  <c r="BZ12" i="1" s="1"/>
  <c r="Y13" i="1"/>
  <c r="BZ13" i="1" s="1"/>
  <c r="Y14" i="1"/>
  <c r="BZ14" i="1" s="1"/>
  <c r="Y15" i="1"/>
  <c r="BZ15" i="1" s="1"/>
  <c r="Y16" i="1"/>
  <c r="BZ16" i="1" s="1"/>
  <c r="Y17" i="1"/>
  <c r="BZ17" i="1" s="1"/>
  <c r="Y18" i="1"/>
  <c r="BZ18" i="1" s="1"/>
  <c r="Y19" i="1"/>
  <c r="BZ19" i="1" s="1"/>
  <c r="Y20" i="1"/>
  <c r="BZ20" i="1" s="1"/>
  <c r="Y84" i="1"/>
  <c r="Y298" i="1"/>
  <c r="Y508" i="1"/>
  <c r="BZ508" i="1" s="1"/>
  <c r="Y505" i="1"/>
  <c r="BZ505" i="1" s="1"/>
  <c r="Y502" i="1"/>
  <c r="BZ502" i="1" s="1"/>
  <c r="Y498" i="1"/>
  <c r="BZ498" i="1" s="1"/>
  <c r="Y497" i="1"/>
  <c r="BZ497" i="1" s="1"/>
  <c r="Y496" i="1"/>
  <c r="BZ496" i="1" s="1"/>
  <c r="Y491" i="1"/>
  <c r="BZ491" i="1" s="1"/>
  <c r="Y486" i="1"/>
  <c r="BZ486" i="1" s="1"/>
  <c r="Y483" i="1"/>
  <c r="BZ483" i="1" s="1"/>
  <c r="Y481" i="1"/>
  <c r="BZ481" i="1" s="1"/>
  <c r="Y478" i="1"/>
  <c r="BZ478" i="1" s="1"/>
  <c r="Y466" i="1"/>
  <c r="BZ466" i="1" s="1"/>
  <c r="Y465" i="1"/>
  <c r="BZ465" i="1" s="1"/>
  <c r="Y462" i="1"/>
  <c r="BZ462" i="1" s="1"/>
  <c r="Y460" i="1"/>
  <c r="BZ460" i="1" s="1"/>
  <c r="Y459" i="1"/>
  <c r="BZ459" i="1" s="1"/>
  <c r="Y458" i="1"/>
  <c r="BZ458" i="1" s="1"/>
  <c r="Y451" i="1"/>
  <c r="BZ451" i="1" s="1"/>
  <c r="Y415" i="1"/>
  <c r="BZ415" i="1" s="1"/>
  <c r="Y414" i="1"/>
  <c r="BZ414" i="1" s="1"/>
  <c r="Y407" i="1"/>
  <c r="BZ407" i="1" s="1"/>
  <c r="Y405" i="1"/>
  <c r="BZ405" i="1" s="1"/>
  <c r="Y402" i="1"/>
  <c r="BZ402" i="1" s="1"/>
  <c r="Y399" i="1"/>
  <c r="BZ399" i="1" s="1"/>
  <c r="Y397" i="1"/>
  <c r="BZ397" i="1" s="1"/>
  <c r="Y396" i="1"/>
  <c r="BZ396" i="1" s="1"/>
  <c r="Y381" i="1"/>
  <c r="BZ381" i="1" s="1"/>
  <c r="Y350" i="1"/>
  <c r="BZ350" i="1" s="1"/>
  <c r="Y317" i="1"/>
  <c r="BZ317" i="1" s="1"/>
  <c r="Y316" i="1"/>
  <c r="BZ316" i="1" s="1"/>
  <c r="Y315" i="1"/>
  <c r="BZ315" i="1" s="1"/>
  <c r="Y309" i="1"/>
  <c r="BZ309" i="1" s="1"/>
  <c r="Y299" i="1"/>
  <c r="Y283" i="1"/>
  <c r="BZ283" i="1" s="1"/>
  <c r="Y192" i="1"/>
  <c r="BZ192" i="1" s="1"/>
  <c r="Y184" i="1"/>
  <c r="BZ184" i="1" s="1"/>
  <c r="Y99" i="1"/>
  <c r="BZ99" i="1" s="1"/>
  <c r="Y96" i="1"/>
  <c r="BZ96" i="1" s="1"/>
  <c r="Y94" i="1"/>
  <c r="BZ94" i="1" s="1"/>
  <c r="Y91" i="1"/>
  <c r="BZ91" i="1" s="1"/>
  <c r="Y89" i="1"/>
  <c r="BZ89" i="1" s="1"/>
  <c r="Y83" i="1"/>
  <c r="BZ83" i="1" s="1"/>
  <c r="Y82" i="1"/>
  <c r="BZ82" i="1" s="1"/>
  <c r="Y81" i="1"/>
  <c r="BZ81" i="1" s="1"/>
  <c r="Y80" i="1"/>
  <c r="BZ80" i="1" s="1"/>
  <c r="Y79" i="1"/>
  <c r="BZ79" i="1" s="1"/>
  <c r="Y78" i="1"/>
  <c r="BZ78" i="1" s="1"/>
  <c r="Y73" i="1"/>
  <c r="BZ73" i="1" s="1"/>
  <c r="Y69" i="1"/>
  <c r="BZ69" i="1" s="1"/>
  <c r="Y68" i="1"/>
  <c r="BZ68" i="1" s="1"/>
  <c r="Y67" i="1"/>
  <c r="BZ67" i="1" s="1"/>
  <c r="Y65" i="1"/>
  <c r="BZ65" i="1" s="1"/>
  <c r="Y50" i="1"/>
  <c r="BZ50" i="1" s="1"/>
  <c r="Y21" i="1"/>
  <c r="BZ21" i="1" s="1"/>
  <c r="Y40" i="1"/>
  <c r="BZ40" i="1" s="1"/>
  <c r="Y39" i="1"/>
  <c r="BZ39" i="1" s="1"/>
  <c r="Y38" i="1"/>
  <c r="BZ38" i="1" s="1"/>
</calcChain>
</file>

<file path=xl/sharedStrings.xml><?xml version="1.0" encoding="utf-8"?>
<sst xmlns="http://schemas.openxmlformats.org/spreadsheetml/2006/main" count="18402" uniqueCount="4096">
  <si>
    <t>#</t>
  </si>
  <si>
    <t>Sipse</t>
  </si>
  <si>
    <t>Meta PDL</t>
  </si>
  <si>
    <t>Nro. Proyecto</t>
  </si>
  <si>
    <t>Nombre del Proyecto</t>
  </si>
  <si>
    <t xml:space="preserve">NUMERO DE CONTRATO </t>
  </si>
  <si>
    <t xml:space="preserve">CONTRATISTA </t>
  </si>
  <si>
    <t>TIPO DE PERSONA</t>
  </si>
  <si>
    <t>GÉNERO</t>
  </si>
  <si>
    <t>ARL</t>
  </si>
  <si>
    <t>NIVEL DE RIESGO</t>
  </si>
  <si>
    <t>PERFIL - NIVEL</t>
  </si>
  <si>
    <t>TÍTULO</t>
  </si>
  <si>
    <t>DISCAPACIDAD</t>
  </si>
  <si>
    <t>ORIENTACION SEXUAL</t>
  </si>
  <si>
    <t>NÚMERO DE PROCESO EN SECOP Y/O ORDEN DE COMPRA</t>
  </si>
  <si>
    <t>OBJETO DEL CONTRATO</t>
  </si>
  <si>
    <t>MODALIDAD DE CONTRATACIÓN</t>
  </si>
  <si>
    <t>TIPO DE CONTRATO</t>
  </si>
  <si>
    <t>FECHA DE SUSCRIPCION</t>
  </si>
  <si>
    <t xml:space="preserve">FECHA INICIAL DE CONTRATO </t>
  </si>
  <si>
    <t xml:space="preserve">FECHA DE TERMINACIÓN INICIAL </t>
  </si>
  <si>
    <t xml:space="preserve">PLAZO DE EJECUCIÓN INICIAL </t>
  </si>
  <si>
    <t xml:space="preserve">VALOR INICIAL DEL CONTRATO </t>
  </si>
  <si>
    <t>VALOR MENSUAL</t>
  </si>
  <si>
    <t xml:space="preserve">NÚMERO CDP </t>
  </si>
  <si>
    <t xml:space="preserve">FECHA DE CDP </t>
  </si>
  <si>
    <t xml:space="preserve">VALOR DEL CDP </t>
  </si>
  <si>
    <t xml:space="preserve">NÚMERO CRP </t>
  </si>
  <si>
    <t>FECHA CRP</t>
  </si>
  <si>
    <t xml:space="preserve">VALOR CRP </t>
  </si>
  <si>
    <t>TIPO DE GASTO</t>
  </si>
  <si>
    <t xml:space="preserve">FECHA PUBLICACIÓN SECOP II </t>
  </si>
  <si>
    <t xml:space="preserve">ENLACE SECOP </t>
  </si>
  <si>
    <t xml:space="preserve">PLATAFORMA DE PUBLICACIÓN </t>
  </si>
  <si>
    <t xml:space="preserve">ÁREA O DEPENDENCIA DONDE SE EJECUTA EL CONTRATO </t>
  </si>
  <si>
    <t xml:space="preserve">APOYO A LA SUPERVISIÓN  DEL CONTRATO </t>
  </si>
  <si>
    <t xml:space="preserve">APOYO A LA SUPERVISIÓN (ANTERIOR) DEL CONTRATO </t>
  </si>
  <si>
    <t>ABOGADO ENCARGADO</t>
  </si>
  <si>
    <t>MODIFICACIONES</t>
  </si>
  <si>
    <t>ADICION Y/O PRORROGA</t>
  </si>
  <si>
    <t xml:space="preserve">FECHA DE MODIFICACION  (ADICION) </t>
  </si>
  <si>
    <t>VALOR MODIFICACIONES</t>
  </si>
  <si>
    <t>VALOR
(ADICION)</t>
  </si>
  <si>
    <t xml:space="preserve">PRORROGA </t>
  </si>
  <si>
    <t>TOTAL PRORROGAS</t>
  </si>
  <si>
    <t>FECHA TERMINACIÓN CON (PRORROGA)</t>
  </si>
  <si>
    <t xml:space="preserve">SUSPENSION </t>
  </si>
  <si>
    <t>FECHA DE MODIFICACION</t>
  </si>
  <si>
    <t xml:space="preserve">PLAZO DE LA SUSPENSION </t>
  </si>
  <si>
    <t xml:space="preserve">PLAZO TOTAL DE LA SUSPENSION </t>
  </si>
  <si>
    <t>FECHA DE REINICIO</t>
  </si>
  <si>
    <t xml:space="preserve">FECHA DE TERMINACION FINAL CON LA SUSPENSION </t>
  </si>
  <si>
    <t>CESION</t>
  </si>
  <si>
    <t>FECHA DE CESION
MODIFICACION</t>
  </si>
  <si>
    <t xml:space="preserve">FECHA DE INICIO CESION </t>
  </si>
  <si>
    <t xml:space="preserve">CEDENTE </t>
  </si>
  <si>
    <t>NUMERO DE CEDULA DE CEDENTE</t>
  </si>
  <si>
    <t>TIEMPO EJECUTADO POR EL CEDENTE</t>
  </si>
  <si>
    <t>VALOR EJECUTADO POR EL CEDENTE</t>
  </si>
  <si>
    <t xml:space="preserve">CESIONARIO </t>
  </si>
  <si>
    <t>NUMERO DE CEDULA DE CESIONARIO</t>
  </si>
  <si>
    <t>TIEMPO POR EJECUTAR CESIONARIO</t>
  </si>
  <si>
    <t>VALOR POR EJECUTAR CESIONARIO</t>
  </si>
  <si>
    <t>POLIZA CESION</t>
  </si>
  <si>
    <t>OTRAS MODIFICACIONES</t>
  </si>
  <si>
    <t xml:space="preserve">FECHA DE TERMINACIÓN FINAL </t>
  </si>
  <si>
    <t>DIAS DE EJECUCION</t>
  </si>
  <si>
    <t>PLAZO DE EJECUCION FINAL</t>
  </si>
  <si>
    <t>VALOR FINAL DEL CONTRATO</t>
  </si>
  <si>
    <t>ESTADO ACTUAL DEL CONTRATO</t>
  </si>
  <si>
    <t xml:space="preserve">OBSERVACIONES </t>
  </si>
  <si>
    <t>NOMBRE DEL REPRESENTANTE LEGAL DEL CONTRATISTA EMPRESA JURÍDICA</t>
  </si>
  <si>
    <t>No. DE CÉDULA DEL REPRESENTANTE LEGAL</t>
  </si>
  <si>
    <t>NOMBRE DEL INTEGRANTE 1 DE UT Y/O CONSORCIO</t>
  </si>
  <si>
    <t>NIT DEL INTEGRANTE 1 DE UT Y/O CONSORCIO</t>
  </si>
  <si>
    <t>NOMBRE DEL REPRESENTANTE LEGAL DEL INTEGRANTE 1 UT Y/O CONSORCIO</t>
  </si>
  <si>
    <t>No. DE CÉDULA DEL REPRESENTANTE LEGAL DEL INTEGRANTE 1 UT Y/O CONSORCIO</t>
  </si>
  <si>
    <t xml:space="preserve">DIRECCIÓN DEL INTEGRANTE 1 </t>
  </si>
  <si>
    <t>% DE PARTICIPACIÓN INTEGRANTE 1 UT Y/O CONSORCIO</t>
  </si>
  <si>
    <t>NOMBRE DEL INTEGRANTE 2 DE UT Y/O CONSORCIO</t>
  </si>
  <si>
    <t>NIT DEL INTEGRANTE 2 DE UT Y/O CONSORCIO</t>
  </si>
  <si>
    <t>NOMBRE DEL REPRESENTANTE LEGAL DEL INTEGRANTE 2 UT Y/O CONSORCIO</t>
  </si>
  <si>
    <t>No. DE CÉDULA DEL REPRESENTANTE LEGAL DEL INTEGRANTE 2 UT Y/O CONSORCIO</t>
  </si>
  <si>
    <t>DIRECCIÓN DEL INTEGRANTE 2</t>
  </si>
  <si>
    <t>% DE PARTICIPACIÓN INTEGRANTE 2 UT Y/O CONSORCIO</t>
  </si>
  <si>
    <t>NOMBRE DEL INTEGRANTE 3 DE UT Y/O CONSORCIO</t>
  </si>
  <si>
    <t>NIT DEL INTEGRANTE 3 DE UT Y/O CONSORCIO</t>
  </si>
  <si>
    <t>NOMBRE DEL REPRESENTANTE LEGAL DEL INTEGRANTE 3 UT Y/O CONSORCIO</t>
  </si>
  <si>
    <t>No. DE CÉDULA DEL REPRESENTANTE LEGAL DEL INTEGRANTE 3 UT Y/O CONSORCIO</t>
  </si>
  <si>
    <t>DIRECCIÓN DEL INTEGRANTE 3</t>
  </si>
  <si>
    <t>% DE PARTICIPACIÓN INTEGRANTE 3 UT Y/O CONSORCIO</t>
  </si>
  <si>
    <t>ACUERDO MARCO DE PRECIOS</t>
  </si>
  <si>
    <t>CANTIDAD DE PROPONENTES</t>
  </si>
  <si>
    <t>PROPONENTES</t>
  </si>
  <si>
    <t>Realizar 4 estrategias de fortalecimiento institucional.</t>
  </si>
  <si>
    <t>O23011605570000001856</t>
  </si>
  <si>
    <t>Gobierno abierto y transparente</t>
  </si>
  <si>
    <t>001-2023-CPS-P (84264)</t>
  </si>
  <si>
    <t>INGRID MARITZA REY BUITRAGO</t>
  </si>
  <si>
    <t>NATURAL</t>
  </si>
  <si>
    <t>Femenino</t>
  </si>
  <si>
    <t xml:space="preserve">Positiva </t>
  </si>
  <si>
    <t>PROFESIONAL</t>
  </si>
  <si>
    <t>ABOGADA</t>
  </si>
  <si>
    <t>NINGUNA</t>
  </si>
  <si>
    <t>HETEROSEXUAL</t>
  </si>
  <si>
    <t>FDLUCD-001-2023 (84264)</t>
  </si>
  <si>
    <t>PRESTAR SUS SERVICIOS PROFESIONALES COMO ABOGADO EN EL AREA DE GESTION DEL DESARROLLO LOCAL PARA EL ACOMPAÑAMIENTO PRECONTRACTUAL, CONTRACTUAL Y POSTCONTRACTUAL DE LOS PROCESOS A CARGO DE LA ENTIDAD</t>
  </si>
  <si>
    <t>CONTRATACION DIRECTA</t>
  </si>
  <si>
    <t>PRESTACION DE SERVICIOS</t>
  </si>
  <si>
    <t>11 MESES Y 15 DIAS</t>
  </si>
  <si>
    <t>INVERSION</t>
  </si>
  <si>
    <t>https://community.secop.gov.co/Public/Tendering/OpportunityDetail/Index?noticeUID=CO1.NTC.3782059&amp;isFromPublicArea=True&amp;isModal=true&amp;asPopupView=true</t>
  </si>
  <si>
    <t>SECOP II</t>
  </si>
  <si>
    <t>CONTRATACION</t>
  </si>
  <si>
    <t>JORGE ALEXANDER RIVAS CHAVES</t>
  </si>
  <si>
    <t>LILIANA HERNANDEZ</t>
  </si>
  <si>
    <t>ADICION 1 PRORROGA 1</t>
  </si>
  <si>
    <t>2 MESES</t>
  </si>
  <si>
    <t>13 MESES Y 15 DIAS</t>
  </si>
  <si>
    <t>Ejecucion</t>
  </si>
  <si>
    <t>002-2023-CPS-P (84264)</t>
  </si>
  <si>
    <t>JEIMY ROCIO TORRES HERNANDEZ</t>
  </si>
  <si>
    <t>FDLUCD-002-2023(84264)</t>
  </si>
  <si>
    <t>https://community.secop.gov.co/Public/Tendering/OpportunityDetail/Index?noticeUID=CO1.NTC.3788003&amp;isFromPublicArea=True&amp;isModal=true&amp;asPopupView=true</t>
  </si>
  <si>
    <t>ROCIO TORRES</t>
  </si>
  <si>
    <t>003-2023-CPS-P (84281)</t>
  </si>
  <si>
    <t>JAIRO ENRIQUE NARANJO GALVEZ</t>
  </si>
  <si>
    <t>Masculino</t>
  </si>
  <si>
    <t>PROFESIONAL ESPECIALIZADO</t>
  </si>
  <si>
    <t>ABOGADO</t>
  </si>
  <si>
    <t>FDLUCD-003-2023 (84281)</t>
  </si>
  <si>
    <t>PRESTAR SUS SERVICIOS PROFESIONALES ESPECIALIZADOS COMO ABOGADO EN EL AREA DE GESTION DEL DESARROLLO LOCAL PARA EL ACOMPAÑAMIENTO PRECONTRACTUAL, CONTRACTUAL Y POSTCONTRACTUAL DE LOS PROCESOS A CARGO DE LA ENTIDAD.</t>
  </si>
  <si>
    <t>https://community.secop.gov.co/Public/Tendering/OpportunityDetail/Index?noticeUID=CO1.NTC.3782351&amp;isFromPublicArea=True&amp;isModal=true&amp;asPopupView=true</t>
  </si>
  <si>
    <t>MARILIN VARGAS</t>
  </si>
  <si>
    <t>1 MES</t>
  </si>
  <si>
    <t>12 MESES Y 15 DIAS</t>
  </si>
  <si>
    <t>004-2023-CPS-P (84263)</t>
  </si>
  <si>
    <t xml:space="preserve">JORGE ALEXANDER RIVAS CHAVES </t>
  </si>
  <si>
    <t>FDLUCD-004-2022 (84263)</t>
  </si>
  <si>
    <t>PRESTAR LOS SERVICIOS PROFESIONALES ESPECIALIZADOS APOYANDO LA COORDINACIÓN DE LOS PROCESOS CONTRACTUALES DEL FONDO DE DESARROLLO LOCAL DE USME EN CUMPLIMIENTO A LAS METAS ESTABLECIDAS EN EL PLAN DE DESARROLLO PARA LA VIGENCIA 2021-2024</t>
  </si>
  <si>
    <t>https://community.secop.gov.co/Public/Tendering/OpportunityDetail/Index?noticeUID=CO1.NTC.3781980&amp;isFromPublicArea=True&amp;isModal=true&amp;asPopupView=true</t>
  </si>
  <si>
    <t>PEDRO PABLO AVELLA AVELLA</t>
  </si>
  <si>
    <t>4 MESES</t>
  </si>
  <si>
    <t>15 MESES Y 15 DIAS</t>
  </si>
  <si>
    <t>005-2023-CPS-P (84264)</t>
  </si>
  <si>
    <t>CARLOS ARTURO ALFONSO MARTINEZ</t>
  </si>
  <si>
    <t>FDLUCD-005-2022 (84264)</t>
  </si>
  <si>
    <t>https://community.secop.gov.co/Public/Tendering/OpportunityDetail/Index?noticeUID=CO1.NTC.3782063&amp;isFromPublicArea=True&amp;isModal=true&amp;asPopupView=true</t>
  </si>
  <si>
    <t>006-2023 CPS-P (84264)</t>
  </si>
  <si>
    <t>JEISSON ARMANDO CUBILLOS MORA</t>
  </si>
  <si>
    <t>FDLUCD-006-2023 (84264)</t>
  </si>
  <si>
    <t>https://community.secop.gov.co/Public/Tendering/OpportunityDetail/Index?noticeUID=CO1.NTC.3782829&amp;isFromPublicArea=True&amp;isModal=true&amp;asPopupView=true</t>
  </si>
  <si>
    <t>007-2023 CPS-P (84264)</t>
  </si>
  <si>
    <t>OSCAR IVAN DOMINGUEZ ROMERO</t>
  </si>
  <si>
    <t>FDLUCD-007-2023 (84264)</t>
  </si>
  <si>
    <t>https://community.secop.gov.co/Public/Tendering/OpportunityDetail/Index?noticeUID=CO1.NTC.3782833&amp;isFromPublicArea=True&amp;isModal=true&amp;asPopupView=true</t>
  </si>
  <si>
    <t>008-2023 CPS-P (84308)</t>
  </si>
  <si>
    <t>KAREN DAYANA CARDENAS GALINDO</t>
  </si>
  <si>
    <t>ADMINISTRADORA DE EMPRESAS</t>
  </si>
  <si>
    <t>FDLUCD-008-2023 (84308)</t>
  </si>
  <si>
    <t>PRESTAR SUS SERVICIOS PROFESIONALES MEDIANTE LABORES ADMINISTRATIVAS PARA EL ACOMPAÑAMIENTO PRECONTRACTUAL, CONTRACTUAL Y POSCONTRACTUAL, EN EL ÁREA DE GESTIÓN DEL DESARROLLO ADMINISTRATIVA Y FINANCIERA</t>
  </si>
  <si>
    <t>https://community.secop.gov.co/Public/Tendering/OpportunityDetail/Index?noticeUID=CO1.NTC.3783350&amp;isFromPublicArea=True&amp;isModal=true&amp;asPopupView=true</t>
  </si>
  <si>
    <t>3 MESES</t>
  </si>
  <si>
    <t>14 MESES Y 15 DIAS</t>
  </si>
  <si>
    <t>009-2023 CPS-P (84265)</t>
  </si>
  <si>
    <t>JADER ROBERTO PACHECO MARTINEZ</t>
  </si>
  <si>
    <t>INGENIERO DE SISTEMAS</t>
  </si>
  <si>
    <t>FDLUCD-009-2023 (84265)</t>
  </si>
  <si>
    <t>PRESTAR LOS SERVICIOS PROFESIONALES PARA LA RECOLECCIÓN, CONSOLIDACIÓN, VERIFICACIÓN Y CARGUE DE LA INFORMACIÓN EN LOS DIFERENTES APLICATIVOS DESIGNADOS PARA EL FONDO DE DESARROLLO LOCAL COMO MUSI, SIPSE, HOLA, SECOP I Y II ENTRE OTROS.</t>
  </si>
  <si>
    <t>https://community.secop.gov.co/Public/Tendering/OpportunityDetail/Index?noticeUID=CO1.NTC.3807963&amp;isFromPublicArea=True&amp;isModal=true&amp;asPopupView=true</t>
  </si>
  <si>
    <t>JEISSON CUBILLOS</t>
  </si>
  <si>
    <t>010-2023 CPS-P (86148)</t>
  </si>
  <si>
    <t>GIOVANNY FERNANDO ROJAS VELASQUEZ</t>
  </si>
  <si>
    <t>ADMINISTRADOR DE EMPRESAS</t>
  </si>
  <si>
    <t>FDLUCD-010-2023 (86148)</t>
  </si>
  <si>
    <t>PRESTAR LOS SERVICIOS PROFESIONALES AL ÁREA DE GESTIÓN DE DESARROLLO LOCAL Y AL DESPACHO, PARA APOYAR EN LA CONSTRUCCIÓN, REVISIÓN, CARGUE Y CONSOLIDACIÓN DE INFORMES DE GESTIÓN CONTRACTUAL SIVICOF, SIDEAP, PAC Y BOGDATA Y ACTIVIDADES ADMINISTRATIVAS EN CUMPLIMIENTO DEL PLAN DE DESARROLLO LOCAL DE USME</t>
  </si>
  <si>
    <t>11 MESES</t>
  </si>
  <si>
    <t>https://community.secop.gov.co/Public/Tendering/OpportunityDetail/Index?noticeUID=CO1.NTC.3811013&amp;isFromPublicArea=True&amp;isModal=true&amp;asPopupView=true</t>
  </si>
  <si>
    <t>COORDINACION</t>
  </si>
  <si>
    <t>ELKIN ROBERT LOPEZ BOLIVAR</t>
  </si>
  <si>
    <t>HEIDI VANESSA SARAY GUATAQUIRA (31/08/2023)</t>
  </si>
  <si>
    <t>12 MESES</t>
  </si>
  <si>
    <t>011-2023-CPS-P (85902)</t>
  </si>
  <si>
    <t>NAIRA CAROLINA PARRA BELTRAN</t>
  </si>
  <si>
    <t>FDLUCD-011-2023(85902)</t>
  </si>
  <si>
    <t>PRESTAR SUS SERVICIOS PROFESIONALES DE APOYO EN TEMAS DE PRESUPUESTO EN EL ÁREA DE GESTIÓN DEL DESARROLLO LOCAL.</t>
  </si>
  <si>
    <t>https://community.secop.gov.co/Public/Tendering/OpportunityDetail/Index?noticeUID=CO1.NTC.3836619&amp;isFromPublicArea=True&amp;isModal=true&amp;asPopupView=true</t>
  </si>
  <si>
    <t>PRESUPUESTO</t>
  </si>
  <si>
    <t>CLAUDIA PATRICIA FORERO GAMBOA</t>
  </si>
  <si>
    <t>INGRID REY</t>
  </si>
  <si>
    <t>012-2023 CPS-P (85826)</t>
  </si>
  <si>
    <t>SARA YENIFER PACHECO NUÑEZ</t>
  </si>
  <si>
    <t>CONTADORA PUBLICA</t>
  </si>
  <si>
    <t>FDLUCD-012-2023(85826)</t>
  </si>
  <si>
    <t>PRESTAR LOS SERVICIOS PROFESIONALES ADMINISTRATIVOS, PRESUPUESTALES Y CONTABLES PARA EL CONTROL, CONSOLIDACIÓN, VERIFICACIÓN Y APLICACIÓN DE LAS NORMAS DE DERECHO CONTABLE, PRESUPUESTO Y SEGURIDAD SOCIAL, EN EL ÁREA DE GESTIÓN DEL DESARROLLO DE LA ALCALDÍA LOCAL DE USME</t>
  </si>
  <si>
    <t>https://community.secop.gov.co/Public/Tendering/OpportunityDetail/Index?noticeUID=CO1.NTC.3836481&amp;isFromPublicArea=True&amp;isModal=true&amp;asPopupView=true</t>
  </si>
  <si>
    <t>CONTABILIDAD</t>
  </si>
  <si>
    <t>HUGO EDUARDO RIOS RIVERA</t>
  </si>
  <si>
    <t>Intervenir 1,1 Kilómetros-carril de malla vial urbana (local y/o intermedia) con acciones de construcción y/o conservación</t>
  </si>
  <si>
    <t>O23011604490000001847</t>
  </si>
  <si>
    <t>Movilidad local sostenible</t>
  </si>
  <si>
    <t>013-2023 CPS-P (84408)</t>
  </si>
  <si>
    <t>HADER RODRIGUEZ RIVERA</t>
  </si>
  <si>
    <t>INGENIERO CIVIL</t>
  </si>
  <si>
    <t>FDLUCD-013-2023(84408)</t>
  </si>
  <si>
    <t>PRESTAR SUS SERVICIOS PROFESIONALES EN EL ÁREA GESTIÓN DEL DESARROLLO LOCAL EN LA FORMULACIÓN, SEGUIMIENTO, EJECUCIÓN Y EVALUACIÓN DE LOS CONTRATOS Y PROYECTOS DE INFRAESTRUCTURA Y OBRAS CIVILES QUE DESARROLLE LA ENTIDAD, SEGUN LOS REQUERIMIENTOS TECNICOS Y ADMINISTRATIVOS EN EL MARCO DEL CUMPLIMIENTO DE LAS METAS DEL PLAN DE DESARROLLO LOCAL DE USME 2021-2024</t>
  </si>
  <si>
    <t>9 MESES Y 15 DIAS</t>
  </si>
  <si>
    <t>https://community.secop.gov.co/Public/Tendering/OpportunityDetail/Index?noticeUID=CO1.NTC.3834000&amp;isFromPublicArea=True&amp;isModal=true&amp;asPopupView=true</t>
  </si>
  <si>
    <t>INFRAESTRUCTURA</t>
  </si>
  <si>
    <t>DORA ALIX HERNANDEZ CEBALLOS</t>
  </si>
  <si>
    <t>014-2023-CPS-AG (85925</t>
  </si>
  <si>
    <t>MILADYS DEL CARMEN MEZA AVILA</t>
  </si>
  <si>
    <t>ASISTENCIAL</t>
  </si>
  <si>
    <t>BACHILLER</t>
  </si>
  <si>
    <t>FDLUCD-014-2023 (85925)</t>
  </si>
  <si>
    <t>PRESTAR LOS SERVICIOS ASISTENCIALES PARA EL FORTALECIMIENTO A LA GESTIÓN LOCAL DE PROCESOS INSTITUCIONALES</t>
  </si>
  <si>
    <t>https://community.secop.gov.co/Public/Tendering/OpportunityDetail/Index?noticeUID=CO1.NTC.3825792&amp;isFromPublicArea=True&amp;isModal=true&amp;asPopupView=true</t>
  </si>
  <si>
    <t>JAIRO NARANJO</t>
  </si>
  <si>
    <t>13 MESES</t>
  </si>
  <si>
    <t>015-2023-CPS-P (84296)</t>
  </si>
  <si>
    <t xml:space="preserve">MARILIN VARGAS TATIS </t>
  </si>
  <si>
    <t>FDLUCD-015-2023 (84296)</t>
  </si>
  <si>
    <t>https://community.secop.gov.co/Public/Tendering/OpportunityDetail/Index?noticeUID=CO1.NTC.3826196&amp;isFromPublicArea=True&amp;isModal=true&amp;asPopupView=true</t>
  </si>
  <si>
    <t>CARLOS ALFONSO</t>
  </si>
  <si>
    <t>Intervenir 0,5 Kilómetros-carril de malla vial rural con acciones de construcción y/o conservación</t>
  </si>
  <si>
    <t>016-2023-CPS-P (84519)</t>
  </si>
  <si>
    <t xml:space="preserve">DERLY CUBILLOS ROMERO </t>
  </si>
  <si>
    <t>FDLUCD-016-2023(84519)</t>
  </si>
  <si>
    <t>PRESTACIÓN DE SERVICIOS PROFESIONALES PARA EL APOYO LOGÍSTICO Y ADMINISTRATIVO EN EL MANEJO DEL PARQUE AUTOMOTOR DE PROPIEDAD DE LA ALCALDÍA LOCAL DE USME</t>
  </si>
  <si>
    <t>https://community.secop.gov.co/Public/Tendering/OpportunityDetail/Index?noticeUID=CO1.NTC.3837730&amp;isFromPublicArea=True&amp;isModal=true&amp;asPopupView=true</t>
  </si>
  <si>
    <t>PARQUE AUTOMOTOR</t>
  </si>
  <si>
    <t>DAVID ERNESTO GUEVARA RINCON</t>
  </si>
  <si>
    <t>017-2023-CPS-P (84660)</t>
  </si>
  <si>
    <t>JULIAN ANDRES DIAZ MUÑOZ</t>
  </si>
  <si>
    <t>FDLUCD-017-2023 (84660)</t>
  </si>
  <si>
    <t xml:space="preserve">	PRESTAR SERVICIOS PROFESIONALES A LA JUNTA ADMINISTRADORA LOCAL EN ACCIONES ADMINISTRATIVAS Y DE COMUNICACIÓN.</t>
  </si>
  <si>
    <t>https://community.secop.gov.co/Public/Tendering/OpportunityDetail/Index?noticeUID=CO1.NTC.3834183&amp;isFromPublicArea=True&amp;isModal=true&amp;asPopupView=true</t>
  </si>
  <si>
    <t>JAL</t>
  </si>
  <si>
    <t>MARIA ANGELICA GAMBOA GUATAQUIRA</t>
  </si>
  <si>
    <t>14 MESES</t>
  </si>
  <si>
    <t>018-2023 CPS-P (84361)</t>
  </si>
  <si>
    <t>JHON GENER SANTOFIMIO RIVERA</t>
  </si>
  <si>
    <t>FDLUCD-018-2023 (84361)</t>
  </si>
  <si>
    <t>PRESTAR SUS SERVICIOS PROFESIONALES EN EL ÁREA GESTIÓN DEL DESARROLLO LOCAL EN LA FORMULACIÓN, SEGUIMIENTO, EJECUCIÓN Y EVALUACIÓN DE LOS CONTRATOS Y PROYECTOS DE INFRAESTRUCTURA Y OBRAS CIVILES QUE DESARROLLE LA ENTIDAD, SEGUN LOS REQUERIMIENTOS TECNICOS Y ADMINISTRATIVOS EN EL MARCO DEL CUMPLIMIENTO DE LAS METAS DEL PLAN DE DESARROLLO LOCAL DE USME 2021- 2024"</t>
  </si>
  <si>
    <t>https://community.secop.gov.co/Public/Tendering/OpportunityDetail/Index?noticeUID=CO1.NTC.3836126&amp;isFromPublicArea=True&amp;isModal=true&amp;asPopupView=true</t>
  </si>
  <si>
    <t>019-2023 CPS-P (84433)</t>
  </si>
  <si>
    <t>MONICA JOHANA SOSA CRISTANCHO</t>
  </si>
  <si>
    <t>Positiva</t>
  </si>
  <si>
    <t>COMUNICACION SOCIAL</t>
  </si>
  <si>
    <t>FDLUCD-019-2023 (84433)</t>
  </si>
  <si>
    <t>PRESTAR SUS SERVICIOS PROFESIONALES EN EL ÁREA DE GESTIÓN DEL DESARROLLO LOCAL, REALIZANDO EL ACOMPAÑAMIENTO Y EL APOYO A LA SUPERVISIÓN Y EL SEGUIMIENTO EN LOS ASPECTOS TÉCNICOS, ADMINISTRATIVOS Y FINANCIEROS, DE LOS PROYECTOS Y CONTRATOS DE INFRAESTRUCTURA ASIGNADOS, DEL PLAN DE DESARROLLO LOCAL DE USME</t>
  </si>
  <si>
    <t>https://community.secop.gov.co/Public/Tendering/OpportunityDetail/Index?noticeUID=CO1.NTC.3836053&amp;isFromPublicArea=True&amp;isModal=true&amp;asPopupView=true</t>
  </si>
  <si>
    <t>Realizar 4 acciones de inspección, vigilancia y control</t>
  </si>
  <si>
    <t>O23011605570000001857</t>
  </si>
  <si>
    <t>Gobierno legítimo y eficiente</t>
  </si>
  <si>
    <t>020-2023-CPS-AG (84705)</t>
  </si>
  <si>
    <t>ANANIA PAYARES PRESIGA</t>
  </si>
  <si>
    <t>BACHILLER ACADEMICO</t>
  </si>
  <si>
    <t>FDLUCD-020-2023 (84705)</t>
  </si>
  <si>
    <t>APOYAR ADMINISTRATIVA Y ASISTENCIALMENTE A LAS INSPECCIONES DE POLICIA DE LA LOCALIDAD DE USME</t>
  </si>
  <si>
    <t>https://community.secop.gov.co/Public/Tendering/OpportunityDetail/Index?noticeUID=CO1.NTC.3867003&amp;isFromPublicArea=True&amp;isModal=true&amp;asPopupView=true</t>
  </si>
  <si>
    <t>OBRAS-JURIDICA-IVC-INSPECCIONES-SEGURIDAD</t>
  </si>
  <si>
    <t>DEAN CHAPARRO SALGADO</t>
  </si>
  <si>
    <t>JAIRO MORALES</t>
  </si>
  <si>
    <t>Realizar 80 eventos de promoción de actividades culturales.</t>
  </si>
  <si>
    <t>O23011601210000001722</t>
  </si>
  <si>
    <t>Fortalecimiento al Desarrollo culturaly deportivo de la Localidad de Usme</t>
  </si>
  <si>
    <t>021-2023-CPS-P (86086)</t>
  </si>
  <si>
    <t>DALIA ESMIRNA ARAGON VALENCIA</t>
  </si>
  <si>
    <t>COMUNICADORA SOCIAL</t>
  </si>
  <si>
    <t>FDLUCD-021-2023-CPS-P (86086)</t>
  </si>
  <si>
    <t>PRESTAR LOS SERVICIOS PROFESIONALES PARA LA PROMOCIÓN, ORIENTACIÓN Y EL FORTALECIMIENTO DE LOS PROCESOS CULTURALES Y ARTÍSTICOS IMPULSADOS POR LA ALCALDÍA LOCAL DE USME</t>
  </si>
  <si>
    <t>10 MESES</t>
  </si>
  <si>
    <t>https://community.secop.gov.co/Public/Tendering/OpportunityDetail/Index?noticeUID=CO1.NTC.3841200&amp;isFromPublicArea=True&amp;isModal=true&amp;asPopupView=true</t>
  </si>
  <si>
    <t>CULTURA</t>
  </si>
  <si>
    <t>CARLOS ALBERTO VARGAS CARPINTERO</t>
  </si>
  <si>
    <t>DAVID PEÑALOZA</t>
  </si>
  <si>
    <t>15 DIAS</t>
  </si>
  <si>
    <t>10 MESES Y 15 DIAS</t>
  </si>
  <si>
    <t>Terminado</t>
  </si>
  <si>
    <t>022-2023-CPS-AG (84526)</t>
  </si>
  <si>
    <t>NESTOR SANDY PABON VARAGAS</t>
  </si>
  <si>
    <t>CONDUCTOR</t>
  </si>
  <si>
    <t>FDLUCD-022-2023 (84526)</t>
  </si>
  <si>
    <t>PRESTAR SUS SERVICIOS DE APOYO EN LA CONDUCCIÓN DE LOS VEHÍCULOS DE PROPIEDAD DEL FONDO DE DESARROLLO LOCAL DE USME.</t>
  </si>
  <si>
    <t>https://community.secop.gov.co/Public/Tendering/OpportunityDetail/Index?noticeUID=CO1.NTC.3840626&amp;isFromPublicArea=True&amp;isModal=true&amp;asPopupView=true</t>
  </si>
  <si>
    <t>023-2023 CPS-AG (84538)</t>
  </si>
  <si>
    <t>SAMUEL DOMINGO ATARA TAUTIVA</t>
  </si>
  <si>
    <t>TÉCNICO</t>
  </si>
  <si>
    <t>TÉCNICO EN SALUD ORAL</t>
  </si>
  <si>
    <t>FDLUCD-023-2023 (84538)</t>
  </si>
  <si>
    <t>PRESTAR SUS SERVICIOS TÉCNICOS EN EL ÁREA DE GESTIÓN DE DESARROLLO LOCAL DE USME PARA APOYAR LOS PROCESOS ADMINISTRATIVOS, LA ELABORACIÓN DE INFORMES Y EL ACOMPAÑAMIENTO DE LAS ACCIONES DE PRESUPUESTOS PARTICIPATIVOS EN CUMPLIMIENTO DE LAS METAS DEL PLAN DESARROLLO LOCAL</t>
  </si>
  <si>
    <t>https://community.secop.gov.co/Public/Tendering/OpportunityDetail/Index?noticeUID=CO1.NTC.3835558&amp;isFromPublicArea=True&amp;isModal=true&amp;asPopupView=true</t>
  </si>
  <si>
    <t>PLANEACION</t>
  </si>
  <si>
    <t xml:space="preserve">MARGARITA RICO PINTO </t>
  </si>
  <si>
    <t>MILENA ARDILA VEGA (31/10/2023)</t>
  </si>
  <si>
    <t>024-2023 CPS-AG (84538</t>
  </si>
  <si>
    <t>JORGE LEONARDO FORERO CASTAÑEDA</t>
  </si>
  <si>
    <t>FDLUCD-024-2023 (84538)</t>
  </si>
  <si>
    <t>https://community.secop.gov.co/Public/Tendering/OpportunityDetail/Index?noticeUID=CO1.NTC.3834994&amp;isFromPublicArea=True&amp;isModal=true&amp;asPopupView=true</t>
  </si>
  <si>
    <t>025-2023-CPS-P (84517)</t>
  </si>
  <si>
    <t>JHONNATAN ALFONSO CARDENAS GONZALEZ</t>
  </si>
  <si>
    <t>ADMINISTRADOR PÚBLICO</t>
  </si>
  <si>
    <t>FDLUCD-025-2023 (84517)</t>
  </si>
  <si>
    <t>PRESTAR SUS SERVICIOS PROFESIONALES EN EL ÁREA DE GESTIÓN DEL DESARROLLO LOCAL, REALIZANDO LA FORMULACIÓN Y PROYECCIÓN DE DOCUMENTOS TÉCNICOS REQUERIDOS PARA LA CONTRATACIÓN Y EL APOYO A LA SUPERVISIÓN Y SEGUIMIENTO A LOS CONTRATOS EN ASPECTOS TÉCNICOS, ADMINISTRATIVOS Y FINANCIEROS DE LOS DIFERENTES PROYECTOS DE INVERSIÓN Y GASTOS DE FUNCIONAMIENTO, EN EL MARCO DEL PLAN DE DESARROLLO LOCAL DE USME</t>
  </si>
  <si>
    <t>https://community.secop.gov.co/Public/Tendering/OpportunityDetail/Index?noticeUID=CO1.NTC.3834247&amp;isFromPublicArea=True&amp;isModal=true&amp;asPopupView=true</t>
  </si>
  <si>
    <t>JACK CRISTOPHER REINA RODRIGUEZ</t>
  </si>
  <si>
    <t>MILENA ARDILA VEGA (</t>
  </si>
  <si>
    <t>IVAN DOMINGUEZ</t>
  </si>
  <si>
    <t>026-2023-CPS-P (84109)</t>
  </si>
  <si>
    <t>JACK CRISTOPHER REINA RODRÍGUEZ</t>
  </si>
  <si>
    <t>ADMINISTRADOR PUBLICO ESPECIALIZADO EN GESTIÓN PÚBLICA</t>
  </si>
  <si>
    <t>FDLUCD-026-2023 (84109)</t>
  </si>
  <si>
    <t>PRESTAR SUS SERVICIOS PROFESIONALES ESPECIALIZADOS EN EL DESPACHO EN TEMAS DE PLANEACIÓN Y PLAN DE DESARROLLO LOCAL</t>
  </si>
  <si>
    <t>https://community.secop.gov.co/Public/Tendering/OpportunityDetail/Index?noticeUID=CO1.NTC.3835010&amp;isFromPublicArea=True&amp;isModal=true&amp;asPopupView=true</t>
  </si>
  <si>
    <t xml:space="preserve">DESPACHO </t>
  </si>
  <si>
    <t>DORIAN DE JESUS COQUIES MAESTRE</t>
  </si>
  <si>
    <t>5 MESES</t>
  </si>
  <si>
    <t>027-2023-CPS-AG (85903)</t>
  </si>
  <si>
    <t xml:space="preserve">MARILUZ ROCHA GOMEZ </t>
  </si>
  <si>
    <t>FDLUCD-027-2023 (85903)</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</si>
  <si>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</si>
  <si>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https://community.secop.gov.co/Public/Tendering/OpportunityDetail/Index?noticeUID=CO1.NTC.3834774&amp;isFromPublicArea=True&amp;isModal=true&amp;asPopupView=true</t>
  </si>
  <si>
    <t>GESTION DOCUMENTAL</t>
  </si>
  <si>
    <t>028-2023-CPS-P (84264)</t>
  </si>
  <si>
    <t>DAVID RICARDO PEÑALOZA LOMBO</t>
  </si>
  <si>
    <t>FDLUCD-028-2023 (84264)</t>
  </si>
  <si>
    <t>https://community.secop.gov.co/Public/Tendering/OpportunityDetail/Index?noticeUID=CO1.NTC.3835605&amp;isFromPublicArea=True&amp;isModal=true&amp;asPopupView=true</t>
  </si>
  <si>
    <t>029-2023-CPS-P (84671)</t>
  </si>
  <si>
    <t>HENRY ALONSO ARIZA GRANADOS</t>
  </si>
  <si>
    <t>INGENIERO INDUSTRIAL</t>
  </si>
  <si>
    <t>FDLUCD-029-2023 (84671)</t>
  </si>
  <si>
    <t>PRESTAR SERVICIOS PROFESIONALES PARA APOYAR A LOS RESPONSABLES E INTEGRANTES DE LOS PROCESOS EN LA IMPLEMENTACIÓN DE HERRAMIENTAS DE GESTIÓN, SIGUIENDO LOS LINEAMIENTOS METODOLÓGICOS ESTABLECIDOS POR LA SECRETARIA DISTRITAL DE GOBIERNO</t>
  </si>
  <si>
    <t>https://community.secop.gov.co/Public/Tendering/OpportunityDetail/Index?noticeUID=CO1.NTC.3837041&amp;isFromPublicArea=True&amp;isModal=true&amp;asPopupView=true</t>
  </si>
  <si>
    <t>CALIDAD</t>
  </si>
  <si>
    <t>030-2023 CPS-P (84447)</t>
  </si>
  <si>
    <t>DIEGO RICARDO PIÑEROS NIETO</t>
  </si>
  <si>
    <t>ADMINISTRADOR PUBLICO</t>
  </si>
  <si>
    <t>FDLUCD-030-2023 (84447)</t>
  </si>
  <si>
    <t>PRESTAR SUS SERVICIOS PROFESIONALES ESPECIALIZADOS EN EL ÁREA DE GESTIÓN DEL DESARROLLO LOCAL, REALIZANDO EL SEGUIMIENTO A LA FORMULACIÓN, ESTRUCTURACIÓN Y APOYO A LA SUPERVISIÓN Y SEGUIMIENTO EN ASPECTOS TÉCNICOS, ADMINISTRATIVOS Y FINANCIEROS DE LOS DIFERENTES PROYECTOS Y CONTRATOS ASIGNADOS, EN EL MARCO DEL PLAN DE DESARROLLO LOCAL DE USME</t>
  </si>
  <si>
    <t>https://community.secop.gov.co/Public/Tendering/OpportunityDetail/Index?noticeUID=CO1.NTC.3836191&amp;isFromPublicArea=True&amp;isModal=true&amp;asPopupView=true</t>
  </si>
  <si>
    <t>CESION 1</t>
  </si>
  <si>
    <t>MILENA ARDILA VEGA</t>
  </si>
  <si>
    <t>8 MESES Y 10 DIAS</t>
  </si>
  <si>
    <t>2 MESES Y 5 DIAS</t>
  </si>
  <si>
    <t xml:space="preserve">	21-46-101077909</t>
  </si>
  <si>
    <t>031-2023-CPS-P (84271)</t>
  </si>
  <si>
    <t>CARLOS ANDRES MARTINEZ LANDINEZ</t>
  </si>
  <si>
    <t>FDLUCD-031-2023 (84271)</t>
  </si>
  <si>
    <t>PRESTAR SUS SERVICIOS PROFESIONALES COMO ABOGADO EN EL AREA DE GESTION DEL DESARROLLO LOCAL PARA EL ACOMPAÑAMIENTO PRECONTRACTUAL, CONTRACTUAL Y POSTCONTRACTUAL DE LOS PROCESOS A CARGO DE LA ENTIDAD.</t>
  </si>
  <si>
    <t>https://community.secop.gov.co/Public/Tendering/OpportunityDetail/Index?noticeUID=CO1.NTC.3836625&amp;isFromPublicArea=True&amp;isModal=true&amp;asPopupView=true</t>
  </si>
  <si>
    <t>032-2023-CPS-P (84285)</t>
  </si>
  <si>
    <t xml:space="preserve">INGENIERA CIVIL CON ESPECIALIZACION EN ECONOMIA URBANA Y REGIONAL </t>
  </si>
  <si>
    <t>FDLUCD-032-2023 (84285)</t>
  </si>
  <si>
    <t>PRESTAR SUS SERVICIOS PROFESIONALES ESPECIALIZADOS EN EL ÁREA DE GESTIÓN DEL DESARROLLO LOCAL, PARA EL APOYO DE LA COORDINACIÓN DE LOS PROCESOS DE FORMULACIÓN, SEGUIMIENTO, EJECUCIÓN Y EVALUACIÓN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</si>
  <si>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https://community.secop.gov.co/Public/Tendering/OpportunityDetail/Index?noticeUID=CO1.NTC.3857053&amp;isFromPublicArea=True&amp;isModal=true&amp;asPopupView=true</t>
  </si>
  <si>
    <t>2 MESES Y 15 DIAS</t>
  </si>
  <si>
    <t>033-2023-CPS-P (84517)</t>
  </si>
  <si>
    <t>SANDRA PATRICIA GONZALEZ GONZALEZ</t>
  </si>
  <si>
    <t>ADMINISTRADOR  PÚBLICO</t>
  </si>
  <si>
    <t>FDLUCD-033-2023 (84517)</t>
  </si>
  <si>
    <t>https://community.secop.gov.co/Public/Tendering/OpportunityDetail/Index?noticeUID=CO1.NTC.3840253&amp;isFromPublicArea=True&amp;isModal=true&amp;asPopupView=true</t>
  </si>
  <si>
    <t xml:space="preserve"> JAIME CAMILO RONCANCIO JARAMILLO</t>
  </si>
  <si>
    <t>5 MESES Y 25 DIAS</t>
  </si>
  <si>
    <t>3 MESES Y 20 DIAS</t>
  </si>
  <si>
    <t xml:space="preserve"> 15-46-101035133</t>
  </si>
  <si>
    <t>Cesion / Terminado</t>
  </si>
  <si>
    <t>034-2023-CPS-P (85826)</t>
  </si>
  <si>
    <t>ROCIO DEL PILAR GARCIA CRUZ</t>
  </si>
  <si>
    <t>FDLUCD-034-2023 (85826)</t>
  </si>
  <si>
    <t>https://community.secop.gov.co/Public/Tendering/OpportunityDetail/Index?noticeUID=CO1.NTC.3841382&amp;isFromPublicArea=True&amp;isModal=true&amp;asPopupView=true</t>
  </si>
  <si>
    <t>15 MESES</t>
  </si>
  <si>
    <t>035-2023 CPS-P (84510)</t>
  </si>
  <si>
    <t>FREDY ALEXANDER CANIZALES TOCANCIPA</t>
  </si>
  <si>
    <t>FDLUCD-035-2023 (84510)</t>
  </si>
  <si>
    <t>PRESTAR SUS SERVICIOS PROFESIONALES EN EL ÁREA DE GESTIÓN DEL DESARROLLO LOCAL, PARA REALIZAR EL APOYO A LA SUPERVISIÓN ADMINISTRATIVA, TÉCNICA Y FINANCIERA A LOS CONTRATOS QUE MATERIALIZAN LAS METAS DEL PLAN DE DESARROLLO LOCAL 2021-2024 Y A LOS QUE COADYUVAN AL FUNCIONAMIENTO DE LA ENTIDAD</t>
  </si>
  <si>
    <t>https://community.secop.gov.co/Public/Tendering/OpportunityDetail/Index?noticeUID=CO1.NTC.3841196&amp;isFromPublicArea=True&amp;isModal=true&amp;asPopupView=true</t>
  </si>
  <si>
    <t>036-2023 CPS-P (86059)</t>
  </si>
  <si>
    <t>MATEO PEÑA DELGADO</t>
  </si>
  <si>
    <t>INGENIERO AMBIENTAL</t>
  </si>
  <si>
    <t>FDLUCD-036-2023 (86059)</t>
  </si>
  <si>
    <t>PRESTAR LOS SERVICIOS PROFESIONALES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</si>
  <si>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https://community.secop.gov.co/Public/Tendering/OpportunityDetail/Index?noticeUID=CO1.NTC.3841183&amp;isFromPublicArea=True&amp;isModal=true&amp;asPopupView=true</t>
  </si>
  <si>
    <t>GESTION DEL RIESGO</t>
  </si>
  <si>
    <t>DIANA ALEXANDRA PAREDES CACERES</t>
  </si>
  <si>
    <t>037-2023 CPS-AG (65138)</t>
  </si>
  <si>
    <t>BRIGITTE ALEXANDRA LEON HERNANDEZ</t>
  </si>
  <si>
    <t>FDLUCD-037-2023 (84669)</t>
  </si>
  <si>
    <t>APOYAR JURÍDICAMENTE LA EJECUCIÓN DE LAS ACCIONES REQUERIDAS PARA EL TRÁMITE E IMPULSO PROCESAL DE LAS ACTUACIONES CONTRAVENCIONALES Y/O QUERELLAS QUE CURSEN EN LAS INSPECCIONES DE POLICÍA DE LA LOCALIDAD DE USME</t>
  </si>
  <si>
    <t>https://community.secop.gov.co/Public/Tendering/OpportunityDetail/Index?noticeUID=CO1.NTC.3846667&amp;isFromPublicArea=True&amp;isModal=true&amp;asPopupView=true</t>
  </si>
  <si>
    <t xml:space="preserve">12 MESES </t>
  </si>
  <si>
    <t>038-2023 -CPS-AG (84682)</t>
  </si>
  <si>
    <t>ANGIE TATIANA TAFUR CUELLAR</t>
  </si>
  <si>
    <t>FDLUCD-038-2023 (84682)</t>
  </si>
  <si>
    <t>PRESTAR LOS SERVICIOS DE APOYO AL ÁREA DE GESTIÓN POLICIVA DE LA ALCALDÍA LOCAL DE USME, EN TODO LO RELACIONADO CON ATENCIÓN INTEGRAL DE LAS COMISIONES CIVILES ORDENADAS POR LAS AUTORIDADES JURISDICCIONALES DE LA REPÚBLICA CON RELACIÓN A LAS ACTUACIONES ADMINISTRATIVAS PROCEDENTES</t>
  </si>
  <si>
    <t>https://community.secop.gov.co/Public/Tendering/OpportunityDetail/Index?noticeUID=CO1.NTC.3847059&amp;isFromPublicArea=True&amp;isModal=true&amp;asPopupView=true</t>
  </si>
  <si>
    <t>039-2023 CPS-P (84704)</t>
  </si>
  <si>
    <t>SANDRA GHINELA VEGA TRUJILLO</t>
  </si>
  <si>
    <t xml:space="preserve">ARQUITECTA </t>
  </si>
  <si>
    <t>FDLUCD-039-2023 (84704)</t>
  </si>
  <si>
    <t>APOYAR TECNICAMENTE LAS DISTINTAS ETAPAS DE LOS PROCESOS DE COMPETENCIA DE LA ALCALDÍA LOCAL PARA LA DEPURACIÓN DE ACTUACIONES ADMINISTRATIVAS</t>
  </si>
  <si>
    <t>https://community.secop.gov.co/Public/Tendering/OpportunityDetail/Index?noticeUID=CO1.NTC.3846681&amp;isFromPublicArea=True&amp;isModal=true&amp;asPopupView=true</t>
  </si>
  <si>
    <t>040-2023-CPS-P (86130)</t>
  </si>
  <si>
    <t>KAREN VERONICA PINZON CORTES</t>
  </si>
  <si>
    <t>FDLUCD-040-2023 (86130)</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</si>
  <si>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</si>
  <si>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https://community.secop.gov.co/Public/Tendering/OpportunityDetail/Index?noticeUID=CO1.NTC.3846859&amp;isFromPublicArea=True&amp;isModal=true&amp;asPopupView=true</t>
  </si>
  <si>
    <t>ENTES DE CONTROL</t>
  </si>
  <si>
    <t>041-2023 -CPS-AG (84634)</t>
  </si>
  <si>
    <t>AURA YULISSA SOLER CRISTANCHO</t>
  </si>
  <si>
    <t>TECNICO</t>
  </si>
  <si>
    <t>FDLUCD-041-2023 (84634)</t>
  </si>
  <si>
    <t>PRESTAR SUS SERVICIOS TECNICOS Y ADMINISTRATIVOS AL AREA DE GESTION DEL DESARROLLO LOCAL PARA LA DEPURACION DE LAS OBLIGACIONES POR PAGAR DEL FONDO DE DESARROLLO LOCAL DE USME</t>
  </si>
  <si>
    <t>https://community.secop.gov.co/Public/Tendering/OpportunityDetail/Index?noticeUID=CO1.NTC.3846764&amp;isFromPublicArea=True&amp;isModal=true&amp;asPopupView=true</t>
  </si>
  <si>
    <t>OBLIGACIONES POR PAGAR</t>
  </si>
  <si>
    <t>ELKIN ROBERT LOPEZ BOLIVAR (30/09/2023)</t>
  </si>
  <si>
    <t>CARLOS TRUJILLO</t>
  </si>
  <si>
    <t>Realizar 4 acciones de inspección, vigilancia y control.</t>
  </si>
  <si>
    <t>042-2023-CPS-P (84144)</t>
  </si>
  <si>
    <t>ABOGADO ESPECIALIZADO EN DERECHO ADMINISTRATIVO</t>
  </si>
  <si>
    <t>FDLUCD-042-2023 (84144)</t>
  </si>
  <si>
    <t>APOYAR AL ALCALDE LOCAL EN LA FORMULACIÓN, SEGUIMIENTO E IMPLEMENTACIÓN DE LA ESTRATEGIA LOCAL PARA LA TERMINACIÓN JURÍDICA O INACTIVACIÓN DE LAS ACTUACIONES ADMINISTRATIVAS QUE CURSAN EN LA ALCALDÍA LOCAL</t>
  </si>
  <si>
    <t>https://community.secop.gov.co/Public/Tendering/OpportunityDetail/Index?noticeUID=CO1.NTC.3850988&amp;isFromPublicArea=True&amp;isModal=true&amp;asPopupView=true</t>
  </si>
  <si>
    <t>043-2023-CPS-P (84507)</t>
  </si>
  <si>
    <t>YEISON EDUARDO VALENCIA BANGUERA</t>
  </si>
  <si>
    <t>LICENCIADO EN CIENCIAS NATURALES</t>
  </si>
  <si>
    <t>FDLUCD-043-2023 (84507)</t>
  </si>
  <si>
    <t>APOYAR AL ALCALDE LOCAL EN EL FORTALECIMIENTO E INCLUSIÓN DE LAS COMUNIDADES NEGRAS, AFROCOLOMBIANAS Y PALENQUERAS EN EL MARCO DE LA POLÍTICA PÚBLICA DISTRITAL AFRODESCENDIENTES Y LOS ESPACIOS DE PARTICIPACIÓN</t>
  </si>
  <si>
    <t>https://community.secop.gov.co/Public/Tendering/OpportunityDetail/Index?noticeUID=CO1.NTC.3847508&amp;isFromPublicArea=True&amp;isModal=true&amp;asPopupView=true</t>
  </si>
  <si>
    <t>PARTICIPACION</t>
  </si>
  <si>
    <t>DERLY ASTRID CORDERO GARCIA</t>
  </si>
  <si>
    <t>044-2023 CPS-P (84285)</t>
  </si>
  <si>
    <t xml:space="preserve">ARQUITECTO </t>
  </si>
  <si>
    <t>FDLUCD-044-2023 (84285)</t>
  </si>
  <si>
    <t>PRESTAR SUS SERVICIOS PROFESIONALES ESPECIALIZADOS EN EL ÁREA DE GESTIÓN DEL DESARROLLO LOCAL, PARA EL APOYO DE LA COORDINACIÓN DE LOS PROCESOS DE FORMULACIÓN, SEGUIMIENTO, EJECUCIÓN Y EVALUACIÓN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</si>
  <si>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https://community.secop.gov.co/Public/Tendering/OpportunityDetail/Index?noticeUID=CO1.NTC.3857170&amp;isFromPublicArea=True&amp;isModal=true&amp;asPopupView=true</t>
  </si>
  <si>
    <t>PENDIENTE</t>
  </si>
  <si>
    <t>045-2023 CPS-AG (84423)</t>
  </si>
  <si>
    <t>WILSON ERNESTO DIAZ CASTRO</t>
  </si>
  <si>
    <t xml:space="preserve">TECNOLOGO EN OBRAS </t>
  </si>
  <si>
    <t>FDLUCD-045-2023 (84423)</t>
  </si>
  <si>
    <t>PRESTAR SUS SERVICIOS TECNICOS EN EL ÁREA GESTIÓN DEL DESARROLLO LOCAL PARA EL APOYO EN ACCIONES DE SEGUIMIENTO, EJECUCIÓN Y ACOMPAÑAMIENTO DE LOS CONTRATOS Y PROYECTOS DE INFRAESTRUCTURA Y OBRAS CIVILES QUE DESARROLLE LA ENTIDAD, SEGUN LOS REQUERIMIENTOS TECNICOS Y ADMINISTRATIVOS EN EL MARCO DEL CUMPLIMIENTO DE LAS METAS DEL PLAN DE DESARROLLO LOCAL DE USME 2021-202</t>
  </si>
  <si>
    <t>https://community.secop.gov.co/Public/Tendering/OpportunityDetail/Index?noticeUID=CO1.NTC.3878912&amp;isFromPublicArea=True&amp;isModal=true&amp;asPopupView=true</t>
  </si>
  <si>
    <t>046-2023 CPS-P (84510)</t>
  </si>
  <si>
    <t>CHRISTIAN RAUL RINCON CAICEDO</t>
  </si>
  <si>
    <t xml:space="preserve">ADMINISTRADOR DE EMPRESAS </t>
  </si>
  <si>
    <t>FDLUCD-046-2023 (84510)</t>
  </si>
  <si>
    <t>https://community.secop.gov.co/Public/Tendering/OpportunityDetail/Index?noticeUID=CO1.NTC.3857231&amp;isFromPublicArea=True&amp;isModal=true&amp;asPopupView=true</t>
  </si>
  <si>
    <t>047-2023-CPS-P (84677)</t>
  </si>
  <si>
    <t>DANIEL RINCON CESPEDES</t>
  </si>
  <si>
    <t>FDLUCD-047-2023 (84677)</t>
  </si>
  <si>
    <t>PRESTAR SERVICIOS PROFESIONALES PARA APOYAR LA IMPLEMENTACIÓN DE HERRAMIENTAS DE GESTIÓN, EN LA ALCALDIA LOCAL DE USME, SIGUIENDO LOS LINEAMIENTOS METODOLÓGICOS ESTABLECIDOS POR LA SECRETARIA DISTRITAL DE GOBIERNO</t>
  </si>
  <si>
    <t>https://community.secop.gov.co/Public/Tendering/OpportunityDetail/Index?noticeUID=CO1.NTC.3858012&amp;isFromPublicArea=True&amp;isModal=true&amp;asPopupView=true</t>
  </si>
  <si>
    <t>HENRY ALONSO ARIZA</t>
  </si>
  <si>
    <t>Atender 10000 animales en urgencias, brigadas médico veterinarias, acciones de esterilización, educación y adopción.</t>
  </si>
  <si>
    <t>O23011602340000001810</t>
  </si>
  <si>
    <t>Usme Protectora de animales</t>
  </si>
  <si>
    <t>048-2023-CPS-P (86171)</t>
  </si>
  <si>
    <t>ANA LUCIA TRUJILLO MARTINEZ</t>
  </si>
  <si>
    <t>ESPECIALIZACIÓN EN GERENCIA DE PROYECTOS</t>
  </si>
  <si>
    <t>FDLUCD-048-2023 (86171)</t>
  </si>
  <si>
    <t>APOYAR AL (LA) ALCALDE (SA) LOCAL EN LA PROMOCIÓN, ARTICULACIÓN, ACOMPAÑAMIENTO Y SEGUIMIENTO PARA LA ATENCIÓN Y  PROTECCIÓN DE LOS ANIMALES DOMÉSTICOS Y SILVESTRES DE LA LOCALIDAD DE USME</t>
  </si>
  <si>
    <t>https://community.secop.gov.co/Public/Tendering/OpportunityDetail/Index?noticeUID=CO1.NTC.3861663&amp;isFromPublicArea=True&amp;isModal=true&amp;asPopupView=true</t>
  </si>
  <si>
    <t>PYBA</t>
  </si>
  <si>
    <t>049-2023-CPS-AG (84524)</t>
  </si>
  <si>
    <t>MERCY LILIANA REINA</t>
  </si>
  <si>
    <t>FDLUCD-049-2023 (84524)</t>
  </si>
  <si>
    <t xml:space="preserve">	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</si>
  <si>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https://community.secop.gov.co/Public/Tendering/OpportunityDetail/Index?noticeUID=CO1.NTC.3868059&amp;isFromPublicArea=True&amp;isModal=true&amp;asPopupView=true</t>
  </si>
  <si>
    <t xml:space="preserve">DEAN CHAPARRO (30/04/2023) MAYERLY GARZON (13/11/2023)
DORIAN COQUIES (30/11/2023) </t>
  </si>
  <si>
    <t>CARLOS MARTINEZ</t>
  </si>
  <si>
    <t>050-2023-CPS-P (84517)</t>
  </si>
  <si>
    <t>LENNGGY LORENA LIZ MONTEALEGRE</t>
  </si>
  <si>
    <t xml:space="preserve">ADMINISTRADORA DE EMPRESAS </t>
  </si>
  <si>
    <t>FDLUCD-050-2023 (84517)</t>
  </si>
  <si>
    <t> 953</t>
  </si>
  <si>
    <t>https://community.secop.gov.co/Public/Tendering/OpportunityDetail/Index?noticeUID=CO1.NTC.3860351&amp;isFromPublicArea=True&amp;isModal=true&amp;asPopupView=true</t>
  </si>
  <si>
    <t>13 MESES Y  15 DIAS</t>
  </si>
  <si>
    <t>051-2023-CPS-P (84517)</t>
  </si>
  <si>
    <t>CARLOS ENRIQUE VERA SANTANA</t>
  </si>
  <si>
    <t>COMERCIO INTERNACIONAL</t>
  </si>
  <si>
    <t>FDLUCD-051-2023 (84517)</t>
  </si>
  <si>
    <t>https://community.secop.gov.co/Public/Tendering/OpportunityDetail/Index?noticeUID=CO1.NTC.3860193&amp;isFromPublicArea=True&amp;isModal=true&amp;asPopupView=true</t>
  </si>
  <si>
    <t>052-2023 CPS-P (84477)</t>
  </si>
  <si>
    <t>JULIO ARMANDO VILLA HERNANDEZ</t>
  </si>
  <si>
    <t xml:space="preserve">
ADMINISTRADOR PUBLICO</t>
  </si>
  <si>
    <t>FDLUCD-052-2023 (84477)</t>
  </si>
  <si>
    <t>PRESTAR SUS SERVICIOS PROFESIONALES ESPECIALIZADOS EN EL ÁREA DE GESTIÓN DEL DESARROLLO LOCAL, APOYANDO LA ESTRUCTURACIÓN FINANCIERA Y TÉCNICA, ASÍ COMO LA FORMULACIÓN DE LOS PROYECTOS DE INVERSIÓN Y EL APOYO A LA SUPERVISIÓN Y SEGUIMIENTO EN ASPECTOS TÉCNICOS, ADMINISTRATIVOS Y FINANCIEROS DE LOS DIFERENTES PROYECTOS Y CONTRATOS ASIGNADOS, EN EL MARCO DEL PLAN DE DESARROLLO LOCAL DE USME</t>
  </si>
  <si>
    <t>https://community.secop.gov.co/Public/Tendering/OpportunityDetail/Index?noticeUID=CO1.NTC.3860364&amp;isFromPublicArea=True&amp;isModal=true&amp;asPopupView=true</t>
  </si>
  <si>
    <t xml:space="preserve">JOHN JAIRO LOPEZ GAVILAN </t>
  </si>
  <si>
    <t>9 MESES Y 10 DIAS</t>
  </si>
  <si>
    <t>1 MES Y 20 DIAS</t>
  </si>
  <si>
    <t xml:space="preserve">	21-46-101077878</t>
  </si>
  <si>
    <t>053-2023 CPS-P (84477)</t>
  </si>
  <si>
    <t>MARGARITA RICO PINTO</t>
  </si>
  <si>
    <t>DERECHO</t>
  </si>
  <si>
    <t>FDLUCD-053-2023 (84477)</t>
  </si>
  <si>
    <t>https://community.secop.gov.co/Public/Tendering/OpportunityDetail/Index?noticeUID=CO1.NTC.3860495&amp;isFromPublicArea=True&amp;isModal=true&amp;asPopupView=true</t>
  </si>
  <si>
    <t>16 MESES</t>
  </si>
  <si>
    <t>054-2023 CPS-P (84477)</t>
  </si>
  <si>
    <t>ADRIANA GORDILLO HUERTAS</t>
  </si>
  <si>
    <t xml:space="preserve">ECONOMISTA </t>
  </si>
  <si>
    <t>FDLUCD-054-2023 (84477)</t>
  </si>
  <si>
    <t>https://community.secop.gov.co/Public/Tendering/OpportunityDetail/Index?noticeUID=CO1.NTC.3860538&amp;isFromPublicArea=True&amp;isModal=true&amp;asPopupView=true</t>
  </si>
  <si>
    <t>055-2023 CPS-P (86059)</t>
  </si>
  <si>
    <t>WILLIAM JOHANY AGUILAR</t>
  </si>
  <si>
    <t xml:space="preserve">CONSTRUCTOR Y GESTOR ARQUITECTÓNICO
</t>
  </si>
  <si>
    <t>FDLUCD-055-2023 (86059)</t>
  </si>
  <si>
    <t>https://community.secop.gov.co/Public/Tendering/OpportunityDetail/Index?noticeUID=CO1.NTC.3862228&amp;isFromPublicArea=True&amp;isModal=true&amp;asPopupView=true</t>
  </si>
  <si>
    <t>056-2023-CPS-P (84517)</t>
  </si>
  <si>
    <t>FDLUCD-056-2023 (84517)</t>
  </si>
  <si>
    <t>https://community.secop.gov.co/Public/Tendering/OpportunityDetail/Index?noticeUID=CO1.NTC.3860362&amp;isFromPublicArea=True&amp;isModal=true&amp;asPopupView=true</t>
  </si>
  <si>
    <t>057-2023 CPS-P (86059)</t>
  </si>
  <si>
    <t>OSCAR GEOVANNI RUBIO SALAZAR</t>
  </si>
  <si>
    <t>INGENIERO CATASTRAL Y GEODESTA</t>
  </si>
  <si>
    <t>FDLUCD-057-2023 (86059)</t>
  </si>
  <si>
    <t>https://community.secop.gov.co/Public/Tendering/OpportunityDetail/Index?noticeUID=CO1.NTC.3862151&amp;isFromPublicArea=True&amp;isModal=true&amp;asPopupView=true</t>
  </si>
  <si>
    <t>058-2023-CPS-AG (85925)</t>
  </si>
  <si>
    <t>SERGIO ESTEBAN REYES BAYONA</t>
  </si>
  <si>
    <t>FDLUCD-058-2023 (85925)</t>
  </si>
  <si>
    <t>https://community.secop.gov.co/Public/Tendering/OpportunityDetail/Index?noticeUID=CO1.NTC.3865880&amp;isFromPublicArea=True&amp;isModal=true&amp;asPopupView=true</t>
  </si>
  <si>
    <t>GESTORES INSTITUCIONALES</t>
  </si>
  <si>
    <t>059-2023 CPS-P (85826)</t>
  </si>
  <si>
    <t>JENNIFFER PAOLA CONTRERAS RODRIGUEZ</t>
  </si>
  <si>
    <t xml:space="preserve">CONTADORA
</t>
  </si>
  <si>
    <t>FDLUCD-059-2023(85826)</t>
  </si>
  <si>
    <t>https://community.secop.gov.co/Public/Tendering/OpportunityDetail/Index?noticeUID=CO1.NTC.3866228&amp;isFromPublicArea=True&amp;isModal=true&amp;asPopupView=true</t>
  </si>
  <si>
    <t>060-2023 CPS-P (84615)</t>
  </si>
  <si>
    <t>ELBA CAROLINA RODRIGUEZ CELY</t>
  </si>
  <si>
    <t xml:space="preserve">ABOGADA CON ESPECIALIZACIÓN EN DERECHO PÚBLICO </t>
  </si>
  <si>
    <t>FDLUCD-060-2023 (84615)</t>
  </si>
  <si>
    <t>PRESTAR SUS SERVICIOS PROFESIONALES EN EL ÁREA DE GESTIÓN DEL DESARROLLO LOCAL, REALIZANDO APOYO EN LA REVISIÓN Y TRÁMITE DE LOS PAGOS Y LAS OBLIGACIONES POR PAGAR.</t>
  </si>
  <si>
    <t>https://community.secop.gov.co/Public/Tendering/OpportunityDetail/Index?noticeUID=CO1.NTC.3878359&amp;isFromPublicArea=True&amp;isModal=true&amp;asPopupView=true</t>
  </si>
  <si>
    <t>061-2023-CPS-AG (84212)</t>
  </si>
  <si>
    <t>LUIS GUILLERMO MARTINEZ LOPEZ</t>
  </si>
  <si>
    <t>FDLUCD-061-2023 (84212)</t>
  </si>
  <si>
    <t xml:space="preserve">	PRESTAR SUS SERVICIOS DE APOYO EN LA CONDUCCIÓN DE LOS VEHÍCULOS DE PROPIEDAD DEL FONDO DE DESARROLLO LOCAL DE USME</t>
  </si>
  <si>
    <t>https://community.secop.gov.co/Public/Tendering/OpportunityDetail/Index?noticeUID=CO1.NTC.3879015&amp;isFromPublicArea=True&amp;isModal=true&amp;asPopupView=true</t>
  </si>
  <si>
    <t xml:space="preserve">ADICION 1 PRORROGA 1 </t>
  </si>
  <si>
    <t>062-2023-CPS-P (86944)</t>
  </si>
  <si>
    <t xml:space="preserve"> ELIZABETH  GARCIA SIERRA</t>
  </si>
  <si>
    <t>PSICÓLOGA</t>
  </si>
  <si>
    <t>FDLUCD-062-2023 (86944)</t>
  </si>
  <si>
    <t>PRESTAR SERVICIOS PROFESIONALES PARA APOYAR LOS PROCESOS ADMINISTRATIVOS DEL DESPACHO EN LO RELACIONADO CON LA PROGRAMACION, EJECUCION Y ACOMPAÑAMIENTO DE LAS ACTIVIDADES INSTITUCIONALES; FORTALECIENDO LOS PROCESOS ADMINISTRATIVOS EN CUMPLIMIENTO A LAS METAS ESTABLECIDAS EN EL "PLAN DE DESARROLLO LOCAL 2021-2024</t>
  </si>
  <si>
    <t>https://community.secop.gov.co/Public/Tendering/OpportunityDetail/Index?noticeUID=CO1.NTC.3878385&amp;isFromPublicArea=True&amp;isModal=true&amp;asPopupView=true</t>
  </si>
  <si>
    <t>PEDRO PABLO AVELLA AVELLA (30/09/2023)</t>
  </si>
  <si>
    <t xml:space="preserve">15 MESES </t>
  </si>
  <si>
    <t>063-2023-CPS-P (84128)</t>
  </si>
  <si>
    <t>ABOGADO ESPECIALIZADO</t>
  </si>
  <si>
    <t>FDLUCD-063-2023 (84128)</t>
  </si>
  <si>
    <t>PRESTAR SUS SERVICIOS PROFESIONALES COMO ABOGADO ESPECIALIZADO PARA APOYAR LOS TEMAS DE CONTRATACIÓN DEL DESPACHO</t>
  </si>
  <si>
    <t>https://community.secop.gov.co/Public/Tendering/OpportunityDetail/Index?noticeUID=CO1.NTC.3880433&amp;isFromPublicArea=True&amp;isModal=true&amp;asPopupView=true</t>
  </si>
  <si>
    <t>064-2023-CPS-AG (84684)</t>
  </si>
  <si>
    <t>PEDRO ALEXANDER SOLORZANO BORDA</t>
  </si>
  <si>
    <t>FDLUCD-064-2023 (84684)</t>
  </si>
  <si>
    <t>APOYAR LAS LABORES DE ENTREGA Y RECIBO DE LAS COMUNICACIONES EMITIDAS O RECIBIDAS POR LAS INSPECCIONES DE POLICÍA DE LA LOCALIDAD</t>
  </si>
  <si>
    <t>https://community.secop.gov.co/Public/Tendering/OpportunityDetail/Index?noticeUID=CO1.NTC.3887591&amp;isFromPublicArea=True&amp;isModal=true&amp;asPopupView=true</t>
  </si>
  <si>
    <t>MARTHA LILIANA RODRIGUEZ</t>
  </si>
  <si>
    <t>DEAN CHAPARRO (31/03/2023)</t>
  </si>
  <si>
    <t>065-2023-CPS-AG (86055)</t>
  </si>
  <si>
    <t>SUSANA SANCHEZ GOMEZ</t>
  </si>
  <si>
    <t>FDLUCD-065-2023 (86055)</t>
  </si>
  <si>
    <t>PRESTAR APOYO ASISTENCIAL EN LOS PROCESOS ADMINISTRATIVOS DE DISTRIBUCIÓN Y NOTIFICACIÓN DE CORRESPONDENCIA, DE LAS DIFERENTES AREAS DE LA ALCALDIA LOCAL DE USME</t>
  </si>
  <si>
    <t>https://community.secop.gov.co/Public/Tendering/OpportunityDetail/Index?noticeUID=CO1.NTC.3880147&amp;isFromPublicArea=True&amp;isModal=true&amp;asPopupView=true</t>
  </si>
  <si>
    <t>CDI</t>
  </si>
  <si>
    <t>ELKIN ROBERT LOPEZ BOLIVAR (31/03/2023)</t>
  </si>
  <si>
    <t>066-2023-CPS-P (84669)</t>
  </si>
  <si>
    <t>KELLY JOHANA ORJUELA BAUTISTA</t>
  </si>
  <si>
    <t>FDLUCD-066-2023 (84669)</t>
  </si>
  <si>
    <t xml:space="preserve">	APOYAR JURÍDICAMENTE LA EJECUCIÓN DE LAS ACCIONES REQUERIDAS PARA EL TRÁMITE E IMPULSO PROCESAL DE LAS ACTUACIONES CONTRAVENCIONALES Y/O QUERELLAS QUE CURSEN EN LAS INSPECCIONES DE POLICÍA DE LA LOCALIDAD DE USME</t>
  </si>
  <si>
    <t>https://community.secop.gov.co/Public/Tendering/OpportunityDetail/Index?noticeUID=CO1.NTC.3882240&amp;isFromPublicArea=True&amp;isModal=true&amp;asPopupView=true</t>
  </si>
  <si>
    <t>067-2023-CPS-P (84669)</t>
  </si>
  <si>
    <t>JAVIER ALEXIS PEREZ ZARATE</t>
  </si>
  <si>
    <t>FDLUCD-067-2023 (84669)</t>
  </si>
  <si>
    <t>https://community.secop.gov.co/Public/Tendering/OpportunityDetail/Index?noticeUID=CO1.NTC.3882290&amp;isFromPublicArea=True&amp;isModal=true&amp;asPopupView=true</t>
  </si>
  <si>
    <t>068-2023-CPS-P (84669)</t>
  </si>
  <si>
    <t>ERIKA MILENA ROSAS PEÑA</t>
  </si>
  <si>
    <t>FDLUCD-068-2023 (84669)</t>
  </si>
  <si>
    <t>https://community.secop.gov.co/Public/Tendering/OpportunityDetail/Index?noticeUID=CO1.NTC.3882331&amp;isFromPublicArea=True&amp;isModal=true&amp;asPopupView=true</t>
  </si>
  <si>
    <t>069-2023 CPS-P (84527)</t>
  </si>
  <si>
    <t>RICARDO CASTRO</t>
  </si>
  <si>
    <t>FDLUCD-069-2023 (84527)</t>
  </si>
  <si>
    <t xml:space="preserve">	PRESTAR SUS SERVICIOS PROFESIONALES EN EL ÁREA DE GESTIÓN DEL DESARROLLO LOCAL, EN EL APOYO A LA PROYECCIÓN DE LOS DOCUMENTOS REQUERIDOS PARA LA FORMULACIÓN DE LOS PROYECTOS DE INVERSIÓN DEL PLAN DE DESARROLLO LOCAL Y GASTOS DE FUNCIONAMIENTO</t>
  </si>
  <si>
    <t>https://community.secop.gov.co/Public/Tendering/OpportunityDetail/Index?noticeUID=CO1.NTC.3878626&amp;isFromPublicArea=True&amp;isModal=true&amp;asPopupView=true</t>
  </si>
  <si>
    <t>070-2023 CPS-P (84527)</t>
  </si>
  <si>
    <t>SAUL HERNANDEZ CHAVEZ</t>
  </si>
  <si>
    <t>FDLUCD-070-2023 (84527)</t>
  </si>
  <si>
    <t>PRESTAR SUS SERVICIOS PROFESIONALES EN EL ÁREA DE GESTIÓN DEL DESARROLLO LOCAL, EN EL APOYO A LA PROYECCIÓN DE LOS DOCUMENTOS REQUERIDOS PARA LA FORMULACIÓN DE LOS PROYECTOS DE INVERSIÓN DEL PLAN DE DESARROLLO LOCAL Y GASTOS DE FUNCIONAMIENTO</t>
  </si>
  <si>
    <t>https://community.secop.gov.co/Public/Tendering/OpportunityDetail/Index?noticeUID=CO1.NTC.3878347&amp;isFromPublicArea=True&amp;isModal=true&amp;asPopupView=true</t>
  </si>
  <si>
    <t>071-2023 CPS-P (84527)</t>
  </si>
  <si>
    <t>JORGE ENRIQUE DIAZ VARELA</t>
  </si>
  <si>
    <t xml:space="preserve">ADMINISTRADOR PUBLICO CON ESPECIALIZACION EN GESTION PUBLICA </t>
  </si>
  <si>
    <t>FDLUCD-071-2023 (84527)</t>
  </si>
  <si>
    <t>https://community.secop.gov.co/Public/Tendering/OpportunityDetail/Index?noticeUID=CO1.NTC.3878700&amp;isFromPublicArea=True&amp;isModal=true&amp;asPopupView=true</t>
  </si>
  <si>
    <t>TERMINACION ANTICIPADA</t>
  </si>
  <si>
    <t>7 MESES Y 18 DIAS</t>
  </si>
  <si>
    <t>Terminado Anticipadamente</t>
  </si>
  <si>
    <t>072-2023 CPS-P (86054)</t>
  </si>
  <si>
    <t>ABOGADA ESPECIALISTA EN DERECHO ADMINISTRATIVO</t>
  </si>
  <si>
    <t>FDLUCD-072-2023 (86054)</t>
  </si>
  <si>
    <t>PRESTAR LOS SERVICIOS PROFESIONALES ESPECIALIZADOS PARA APOYAR LA GESTIÓN DEL RIESGO Y CAMBIO CLIMÁTICO, EN EL MARCO DEL PLAN DE DESARROLLO 2021-2024, UN NUEVO CONTRATO AMBIENTAL Y SOCIAL</t>
  </si>
  <si>
    <t>https://community.secop.gov.co/Public/Tendering/OpportunityDetail/Index?noticeUID=CO1.NTC.3880474&amp;isFromPublicArea=True&amp;isModal=true&amp;asPopupView=true</t>
  </si>
  <si>
    <t>073-2023-CPS-AG (85925)</t>
  </si>
  <si>
    <t>JOSE ALBERTO VELASCO SOSA</t>
  </si>
  <si>
    <t>FDLUCD-073-2023 (85925)</t>
  </si>
  <si>
    <t>https://community.secop.gov.co/Public/Tendering/OpportunityDetail/Index?noticeUID=CO1.NTC.3881863&amp;isFromPublicArea=True&amp;isModal=False</t>
  </si>
  <si>
    <t>DIANA GRACIELA CADENA CASTAÑEDA</t>
  </si>
  <si>
    <t>3 MESES Y 8 DIAS</t>
  </si>
  <si>
    <t>7 MESES Y 22 DIAS</t>
  </si>
  <si>
    <t xml:space="preserve"> 18-44-101088888</t>
  </si>
  <si>
    <t>Cesion / Ejecucion</t>
  </si>
  <si>
    <t>Capacitar 1000 personas para la construcción de ciudadanía y desarrollo de capacidades para el ejercicio de derechos de las mujeres.</t>
  </si>
  <si>
    <t>O23011603400000001818</t>
  </si>
  <si>
    <t>Usme libre de violencia contra la Mujer</t>
  </si>
  <si>
    <t>074-2023-CPS-P (84646)</t>
  </si>
  <si>
    <t xml:space="preserve">LILIANA CAROLINA SIMBAQUEVA RODRIGUEZ </t>
  </si>
  <si>
    <t>FDLUCD-074-2023 (84646)</t>
  </si>
  <si>
    <t>https://community.secop.gov.co/Public/Tendering/OpportunityDetail/Index?noticeUID=CO1.NTC.3882905&amp;isFromPublicArea=True&amp;isModal=true&amp;asPopupView=true</t>
  </si>
  <si>
    <t>GESTORAS MUJER Y GENERO</t>
  </si>
  <si>
    <t>Vincular 3200 personas en actividades recreo-deportivas comunitarias.</t>
  </si>
  <si>
    <t>O23011601200000001718</t>
  </si>
  <si>
    <t>Usme, referente en cultura, deporte, recreación y actividad física, con parques para el desarrollo y la salud 2021 - 2024</t>
  </si>
  <si>
    <t>075-2023-CPS-AG (86170)</t>
  </si>
  <si>
    <t>CINDY ALEJANDRA RODRIGUEZ MURCIA</t>
  </si>
  <si>
    <t>FDLUCD-075-2023-CPS-AG (86170)</t>
  </si>
  <si>
    <t>PRESTAR LOS SERVICIOS DE APOYO ASISTENCIAL PARA LA PROMOCIÓN, ORIENTACIÓN Y EL FORTALECIMIENTO DE LOS PROCESOS DEPORTIVOS Y RECREATIVOS IMPULSADOS POR LA ALCALDÍA LOCAL DE USME</t>
  </si>
  <si>
    <t>01/18/2023</t>
  </si>
  <si>
    <t>https://community.secop.gov.co/Public/Tendering/OpportunityDetail/Index?noticeUID=CO1.NTC.3978047&amp;isFromPublicArea=True&amp;isModal=true&amp;asPopupView=true</t>
  </si>
  <si>
    <t>DEPORTE</t>
  </si>
  <si>
    <t>076-2023 -CPS -AG (86119)</t>
  </si>
  <si>
    <t>JUDY ALEXANDRA PAVA DIAZ</t>
  </si>
  <si>
    <t>FDLUCD-076-2023 (86119)</t>
  </si>
  <si>
    <t>PRESTAR LOS SERVICIOS ASISTENCIALES EN LA PROMOCIÓN, ARTICULACIÓN, ACOMPAÑAMIENTO Y SEGUIMIENTO PARA LA ATENCIÓN Y PROTECCIÓN DE LOS ANIMALES DOMÉSTICOS Y SILVESTRES DE LA LOCALIDAD</t>
  </si>
  <si>
    <t>https://community.secop.gov.co/Public/Tendering/OpportunityDetail/Index?noticeUID=CO1.NTC.3879979&amp;isFromPublicArea=True&amp;isModal=true&amp;asPopupView=true</t>
  </si>
  <si>
    <t>077-2023-CPS-AG- (84705)</t>
  </si>
  <si>
    <t xml:space="preserve">NINI JOHANA MORENO CALLE </t>
  </si>
  <si>
    <t>FDLUCD-077-2023 (84705)</t>
  </si>
  <si>
    <t xml:space="preserve">
APOYAR ADMINISTRATIVA Y ASISTENCIALMENTE A LAS INSPECCIONES DE POLICIA DE LA LOCALIDAD DE USME</t>
  </si>
  <si>
    <t>https://community.secop.gov.co/Public/Tendering/OpportunityDetail/Index?noticeUID=CO1.NTC.3882089&amp;isFromPublicArea=True&amp;isModal=true&amp;asPopupView=true</t>
  </si>
  <si>
    <t>078-2023-CPS-AG (84705)</t>
  </si>
  <si>
    <t>ANGIE ESTEFFANI RIVEROS PARRA</t>
  </si>
  <si>
    <t>FDLUCD-078-2023 (84705)</t>
  </si>
  <si>
    <t xml:space="preserve">	APOYAR ADMINISTRATIVA Y ASISTENCIALMENTE A LAS INSPECCIONES DE POLICIA DE LA LOCALIDAD DE USME</t>
  </si>
  <si>
    <t>https://community.secop.gov.co/Public/Tendering/OpportunityDetail/Index?noticeUID=CO1.NTC.3882189&amp;isFromPublicArea=True&amp;isModal=true&amp;asPopupView=true</t>
  </si>
  <si>
    <t>079-2023-CPS-P (84683)</t>
  </si>
  <si>
    <t>LUIS GONZALO HERNANDEZ VELANDIA</t>
  </si>
  <si>
    <t>ARQUITECTO</t>
  </si>
  <si>
    <t>FDLUCD-079-2023 (84683)</t>
  </si>
  <si>
    <t>APOYAR TÉCNICAMENTE LAS DISTINTAS ETAPAS DE LOS PROCESOS DE COMPETENCIA DE LAS INSPECCIONES DE POLICÍA DE LA LOCALIDAD, SEGÚN REPARTO</t>
  </si>
  <si>
    <t>https://community.secop.gov.co/Public/Tendering/OpportunityDetail/Index?noticeUID=CO1.NTC.3882712&amp;isFromPublicArea=True&amp;isModal=true&amp;asPopupView=true</t>
  </si>
  <si>
    <t>080-2023-CPS-P (84683)</t>
  </si>
  <si>
    <t>JUAN DAVID JIMENEZ ALVAREZ</t>
  </si>
  <si>
    <t>FDLUCD-080-2023 (84683)</t>
  </si>
  <si>
    <t>https://community.secop.gov.co/Public/Tendering/OpportunityDetail/Index?noticeUID=CO1.NTC.3882717&amp;isFromPublicArea=True&amp;isModal=true&amp;asPopupView=true</t>
  </si>
  <si>
    <t>081-2023-CPS-P (84511)</t>
  </si>
  <si>
    <t>JAIRO ESTEBAN ALFONSO RINCON</t>
  </si>
  <si>
    <t>FDLUCD-081-2023 (84511)</t>
  </si>
  <si>
    <t xml:space="preserve">	APOYAR EL (LA) ALCALDE (SA)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</si>
  <si>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https://community.secop.gov.co/Public/Tendering/OpportunityDetail/Index?noticeUID=CO1.NTC.3882909&amp;isFromPublicArea=True&amp;isModal=true&amp;asPopupView=true</t>
  </si>
  <si>
    <t>SEGURIDAD Y CONVIVENCIA</t>
  </si>
  <si>
    <t>082-2023-CPS-AG (84684)</t>
  </si>
  <si>
    <t>EDGAR LEONARDO PEREZ RODRIGUEZ</t>
  </si>
  <si>
    <t>FDLUCD-082-2023 (84684)</t>
  </si>
  <si>
    <t>https://community.secop.gov.co/Public/Tendering/OpportunityDetail/Index?noticeUID=CO1.NTC.3887644&amp;isFromPublicArea=True&amp;isModal=true&amp;asPopupView=true</t>
  </si>
  <si>
    <t>SANDRA PATRICIA PEÑUELA TRIANA</t>
  </si>
  <si>
    <t>29 DIAS</t>
  </si>
  <si>
    <t>8 MESES Y 16 DIAS</t>
  </si>
  <si>
    <t xml:space="preserve">  14-46-101090756</t>
  </si>
  <si>
    <t>083-2023-CPS-AG (84684)</t>
  </si>
  <si>
    <t>JORGE ENRIQUE LOPEZ GONZALEZ</t>
  </si>
  <si>
    <t>TECNICO EN GESTION DOCUMENTAL</t>
  </si>
  <si>
    <t>FDLUCD-083-2023 (84684)</t>
  </si>
  <si>
    <t>https://community.secop.gov.co/Public/Tendering/OpportunityDetail/Index?noticeUID=CO1.NTC.3887647&amp;isFromPublicArea=True&amp;isModal=true&amp;asPopupView=true</t>
  </si>
  <si>
    <t>YANETH SUAREZ MILLAN</t>
  </si>
  <si>
    <t>1 MES Y 4 DIAS</t>
  </si>
  <si>
    <t>8 MESES Y 11 DIAS</t>
  </si>
  <si>
    <t>RECHAZADA</t>
  </si>
  <si>
    <t>4 MESES Y 2 DIAS</t>
  </si>
  <si>
    <t>084-2023-CPS-P (84500)</t>
  </si>
  <si>
    <t>MIGUEL ANDRES LOPEZ LOPEZ</t>
  </si>
  <si>
    <t xml:space="preserve">
CIENCIAS POLITICAS Y ADMINISTRATIVAS</t>
  </si>
  <si>
    <t>FDLUCD-084-2023 (84500)</t>
  </si>
  <si>
    <t>PRESTAR SUS SERVICIOS PROFESIONALES EN EL ÁREA DE GESTIÓN DEL DESARROLLO LOCAL, PARA REALIZAR LA FORMULACIÓN DE LOS PROYECTOS DE INVERSIÓN Y GASTOS DE FUNCIONAMIENTO INCLUIDOS EN EL PLAN ANUAL DE ADQUISICIONES, LA ESTRUCTURACIÓN FINANCIERA Y TÉCNICA DE LOS PROCESOS CONTRACTUALES Y APOYAR LA SUPERVISIÓN DE LOS CONTRATOS A EJECUTAR EN LA VIGENCIA 2023, EN EL MARCO DEL PLAN DE DESARROLLO LOCAL DE USME</t>
  </si>
  <si>
    <t>https://community.secop.gov.co/Public/Tendering/OpportunityDetail/Index?noticeUID=CO1.NTC.3882199&amp;isFromPublicArea=True&amp;isModal=true&amp;asPopupView=true</t>
  </si>
  <si>
    <t>JACK CRISTOPHER REINA RODRIGUEZ  (09/11/2023)</t>
  </si>
  <si>
    <t>8 MESES Y 9 DIAS</t>
  </si>
  <si>
    <t>2 MESES Y 6 DIAS</t>
  </si>
  <si>
    <t xml:space="preserve">PENDIENTE </t>
  </si>
  <si>
    <t>085-2023-CPS-P (84500)</t>
  </si>
  <si>
    <t>JENNY CAROLINA LOPEZ GUEVARA</t>
  </si>
  <si>
    <t>ADMINISTRACION DE EMPRESAS</t>
  </si>
  <si>
    <t>FDLUCD-085-2023 (84500)</t>
  </si>
  <si>
    <t xml:space="preserve">	PRESTAR SUS SERVICIOS PROFESIONALES EN EL ÁREA DE GESTIÓN DEL DESARROLLO LOCAL, PARA REALIZAR LA FORMULACIÓN DE LOS PROYECTOS DE INVERSIÓN Y GASTOS DE FUNCIONAMIENTO INCLUIDOS EN EL PLAN ANUAL DE ADQUISICIONES, LA ESTRUCTURACIÓN FINANCIERA Y TÉCNICA DE LOS PROCESOS CONTRACTUALES Y APOYAR LA SUPERVISIÓN DE LOS CONTRATOS A EJECUTAR EN LA VIGENCIA 2023, EN EL MARCO DEL PLAN DE DESARROLLO LOCAL DE USME</t>
  </si>
  <si>
    <t>https://community.secop.gov.co/Public/Tendering/OpportunityDetail/Index?noticeUID=CO1.NTC.3882702&amp;isFromPublicArea=True&amp;isModal=true&amp;asPopupView=true</t>
  </si>
  <si>
    <t>086-2023 CPS-P (84449)</t>
  </si>
  <si>
    <t xml:space="preserve">NATHALY GISELLE ARAGON CASTIBLANCO </t>
  </si>
  <si>
    <t>FDLUCD-086-2023 (84449)</t>
  </si>
  <si>
    <t>https://community.secop.gov.co/Public/Tendering/OpportunityDetail/Index?noticeUID=CO1.NTC.3887594&amp;isFromPublicArea=True&amp;isModal=true&amp;asPopupView=true</t>
  </si>
  <si>
    <t>087-2023 CPS-AG (84513)</t>
  </si>
  <si>
    <t>LUZ ABAIS GAMBOA MEDINA</t>
  </si>
  <si>
    <t>TECNOLOGA INDUSTRIAL</t>
  </si>
  <si>
    <t>FDLUCD-087-2023(84513)</t>
  </si>
  <si>
    <t>PRESTAR SUS SERVICIOS TÉCNICOS COMO INSPECTOR DE LAS OBRAS VIALES REALIZADAS POR LA MAQUINARIA PESADA DE PROPIEDAD DE LA ALCALDÍA LOCAL DE USME</t>
  </si>
  <si>
    <t>https://community.secop.gov.co/Public/Tendering/OpportunityDetail/Index?noticeUID=CO1.NTC.3893547&amp;isFromPublicArea=True&amp;isModal=true&amp;asPopupView=true</t>
  </si>
  <si>
    <t>ADICION 1 PRORROGA 1
ADICION 2 PRORROGA 2</t>
  </si>
  <si>
    <t>22/11/2023
21/12/2023</t>
  </si>
  <si>
    <t>$3.500.000
$3.500.000</t>
  </si>
  <si>
    <t>1
1</t>
  </si>
  <si>
    <t>0
0</t>
  </si>
  <si>
    <t>30
30</t>
  </si>
  <si>
    <t>1 MES
1 MES</t>
  </si>
  <si>
    <t>22/12/2023
22/01/2024</t>
  </si>
  <si>
    <t>088-2023-CPS-P (84705)</t>
  </si>
  <si>
    <t>YENNY VANNESSA LOZANO ROLDAN</t>
  </si>
  <si>
    <t>FDLUCD-088-2023 (84705)</t>
  </si>
  <si>
    <t>https://community.secop.gov.co/Public/Tendering/OpportunityDetail/Index?noticeUID=CO1.NTC.3892126&amp;isFromPublicArea=True&amp;isModal=true&amp;asPopupView=true</t>
  </si>
  <si>
    <t>FABIO ANDRES ROJAS MUNOZ</t>
  </si>
  <si>
    <t>6 MESES Y 21 DIAS</t>
  </si>
  <si>
    <t>2 MESES Y 24 DIAS</t>
  </si>
  <si>
    <t xml:space="preserve">	15-46-101035711</t>
  </si>
  <si>
    <t xml:space="preserve">OTRO SI ACLARATORIO CESION </t>
  </si>
  <si>
    <t>090-2023-CPS-P (84229)</t>
  </si>
  <si>
    <t>LAIDE STEFAN QUINCHE LOAIZA</t>
  </si>
  <si>
    <t>FDLUCD-090-2023 (84229)</t>
  </si>
  <si>
    <t>PRESTAR SERVICIOS PROFESIONALES PARA APOYAR LOS PROCESOS ADMINISTRATIVOS DEL DESPACHO EN LO RELACIONADO CON LA PROGRAMACION, EJECUCION Y ACOMPAÑAMIENTO DE LAS ACTIVIDADES INSTITUCIONALES; FORTALECIENDO LOS PROCESOS ADMINISTRATIVOS EN CUMPLIMIENTO A LAS METAS ESTABLECIDAS EN EL 'PLAN DE DESARROLLO LOCAL 2021-2024</t>
  </si>
  <si>
    <t>https://community.secop.gov.co/Public/Tendering/OpportunityDetail/Index?noticeUID=CO1.NTC.3888642&amp;isFromPublicArea=True&amp;isModal=true&amp;asPopupView=true</t>
  </si>
  <si>
    <t>DESPACHO</t>
  </si>
  <si>
    <t>091-2023-CPS-P (84681)</t>
  </si>
  <si>
    <t>SEBASTIAN HERRERA RAMOS</t>
  </si>
  <si>
    <t xml:space="preserve">INGENIERO CIVIL ESPECIALISTA EN GERENCIA DE PROYECTOS </t>
  </si>
  <si>
    <t>FDLUCD-091-2023 (84681)</t>
  </si>
  <si>
    <t>APOYAR TÉCNICAMENTE LAS DISTINTAS ETAPAS DE LOS PROCESOS DE COMPETENCIA DE LAS INSPECCIONES DE POLICÍA DE LA LOCALIDAD DE USME, SEGÚN REPARTO</t>
  </si>
  <si>
    <t>https://community.secop.gov.co/Public/Tendering/OpportunityDetail/Index?noticeUID=CO1.NTC.3891093&amp;isFromPublicArea=True&amp;isModal=true&amp;asPopupView=true</t>
  </si>
  <si>
    <t>092-2023-CPS-AG (86170)</t>
  </si>
  <si>
    <t>ANDERSON STEVEN MENESES PARADA</t>
  </si>
  <si>
    <t>POLITÓLOGO</t>
  </si>
  <si>
    <t>FDLUCD-092-2023-CPS-AG (86170)</t>
  </si>
  <si>
    <t xml:space="preserve">	PRESTAR LOS SERVICIOS DE APOYO ASISTENCIAL PARA LA PROMOCIÓN, ORIENTACIÓN Y EL FORTALECIMIENTO DE LOS PROCESOS DEPORTIVOS Y RECREATIVOS IMPULSADOS POR LA ALCALDÍA LOCAL DE USME</t>
  </si>
  <si>
    <t>https://community.secop.gov.co/Public/Tendering/OpportunityDetail/Index?noticeUID=CO1.NTC.3889341&amp;isFromPublicArea=True&amp;isModal=true&amp;asPopupView=true</t>
  </si>
  <si>
    <t>Vincular 800 personas a las acciones y estrategias de reconocimiento de los saberes ancestrales en medicina.</t>
  </si>
  <si>
    <t>O23011601060000001797</t>
  </si>
  <si>
    <t>Apoyos en estrategias de salud para la Localidad</t>
  </si>
  <si>
    <t>093-2023 CPS-AG (84574)</t>
  </si>
  <si>
    <t>LEYDI ROCIO JAUJIBIOY ROSERO</t>
  </si>
  <si>
    <t>FDLUCD-093-2023 (84574)</t>
  </si>
  <si>
    <t>APOYAR ASISTENCIALMENTE EN EL FORTALECIMIENTO E INCLUSIÓN DE LOS PUEBLOS INDIGENAS EN EL MARCO DE LA POLÍTICA PÚBLICA DISTRITAL PARA LOS PUEBLOS INDIGENAS EN LOS RECONOCIMIENTOS DE SABERES ANCESTRALES EN MEDICINA.</t>
  </si>
  <si>
    <t>https://community.secop.gov.co/Public/Tendering/OpportunityDetail/Index?noticeUID=CO1.NTC.3889197&amp;isFromPublicArea=True&amp;isModal=true&amp;asPopupView=true</t>
  </si>
  <si>
    <t>SABEDORES</t>
  </si>
  <si>
    <t>094-2023-CPS-P (84669)</t>
  </si>
  <si>
    <t xml:space="preserve">EDWIN PEDROZA CARDENAS </t>
  </si>
  <si>
    <t>FDLUCD-094-2023 (84669)</t>
  </si>
  <si>
    <t>https://community.secop.gov.co/Public/Tendering/OpportunityDetail/Index?noticeUID=CO1.NTC.3891714&amp;isFromPublicArea=True&amp;isModal=true&amp;asPopupView=true</t>
  </si>
  <si>
    <t>095-2023-CPS-P (84615)</t>
  </si>
  <si>
    <t>ALICIA MARCELA ORTIZ LOPEZ</t>
  </si>
  <si>
    <t>FDLUCD-095-2023 (84615)</t>
  </si>
  <si>
    <t>PRESTAR SUS SERVICIOS PROFESIONALES EN EL ÁREA DE GESTIÓN DEL DESARROLLO LOCAL, REALIZANDO APOYO EN LA REVISIÓN Y TRÁMITE DE LOS PAGOS Y LAS OBLIGACIONES POR PAGAR</t>
  </si>
  <si>
    <t>https://community.secop.gov.co/Public/Tendering/OpportunityDetail/Index?noticeUID=CO1.NTC.3893969&amp;isFromPublicArea=True&amp;isModal=true&amp;asPopupView=true</t>
  </si>
  <si>
    <t>096-2023-CPS-P (84668)</t>
  </si>
  <si>
    <t xml:space="preserve">SANTIAGO EMANUEL CIPAGAUTA SANCHEZ </t>
  </si>
  <si>
    <t>FDLUCD-096-2023 (84668)</t>
  </si>
  <si>
    <t>PRESTAR LOS SERVICIOS PROFESIONALES A LA ALCALDÍA DE USME, BRINDANDO APOYO TÉCNICO AL ÁREA DE GESTIÓN POLICIVA DE LA ALCALDÍA CON OCASIÓN A LA INFRACCIÓN AL RÉGIMEN DE OBRAS Y URBANISMO Y PARA DAR CUMPLIMIENTO AL FALLO DEL CONSEJO DE ESTADO, ACCIÓN POPULAR, RADICADO No. 25000232500020050066203 DEL 5 DE NOVIEMBRE DE 2013</t>
  </si>
  <si>
    <t>https://community.secop.gov.co/Public/Tendering/OpportunityDetail/Index?noticeUID=CO1.NTC.3891642&amp;isFromPublicArea=True&amp;isModal=true&amp;asPopupView=true</t>
  </si>
  <si>
    <t>097-2023-CPS-P (84264)</t>
  </si>
  <si>
    <t>CARLOS ANDRES TRUJILLO TRIANA</t>
  </si>
  <si>
    <t>FDLUCD-097-2023 (84264)</t>
  </si>
  <si>
    <t xml:space="preserve">	PRESTAR SUS SERVICIOS PROFESIONALES COMO ABOGADO EN EL AREA DE GESTION DEL DESARROLLO LOCAL PARA EL ACOMPAÑAMIENTO PRECONTRACTUAL, CONTRACTUAL Y POSTCONTRACTUAL DE LOS PROCESOS A CARGO DE LA ENTIDAD</t>
  </si>
  <si>
    <t>https://community.secop.gov.co/Public/Tendering/OpportunityDetail/Index?noticeUID=CO1.NTC.3891619&amp;isFromPublicArea=True&amp;isModal=true&amp;asPopupView=true</t>
  </si>
  <si>
    <t>098-2023-CPS-P (84326)</t>
  </si>
  <si>
    <t>TRABAJADORA SOCIAL</t>
  </si>
  <si>
    <t>FDLUCD-098-2023 (84326)</t>
  </si>
  <si>
    <t>PRESTAR SERVICIOS PROFESIONALES ESPECIALIZADOS PARA LA ARTICULACIÓN, PLANIFICACIÓN Y ORGANIZACIÓN DE ACCIONES Y ESTRATEGIAS QUE PERMITAN LA TRANSVERSALIZACIÓN Y TERRITORIALIZACION DE LA POLÍTICA PÚBLICA DE PARTICIPACIÓN CIUDADANA EN LA GESTIÓN INSTITUCIONAL DE LA ALCALDÍA LOCAL, ASÍ COMO EN LAS INSTANCIAS DE COORDINACIÓN INTERINSTITUCIONALES, LAS INSTANCIAS Y ESPACIOS DE PARTICIPACIÓN LOCALES, Y EN LOS PROCESOS DE PARTICIPACION COMUNITARIOS EN LA LOCALIDAD</t>
  </si>
  <si>
    <t>https://community.secop.gov.co/Public/Tendering/OpportunityDetail/Index?noticeUID=CO1.NTC.3892403&amp;isFromPublicArea=True&amp;isModal=true&amp;asPopupView=true</t>
  </si>
  <si>
    <t xml:space="preserve">JAIRO NARANJO </t>
  </si>
  <si>
    <t>099-2023-CPS-P (84683)</t>
  </si>
  <si>
    <t>RICARDO ANDREZ ACOSTA JARAMILLO</t>
  </si>
  <si>
    <t>FDLUCD-099-2023 (84683)</t>
  </si>
  <si>
    <t>https://community.secop.gov.co/Public/Tendering/OpportunityDetail/Index?noticeUID=CO1.NTC.3895110&amp;isFromPublicArea=True&amp;isModal=true&amp;asPopupView=true</t>
  </si>
  <si>
    <t>100-2023-CPS-P (84264)</t>
  </si>
  <si>
    <t>FULMER GUATAQUIRA LATORRE</t>
  </si>
  <si>
    <t>FDLUCD-100-2023 (84264)</t>
  </si>
  <si>
    <t>https://community.secop.gov.co/Public/Tendering/OpportunityDetail/Index?noticeUID=CO1.NTC.3894036&amp;isFromPublicArea=True&amp;isModal=true&amp;asPopupView=true</t>
  </si>
  <si>
    <t>101-2023-CPS-P (86042)</t>
  </si>
  <si>
    <t xml:space="preserve">JOSE IGNACIO LEURO CARVAJAL </t>
  </si>
  <si>
    <t>FDLUCD-101-2023 (86042)</t>
  </si>
  <si>
    <t>PRESTAR LOS SERVICIOS PROFESIONALES COMO ADMINISTRADOR DE RED BRINDANDO ASISTENCIA Y SOPORTE TÉCNICO DEL SOFTWARE Y HARDWARE DE LOS EQUIPOS Y PROGRAMAS QUE MANEJA LA ENTIDAD, ASÍ COMO A LOS USUARIOS QUE DESARROLLEN SUS ACTIVIDADES EN LA ALCALDÍA LOCAL DE USME</t>
  </si>
  <si>
    <t>https://community.secop.gov.co/Public/Tendering/OpportunityDetail/Index?noticeUID=CO1.NTC.3901186&amp;isFromPublicArea=True&amp;isModal=False</t>
  </si>
  <si>
    <t>SISTEMAS</t>
  </si>
  <si>
    <t>JACK CRISTOPHER REINA RODRIGUEZ (31/08/2023)</t>
  </si>
  <si>
    <t>1 MES Y 15 DIAS</t>
  </si>
  <si>
    <t>102-2023-CPS-P (84668)</t>
  </si>
  <si>
    <t xml:space="preserve">MARIA CAMILA PEREIRA RIZZO </t>
  </si>
  <si>
    <t>ARQUITECTA</t>
  </si>
  <si>
    <t>FDLUCD-102-2023 (84668)</t>
  </si>
  <si>
    <t xml:space="preserve">	PRESTAR LOS SERVICIOS PROFESIONALES A LA ALCALDÍA DE USME, BRINDANDO APOYO TÉCNICO AL ÁREA DE GESTIÓN POLICIVA DE LA ALCALDÍA CON OCASIÓN A LA INFRACCIÓN AL RÉGIMEN DE OBRAS Y URBANISMO Y PARA DAR CUMPLIMIENTO AL FALLO DEL CONSEJO DE ESTADO, ACCIÓN POPULAR, RADICADO No. 25000232500020050066203 DEL 5 DE NOVIEMBRE DE 2013</t>
  </si>
  <si>
    <t>https://community.secop.gov.co/Public/Tendering/OpportunityDetail/Index?noticeUID=CO1.NTC.3921182&amp;isFromPublicArea=True&amp;isModal=true&amp;asPopupView=true</t>
  </si>
  <si>
    <t>103-2023-CPS-AG(86119)</t>
  </si>
  <si>
    <t>LUIYER ANDRES ARDILA MORENO</t>
  </si>
  <si>
    <t>FDLUCD-103-2023 (86119)</t>
  </si>
  <si>
    <t>https://community.secop.gov.co/Public/Tendering/OpportunityDetail/Index?noticeUID=CO1.NTC.3899152&amp;isFromPublicArea=True&amp;isModal=true&amp;asPopupView=true</t>
  </si>
  <si>
    <t>104-2023 CPS-P (84380)</t>
  </si>
  <si>
    <t>OSCAR FABRICIO CRUZ RUBIO</t>
  </si>
  <si>
    <t>FDLUCD-104-2023 (84380)</t>
  </si>
  <si>
    <t>https://community.secop.gov.co/Public/Tendering/OpportunityDetail/Index?noticeUID=CO1.NTC.3910164&amp;isFromPublicArea=True&amp;isModal=true&amp;asPopupView=true</t>
  </si>
  <si>
    <t>105-2023 CPS-AG (84533)</t>
  </si>
  <si>
    <t>LEIDY YOHANNA MOSQUERA GRAJALES</t>
  </si>
  <si>
    <t xml:space="preserve">CONTABILIDAD Y FINANZAS </t>
  </si>
  <si>
    <t>FDLUCD-105-2023 (84533)</t>
  </si>
  <si>
    <t>PRESTAR SUS SERVICIOS TECNICOS DE APOYO A LA GESTIÓN MEDIANTE LABORES ADMINISTRATIVAS, EN EL ÁREA DE GESTIÓN DEL DESARROLLO LOCAL EN TEMAS REFERENTES A PLANEACIÓN</t>
  </si>
  <si>
    <t>https://community.secop.gov.co/Public/Tendering/OpportunityDetail/Index?noticeUID=CO1.NTC.3899338&amp;isFromPublicArea=True&amp;isModal=true&amp;asPopupView=true</t>
  </si>
  <si>
    <t>MARIA ANGELICA GAMBOA GUATAQUIRA (30/09/2023)
MILENA ARDILA VEGA (31/10/2023)</t>
  </si>
  <si>
    <t>106-2023 CPS-P (84498)</t>
  </si>
  <si>
    <t>JENNIFERS MARORY COLMENARES ARDILA</t>
  </si>
  <si>
    <t>FDLUCD-106-2023 (84498)</t>
  </si>
  <si>
    <t>APOYAR JURÍDICAMENTE LA EJECUCIÓN DE LAS ACCIONES REQUERIDAS PARA LA DEPURACIÓN DE LAS ACTUACIONES ADMINISTRATIVAS QUE CURSAN EN LA ALCALDÍA LOCAL</t>
  </si>
  <si>
    <t>https://community.secop.gov.co/Public/Tendering/OpportunityDetail/Index?noticeUID=CO1.NTC.3899170&amp;isFromPublicArea=True&amp;isModal=true&amp;asPopupView=true</t>
  </si>
  <si>
    <t>107-2023 CPS-P (84498)</t>
  </si>
  <si>
    <t>JHONATAN ALEXANDER PARRA YARA.</t>
  </si>
  <si>
    <t>FDLUCD-107-2023 (84498)</t>
  </si>
  <si>
    <t>https://community.secop.gov.co/Public/Tendering/OpportunityDetail/Index?noticeUID=CO1.NTC.3900689&amp;isFromPublicArea=True&amp;isModal=true&amp;asPopupView=true</t>
  </si>
  <si>
    <t>Vincular 400 personas a procesos de construcción de memoria, verdad, reparación integral a víctimas, paz y reconciliación.</t>
  </si>
  <si>
    <t>O23011603390000001817</t>
  </si>
  <si>
    <t>Usme en paz con memoria y reconciliación</t>
  </si>
  <si>
    <t>108-2023 CPS-P (84521)</t>
  </si>
  <si>
    <t xml:space="preserve">DIANA MARCELA ANGEL OTALORA </t>
  </si>
  <si>
    <t>FDLUCD-108-2023(84521)</t>
  </si>
  <si>
    <t xml:space="preserve">	PRESTAR LOS SERVICIOS PROFESIONALES EN LOS PROCESOS PAZ CON MEMORIA Y RECONCILIACIÓN, REUBICACIÓN Y RECUPERACIÓN DE ESPACIO PÚBLICO, CONTROL DE ESTABLECIMIENTOS DE COMERCIO, ASÍ COMO EN LOS DEMÁS PROCESOS ADMINISTRATIVOS A CARGO DEL ÁREA GESTIÓN POLICIVA DE LA ALCALDÍA LOCAL DE USME</t>
  </si>
  <si>
    <t>https://community.secop.gov.co/Public/Tendering/OpportunityDetail/Index?noticeUID=CO1.NTC.3910147&amp;isFromPublicArea=True&amp;isModal=true&amp;asPopupView=true</t>
  </si>
  <si>
    <t>109-2023CPS-P (84425)</t>
  </si>
  <si>
    <t>EHIMMY ALEJANDRA CASALLAS YOPASA</t>
  </si>
  <si>
    <t>INGENIERA AMBIENTAL</t>
  </si>
  <si>
    <t>FDLUCD-109-2023(84425)</t>
  </si>
  <si>
    <t xml:space="preserve">	PRESTAR SUS SERVICIOS PROFESIONALES EN EL ÁREA DE GESTIÓN DEL DESARROLLO LOCAL, REALIZANDO EL ACOMPAÑAMIENTO Y EL APOYO A LA SUPERVISIÓN Y EL SEGUIMIENTO EN LOS ASPECTOS TÉCNICOS, ADMINISTRATIVOS Y FINANCIEROS, DE LOS PROYECTOS Y CONTRATOS DE INFRAESTRUCTURA ASIGNADOS, DEL PLAN DE DESARROLLO LOCAL DE USME.</t>
  </si>
  <si>
    <t>https://community.secop.gov.co/Public/Tendering/OpportunityDetail/Index?noticeUID=CO1.NTC.3910442&amp;isFromPublicArea=True&amp;isModal=true&amp;asPopupView=true</t>
  </si>
  <si>
    <t>110-2023 CPS-P (84361)</t>
  </si>
  <si>
    <t>CLARA PATRICIA GUTIERREZ SUAREZ</t>
  </si>
  <si>
    <t>FDLUCD-110-2023(84361)</t>
  </si>
  <si>
    <t>PRESTAR SUS SERVICIOS PROFESIONALES EN EL ÁREA GESTIÓN DEL DESARROLLO LOCAL EN LA FORMULACIÓN, SEGUIMIENTO, EJECUCIÓN Y EVALUACIÓN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</si>
  <si>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https://community.secop.gov.co/Public/Tendering/OpportunityDetail/Index?noticeUID=CO1.NTC.3910158&amp;isFromPublicArea=True&amp;isModal=true&amp;asPopupView=true</t>
  </si>
  <si>
    <t>111-2023-CPS-P (84168)</t>
  </si>
  <si>
    <t xml:space="preserve"> JUAN DIEGO CHAMORRO SEPULVEDA</t>
  </si>
  <si>
    <t xml:space="preserve">ADMINISTRADOR DE EMPRESAS CON ESPECIALIZACION EN GESTION AMBIENTAL </t>
  </si>
  <si>
    <t>FDLUCD-111-2023 (84168)</t>
  </si>
  <si>
    <t>PRESTAR SERVICIOS PROFESIONALES ESPECIALIZADOS PARA APOYAR AL DESPACHO DEL ALCALDE LOCAL DE USME Y A LAS DIFERENTES ÁREAS DEL FONDO DE DESARROLLO LOCAL EN CUMPLIMIENTO A LAS METAS ESTABLECIDAS EN EL 'PLAN DE DESARROLLO LOCAL 2021-2024</t>
  </si>
  <si>
    <t>https://community.secop.gov.co/Public/Tendering/OpportunityDetail/Index?noticeUID=CO1.NTC.3912483&amp;isFromPublicArea=True&amp;isModal=true&amp;asPopupView=true</t>
  </si>
  <si>
    <t>112-2023 CPS-P (86183)</t>
  </si>
  <si>
    <t>JENNY ALEJANDRA FAJARDO PEÑA</t>
  </si>
  <si>
    <t>FDLUCD-112-2023 (86183)</t>
  </si>
  <si>
    <t xml:space="preserve">	PRESTAR LOS SERVICIOS PROFESIONALES AL ÁREA DE GESTIÓN DE DESARROLLO LOCAL Y AL DESPACHO, ACTIVIDADES ADMINISTRATIVAS EN CUMPLIMIENTO DEL PLAN DE DESARROLLO LOCAL DE USME</t>
  </si>
  <si>
    <t>https://community.secop.gov.co/Public/Tendering/OpportunityDetail/Index?noticeUID=CO1.NTC.3911521&amp;isFromPublicArea=True&amp;isModal=true&amp;asPopupView=true</t>
  </si>
  <si>
    <t>113-2023 CPS-P (84505)</t>
  </si>
  <si>
    <t>DEIVID STEVEEN CUBILLOS MORA</t>
  </si>
  <si>
    <t>FDLUCD-113-2023 (84505)</t>
  </si>
  <si>
    <t>PRESTAR LOS SERVICIOS PROFESIONALES AL FONDO DE DESARROLLO LOCAL DE USME, EN LOS PROCESOS DE REUBICACIÓN Y DE RECUPERACIÓN DE ESPACIO PÚBLICO, CONTROL DE ESTABLECIMIENTOS DE COMERCIO, ASÍ COMO EN LOS DEMÁS PROCESOS ADMINISTRATIVOS A CARGO DEL ÁREA GESTIÓN POLICIVA DE LA LOCALIDAD</t>
  </si>
  <si>
    <t>https://community.secop.gov.co/Public/Tendering/OpportunityDetail/Index?noticeUID=CO1.NTC.3911340&amp;isFromPublicArea=True&amp;isModal=true&amp;asPopupView=true</t>
  </si>
  <si>
    <t>114-2023 CPS-P (84498)</t>
  </si>
  <si>
    <t>JUAN CARLOS TOBON RUIZ</t>
  </si>
  <si>
    <t>FDLUCD-114-2023 (84498)</t>
  </si>
  <si>
    <t xml:space="preserve">
APOYAR JURÍDICAMENTE LA EJECUCIÓN DE LAS ACCIONES REQUERIDAS PARA LA DEPURACIÓN DE LAS ACTUACIONES ADMINISTRATIVAS QUE CURSAN EN LA ALCALDÍA LOCAL</t>
  </si>
  <si>
    <t>https://community.secop.gov.co/Public/Tendering/OpportunityDetail/Index?noticeUID=CO1.NTC.3911276&amp;isFromPublicArea=True&amp;isModal=true&amp;asPopupView=true</t>
  </si>
  <si>
    <t>115-2023-CPS-AG (86020)</t>
  </si>
  <si>
    <t>WENDY TATIANA GUZMAN VANEGAS</t>
  </si>
  <si>
    <t>FDLUCD-115-2023 (86020)</t>
  </si>
  <si>
    <t>PRESTAR LOS SERVICIOS DE APOYO TÉCNICO EN LOS PROCESOS DE ENTRADA Y SALIDA DE CORRESPONDENCIA DEL CDI, EJECUTANDO LOS PROCESOS ADMINISTRATIVOS PARA SU CONTROL Y VERIFICACIÓN.</t>
  </si>
  <si>
    <t>https://community.secop.gov.co/Public/Tendering/OpportunityDetail/Index?noticeUID=CO1.NTC.3917955&amp;isFromPublicArea=True&amp;isModal=true&amp;asPopupView=true</t>
  </si>
  <si>
    <t>116-2023-CPS-AG (85903)</t>
  </si>
  <si>
    <t>ANGIE LORENA NOGUERA RIVERA</t>
  </si>
  <si>
    <t>FDLUCD-116-2023 (85903)</t>
  </si>
  <si>
    <t>https://community.secop.gov.co/Public/Tendering/OpportunityDetail/Index?noticeUID=CO1.NTC.3913364&amp;isFromPublicArea=True&amp;isModal=true&amp;asPopupView=true</t>
  </si>
  <si>
    <t>Beneficiar 3107 personas mayores con apoyo económico tipo C.</t>
  </si>
  <si>
    <t>O23011601010000001707</t>
  </si>
  <si>
    <t>Apoyos para la población vulnerable de Usme</t>
  </si>
  <si>
    <t>117-2023 CPS-P (85980)</t>
  </si>
  <si>
    <t>MARTIN OYOLA PALOMA</t>
  </si>
  <si>
    <t>PSICOLOGO</t>
  </si>
  <si>
    <t>FDLUCD-117-2023 (85980)</t>
  </si>
  <si>
    <t xml:space="preserve">
LIDERAR Y GARANTIZAR LA IMPLEMENTACIÓN Y SEGUIMIENTO DE LOS PROCESOS Y PROCEDIMIENTOS DEL SERVICIO SOCIAL</t>
  </si>
  <si>
    <t>https://community.secop.gov.co/Public/Tendering/OpportunityDetail/Index?noticeUID=CO1.NTC.3912472&amp;isFromPublicArea=True&amp;isModal=true&amp;asPopupView=true</t>
  </si>
  <si>
    <t>SUBSIDIO C</t>
  </si>
  <si>
    <t>PEDRO  PABLO AVELLA AVELLA (31/03/2023) MILENA ARDILA VEGA (31/10/2023)</t>
  </si>
  <si>
    <t>EDITH NATHALIE ROMERO BARRERA</t>
  </si>
  <si>
    <t>7 MESES Y 1 DIA</t>
  </si>
  <si>
    <t>3 MESES Y 29 DIAS</t>
  </si>
  <si>
    <t>14-44-101192090</t>
  </si>
  <si>
    <t>118-2023-CPS-AG (84242)</t>
  </si>
  <si>
    <t>PABLO CESAR TORRES PEREZ</t>
  </si>
  <si>
    <t>FDLUCD-118-2023 (84242)</t>
  </si>
  <si>
    <t>PRESTAR APOYO TÉCNICO ADMINISTRATIVO EN LO RELACIONADO CON LA PROGRAMACIÓN, EJECUCIÓN, ACOMPAÑAMIENTO Y CONSOLIDACIÓN DE LOS DOCUMENTOS Y LA INFORMACIÓN RADICADA EN EL DESPACHO Y DEMÁS ACTIVIDADES INSTITUCIONALES DEL ALCALDE (SA) LOCAL DE USME.</t>
  </si>
  <si>
    <t>https://community.secop.gov.co/Public/Tendering/OpportunityDetail/Index?noticeUID=CO1.NTC.3914507&amp;isFromPublicArea=True&amp;isModal=true&amp;asPopupView=true</t>
  </si>
  <si>
    <t>119-2023 CPS-AG (84491)</t>
  </si>
  <si>
    <t>SANDRA MILENA BAQUERO ALVAREZ</t>
  </si>
  <si>
    <t>TÉCNICO PROFESIONAL EN TOPOGRAFÍA Y OBRAS CIVILES</t>
  </si>
  <si>
    <t>FDLUCD-119-2023(84491)</t>
  </si>
  <si>
    <t>31.350.000 </t>
  </si>
  <si>
    <t>https://community.secop.gov.co/Public/Tendering/OpportunityDetail/Index?noticeUID=CO1.NTC.3923933&amp;isFromPublicArea=True&amp;isModal=true&amp;asPopupView=true</t>
  </si>
  <si>
    <t>120-2023-CPS-P (84308)</t>
  </si>
  <si>
    <t xml:space="preserve">JULIO ANDRES BAUTISTA ALBARRACIN </t>
  </si>
  <si>
    <t>INGENIERO DE PRODUCCIÓN</t>
  </si>
  <si>
    <t>FDLUCD-120-2023 (84308)</t>
  </si>
  <si>
    <t>https://community.secop.gov.co/Public/Tendering/OpportunityDetail/Index?noticeUID=CO1.NTC.3916252&amp;isFromPublicArea=True&amp;isModal=true&amp;asPopupView=true</t>
  </si>
  <si>
    <t>121-2023 CPS-AG (84524)</t>
  </si>
  <si>
    <t>JONNY ESMIT BELTRAN HERRERA</t>
  </si>
  <si>
    <t>FDLUCD-121-2023(84524)</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</si>
  <si>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</si>
  <si>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https://community.secop.gov.co/Public/Tendering/OpportunityDetail/Index?noticeUID=CO1.NTC.3923926&amp;isFromPublicArea=True&amp;isModal=true&amp;asPopupView=true</t>
  </si>
  <si>
    <t>21/11/2023
21/12/2023</t>
  </si>
  <si>
    <t>$2.400.000
$4.800.000</t>
  </si>
  <si>
    <t>1
2</t>
  </si>
  <si>
    <t>30
60</t>
  </si>
  <si>
    <t>1 MES
2 MESES</t>
  </si>
  <si>
    <t>22/12/2023
22/02/2024</t>
  </si>
  <si>
    <t>122-2023-CPS-AG (86055)</t>
  </si>
  <si>
    <t>NEILA ZULEMA CASTELLANOS TRILLOS</t>
  </si>
  <si>
    <t>FDLUCD-122-2023 (86055)</t>
  </si>
  <si>
    <t>https://community.secop.gov.co/Public/Tendering/OpportunityDetail/Index?noticeUID=CO1.NTC.3917837&amp;isFromPublicArea=True&amp;isModal=true&amp;asPopupView=true</t>
  </si>
  <si>
    <t>123-2023-CPS AG (86055)</t>
  </si>
  <si>
    <t>JAVIER ALEXANDER MENDEZ BERMUDEZ</t>
  </si>
  <si>
    <t>FDLUCD-123-2023 (86055)</t>
  </si>
  <si>
    <t>25.906.500 </t>
  </si>
  <si>
    <t xml:space="preserve"> $      119.988.000</t>
  </si>
  <si>
    <t xml:space="preserve"> $        25.906.500</t>
  </si>
  <si>
    <t>https://community.secop.gov.co/Public/Tendering/OpportunityDetail/Index?noticeUID=CO1.NTC.3949844&amp;isFromPublicArea=True&amp;isModal=true&amp;asPopupView=true</t>
  </si>
  <si>
    <t>124-2023-CPS-P (84669)</t>
  </si>
  <si>
    <t xml:space="preserve">ERIKA MARCELA MESA MARTINEZ </t>
  </si>
  <si>
    <t>FDLUCD-124-2023 (84669)</t>
  </si>
  <si>
    <t>APOYAR JURÍDICAMENTE LA EJECUCIÓN DE LAS ACCIONES REQUERIDAS PARA EL TRÁMITE E IMPULSO PROCESAL DE LAS ACTUACIONES CONTRAVENCIONALES Y/O QUERELLAS QUE CURSEN EN LAS INSPECCIONES DE POLICÍA DE LA LOCALIDAD DE USME.</t>
  </si>
  <si>
    <t xml:space="preserve"> $      440.000.000</t>
  </si>
  <si>
    <t xml:space="preserve"> $        47.500.000</t>
  </si>
  <si>
    <t>https://community.secop.gov.co/Public/Tendering/OpportunityDetail/Index?noticeUID=CO1.NTC.3923369&amp;isFromPublicArea=True&amp;isModal=true&amp;asPopupView=true</t>
  </si>
  <si>
    <t>125-2023-CPS-AG (84524)</t>
  </si>
  <si>
    <t>GEORGINA ADELAIDA SANCHEZ CARRILLO</t>
  </si>
  <si>
    <t>FDLUCD-125-2023 (84524)</t>
  </si>
  <si>
    <t xml:space="preserve"> $      158.400.000</t>
  </si>
  <si>
    <t xml:space="preserve"> $        22.800.000</t>
  </si>
  <si>
    <t>https://community.secop.gov.co/Public/Tendering/OpportunityDetail/Index?noticeUID=CO1.NTC.3940680&amp;isFromPublicArea=True&amp;isModal=true&amp;asPopupView=true</t>
  </si>
  <si>
    <t>126-2023-CPS-AG (84528)</t>
  </si>
  <si>
    <t xml:space="preserve">JON JAIRO PARDO SAENZ </t>
  </si>
  <si>
    <t xml:space="preserve">AUXILIAR ADMINISTRATIVO
</t>
  </si>
  <si>
    <t>FDLUCD-126-2023 (84528)</t>
  </si>
  <si>
    <t>PRESTAR SUS SERVICIOS PARA 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</si>
  <si>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 xml:space="preserve"> $      123.200.000</t>
  </si>
  <si>
    <t xml:space="preserve"> $        26.600.000</t>
  </si>
  <si>
    <t>https://community.secop.gov.co/Public/Tendering/OpportunityDetail/Index?noticeUID=CO1.NTC.3923902&amp;isFromPublicArea=True&amp;isModal=true&amp;asPopupView=true</t>
  </si>
  <si>
    <t>127-2023-CPS-P (86140)</t>
  </si>
  <si>
    <t>JORGE ENRIQUE BUITRAGO MARTINEZ</t>
  </si>
  <si>
    <t>CONTADOR PUBLICO</t>
  </si>
  <si>
    <t>FDLUCD-127-2023 (86140)</t>
  </si>
  <si>
    <t>PRESTAR LOS SERVICIOS PROFESIONALES ESPECIALIZADOS EN LA ELABORACIÓN, PRESENTACIÓN, EVALUACIÓN Y RESPUESTA OPORTUNA DE INFORMES DE ENTES DE CONTROL QUE LE SEAN SOLICITADOS A LA ALCALDÍA LOCAL DE USME EN TEMAS DE INFRAESTRUCTURA Y LOS DEMAS QUE LE SEAN ASIGNADOS.</t>
  </si>
  <si>
    <t xml:space="preserve"> $        88.000.000</t>
  </si>
  <si>
    <t xml:space="preserve"> $        76.000.000</t>
  </si>
  <si>
    <t>https://community.secop.gov.co/Public/Tendering/OpportunityDetail/Index?noticeUID=CO1.NTC.3923750&amp;isFromPublicArea=True&amp;isModal=true&amp;asPopupView=true</t>
  </si>
  <si>
    <t>MONICA MARITZA SOTELO</t>
  </si>
  <si>
    <t>128-2023-CPS-P (84511)</t>
  </si>
  <si>
    <t>MARTHA VIVIANA BERNAL AMAYA</t>
  </si>
  <si>
    <t>FDLUCD-128-2023 (84511)</t>
  </si>
  <si>
    <t>APOYAR EL (LA) ALCALDE (SA) LOCAL EN LA GESTIÓN DE LOS ASUNTOS RELACIONADOS CON SEGURIDAD CIUDADANA, CONVIVENCIA Y PREVENCIÓN DE CONFLICTIVIDADES, VIOLENCIAS Y DELITOS EN LA LOCALIDAD, DE CONFORMIDAD CON EL MARCO NORMATIVO APLICABLE EN LA MATERIA</t>
  </si>
  <si>
    <t>66.500.000 </t>
  </si>
  <si>
    <t xml:space="preserve"> $      154.000.000</t>
  </si>
  <si>
    <t xml:space="preserve"> $        66.500.000</t>
  </si>
  <si>
    <t>https://community.secop.gov.co/Public/Tendering/OpportunityDetail/Index?noticeUID=CO1.NTC.3923914&amp;isFromPublicArea=True&amp;isModal=true&amp;asPopupView=true</t>
  </si>
  <si>
    <t>129-2023-CPS-P (84647)</t>
  </si>
  <si>
    <t xml:space="preserve">ADRIANA PAOLA CRUZ DIAZ </t>
  </si>
  <si>
    <t xml:space="preserve">ABOGADA ESPECIALIZADA EN DERECHO ADMINISTRATIVO Y CONSTITUCIONAL
</t>
  </si>
  <si>
    <t>FDLUCD-129-2023 (84647)</t>
  </si>
  <si>
    <t>PRESTAR LOS SERVICIOS PROFESIONALES COMO ABOGADO PARA APOYAR EL DESARROLLO DE LOS PROCESOS Y PROCEDIMIENTOS A CARGO DEL ÁREA DE GESTIÓN POLICIVA DE LA ALCALDÍA LOCAL DE USME, CON OCASIÓN DE LA INFRACCIÓN AL RÉGIMEN DE OBRAS Y URBANISMO EN ÁREAS SUSCEPTIBLES DE OCUPACIONES ILEGALES</t>
  </si>
  <si>
    <t xml:space="preserve"> $        74.800.000</t>
  </si>
  <si>
    <t xml:space="preserve"> $        64.600.000</t>
  </si>
  <si>
    <t>https://community.secop.gov.co/Public/Tendering/OpportunityDetail/Index?noticeUID=CO1.NTC.3937431&amp;isFromPublicArea=True&amp;isModal=true&amp;asPopupView=true</t>
  </si>
  <si>
    <t>130-2023 -CPS -AG (84528)</t>
  </si>
  <si>
    <t>JEIMY JOHANA MUÑOZ SUAREZ</t>
  </si>
  <si>
    <t>ASISTENTE ADMINISTRATIVO</t>
  </si>
  <si>
    <t>FDLUCD-130-2023 (84528)</t>
  </si>
  <si>
    <t>https://community.secop.gov.co/Public/Tendering/OpportunityDetail/Index?noticeUID=CO1.NTC.3928405&amp;isFromPublicArea=True&amp;isModal=true&amp;asPopupView=true</t>
  </si>
  <si>
    <t>DAVID ALEJANDRO GOMEZ GUZMAN</t>
  </si>
  <si>
    <t>2 MESES Y 25 DIAS</t>
  </si>
  <si>
    <t>6 MESES Y 20 DIAS</t>
  </si>
  <si>
    <t xml:space="preserve"> 14-44-101182108</t>
  </si>
  <si>
    <t>131-2023-CPS-P (84500)</t>
  </si>
  <si>
    <t>JAIME CAMILO RONCANCIO JARAMILLO</t>
  </si>
  <si>
    <t>ADMINISTRADORA PUBLICA</t>
  </si>
  <si>
    <t>FDLUCD-131-2023 (84500)</t>
  </si>
  <si>
    <t>8 MESES Y 15 DIAS</t>
  </si>
  <si>
    <t xml:space="preserve"> $      294.000.000</t>
  </si>
  <si>
    <t xml:space="preserve"> $        59.500.000</t>
  </si>
  <si>
    <t>https://community.secop.gov.co/Public/Tendering/OpportunityDetail/Index?noticeUID=CO1.NTC.3928408&amp;isFromPublicArea=True&amp;isModal=true&amp;asPopupView=true</t>
  </si>
  <si>
    <t>ANDREA MELISSA MORALES CANO</t>
  </si>
  <si>
    <t>4 MESES Y 21 DIAS</t>
  </si>
  <si>
    <t>3 MESES Y 24 DIAS</t>
  </si>
  <si>
    <t xml:space="preserve">  11-46-101038506</t>
  </si>
  <si>
    <t>Vincular 80 hogares y/o unidades productivas a procesos productivos y de comercialización en el sector rural.</t>
  </si>
  <si>
    <t>O23011601230000001726</t>
  </si>
  <si>
    <t>Extensión agropecuaria, ambiental y productividad rural en Usme</t>
  </si>
  <si>
    <t>132-2023-CPS P(85990)</t>
  </si>
  <si>
    <t>ORLANDO ANDRES VILLAMIL AMARANTO</t>
  </si>
  <si>
    <t>MEDICO VETERINARIO</t>
  </si>
  <si>
    <t>FDLUCD-132-2023(85990)</t>
  </si>
  <si>
    <t>PRESTAR LOS SERVICIOS PROFESIONALES EN LA FORMULACIÓN DE ESTRATEGIAS PARA EL IMPULSO DE LA ECONOMIA RURAL Y LA IMPLEMENTACIÓN DEL SERVICIO DE EXTENSIÓN AGROPECUARIA DEL ÁREA DE GESTIÓN DEL DESARROLLO LOCAL DE LA ALCALDÍA LOCAL DE USME</t>
  </si>
  <si>
    <t xml:space="preserve"> $        60.500.000</t>
  </si>
  <si>
    <t xml:space="preserve"> $        52.250.000</t>
  </si>
  <si>
    <t>https://community.secop.gov.co/Public/Tendering/OpportunityDetail/Index?noticeUID=CO1.NTC.3935079&amp;isFromPublicArea=True&amp;isModal=true&amp;asPopupView=true</t>
  </si>
  <si>
    <t>ULATA</t>
  </si>
  <si>
    <t xml:space="preserve">FRANCY FERNANDA TRUJILLO </t>
  </si>
  <si>
    <t>133-2023-CPS-P (84663)</t>
  </si>
  <si>
    <t>WILSON MOLANO PEREZ</t>
  </si>
  <si>
    <t>FDLUCD-133-2023 (84663)</t>
  </si>
  <si>
    <t>POYAR TÉCNICAMENTE LAS DISTINTAS ETAPAS DE LOS PROCESOS DE COMPETENCIA DE LA ALCALDÍA LOCAL PARA LA DEPURACIÓN DE ACTUACIONES ADMINISTRATIVAS</t>
  </si>
  <si>
    <t xml:space="preserve"> $      228.800.000</t>
  </si>
  <si>
    <t xml:space="preserve"> $        49.400.000</t>
  </si>
  <si>
    <t>https://community.secop.gov.co/Public/Tendering/OpportunityDetail/Index?noticeUID=CO1.NTC.3934383&amp;isFromPublicArea=True&amp;isModal=true&amp;asPopupView=true</t>
  </si>
  <si>
    <t>134-2023-CPS-P (84663)</t>
  </si>
  <si>
    <t>LILIANA MAHECHA RODRIGUEZ</t>
  </si>
  <si>
    <t>FDLUCD-134-2023 (84663)</t>
  </si>
  <si>
    <t>APOYAR TÉCNICAMENTE LAS DISTINTAS ETAPAS DE LOS PROCESOS DE COMPETENCIA DE LA ALCALDÍA LOCAL PARA LA DEPURACIÓN DE ACTUACIONES ADMINISTRATIVAS</t>
  </si>
  <si>
    <t>https://community.secop.gov.co/Public/Tendering/OpportunityDetail/Index?noticeUID=CO1.NTC.4028559&amp;isFromPublicArea=True&amp;isModal=true&amp;asPopupView=true</t>
  </si>
  <si>
    <t>135-2023-CPS-AG (84528)</t>
  </si>
  <si>
    <t>JESSICA DANIELA LEON CASTELLANOS</t>
  </si>
  <si>
    <t>TÉCNICO ADMINISTRATIVO</t>
  </si>
  <si>
    <t>FDLUCD-135-2023 (84528)</t>
  </si>
  <si>
    <t>https://community.secop.gov.co/Public/Tendering/OpportunityDetail/Index?noticeUID=CO1.NTC.3935034&amp;isFromPublicArea=True&amp;isModal=true&amp;asPopupView=true</t>
  </si>
  <si>
    <t>MAYERLY GARZON RICO</t>
  </si>
  <si>
    <t>DEAN CHAPARRO (30/04/2023)</t>
  </si>
  <si>
    <t>136-2023-CPS-AG (84528)</t>
  </si>
  <si>
    <t>CATERIN LYSED BAUTISTA SALAZAR</t>
  </si>
  <si>
    <t>FDLUCD-136-2023 (84528)</t>
  </si>
  <si>
    <t xml:space="preserve">	PRESTAR SUS SERVICIOS PARA APOYAR TÉCNICAMENTE LA GESTIÓN DOCUMENTAL DE LA ALCALDÍA LOCAL PARA LA IMPLEMENTACIÓN DEL PROCESO DE VERIFICACIÓN, SOPORTE Y ACOMPAÑAMIENTO, EN EL DESARROLLO DE LAS ACTIVIDADES PROPIAS DE LOS PROCESOS Y ACTUACIONES ADMINISTRATIVAS EXISTENTES, DEL ÁREA DE GESTIÓN POLICIVA</t>
  </si>
  <si>
    <t>https://community.secop.gov.co/Public/Tendering/OpportunityDetail/Index?noticeUID=CO1.NTC.3935013&amp;isFromPublicArea=True&amp;isModal=true&amp;asPopupView=true</t>
  </si>
  <si>
    <t>137-2023-CPS-P (84680)</t>
  </si>
  <si>
    <t>MARIA FERNANDA PINZON ALVAREZ</t>
  </si>
  <si>
    <t>FDLUCD-137-2023 (84680)</t>
  </si>
  <si>
    <t>PRESTAR LOS SERVICIOS PROFESIONALES COMO ABOGADO A LA ALCALDÍA LOCAL DE USME PARA APOYAR EL IMPULSO DE LOS PROCESOS TÉCNICOS Y JURÍDICOS DEL ÁREA DE GESTIÓN POLICIVA DE LA LOCALIDAD, CON OCASIÓN DE LA INFRACCIÓN AL RÉGIMEN DE OBRAS Y URBANISMO PARA DAR CUMPLIMIENTO AL FALLO DEL CONSEJO DE ESTADO, ACCIÓN POPULAR REF. NO. 25000232500020050066203 DEL 5 DE NOVIEMBRE DE 2013</t>
  </si>
  <si>
    <t xml:space="preserve"> $        55.000.000</t>
  </si>
  <si>
    <t>https://community.secop.gov.co/Public/Tendering/OpportunityDetail/Index?noticeUID=CO1.NTC.3934794&amp;isFromPublicArea=True&amp;isModal=true&amp;asPopupView=true</t>
  </si>
  <si>
    <t>138-2023-CPS-AG (84705)</t>
  </si>
  <si>
    <t>HEIDY TATIANA GONZALEZ MORA</t>
  </si>
  <si>
    <t>FDLUCD-138-2023 (84705)</t>
  </si>
  <si>
    <t>APOYAR ADMINISTRATIVA Y ASISTENCIALMENTE A LAS INSPECCIONES DE POLICÍA DE LA LOCALIDAD DE USME</t>
  </si>
  <si>
    <t xml:space="preserve"> $      211.200.000</t>
  </si>
  <si>
    <t>https://community.secop.gov.co/Public/Tendering/OpportunityDetail/Index?noticeUID=CO1.NTC.3935115&amp;isFromPublicArea=True&amp;isModal=true&amp;asPopupView=true</t>
  </si>
  <si>
    <t>WILMAR CAMILO CRUZ GONZALEZ</t>
  </si>
  <si>
    <t>4 MESES Y 1 DIAS</t>
  </si>
  <si>
    <t>5 MESES Y 14 DIAS</t>
  </si>
  <si>
    <t xml:space="preserve">	14-46-101095660</t>
  </si>
  <si>
    <t>139-2023-CPS-AG (84684)</t>
  </si>
  <si>
    <t>GERMAN ALDEMAR GONZALEZ PINTO</t>
  </si>
  <si>
    <t>FDLUCD-139-2023 (84684)</t>
  </si>
  <si>
    <t>APOYAR LAS LABORES DE ENTREGA Y RECIBO DE LAS COMUNICACIONES EMITIDAS O RECIBIDAS POR LAS INSPECCIONES DE POLICÍA DE LA LOCALIDAD.</t>
  </si>
  <si>
    <t>https://community.secop.gov.co/Public/Tendering/OpportunityDetail/Index?noticeUID=CO1.NTC.3935299&amp;isFromPublicArea=True&amp;isModal=true&amp;asPopupView=true</t>
  </si>
  <si>
    <t>YESID FERNANDO PEDRAZA GONZALEZ</t>
  </si>
  <si>
    <t>9 DIAS</t>
  </si>
  <si>
    <t>9 MESES Y 6 DIAS</t>
  </si>
  <si>
    <t xml:space="preserve">	21-44-101406264</t>
  </si>
  <si>
    <t>140-2023-CPS-AG (84684)</t>
  </si>
  <si>
    <t>AUDREY CAMILA VARGAS FONSECA</t>
  </si>
  <si>
    <t>FDLUCD-140-2023 (84684)</t>
  </si>
  <si>
    <t> APOYAR LAS LABORES DE ENTREGA Y RECIBO DE LAS COMUNICACIONES EMITIDAS O RECIBIDAS POR LAS INSPECCIONES DE POLICÍA DE LA LOCALIDAD.</t>
  </si>
  <si>
    <t>https://community.secop.gov.co/Public/Tendering/OpportunityDetail/Index?noticeUID=CO1.NTC.3935546&amp;isFromPublicArea=True&amp;isModal=true&amp;asPopupView=true</t>
  </si>
  <si>
    <t>141-2023-CPS-P (84699)</t>
  </si>
  <si>
    <t>HECTOR ALFONSO DELGADO RODRIGUEZ</t>
  </si>
  <si>
    <t>FDLUCD-141-2023 (84699)</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</si>
  <si>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</si>
  <si>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https://community.secop.gov.co/Public/Tendering/OpportunityDetail/Index?noticeUID=CO1.NTC.3978127&amp;isFromPublicArea=True&amp;isModal=true&amp;asPopupView=true</t>
  </si>
  <si>
    <t>142-2023 CPS-P (84654)</t>
  </si>
  <si>
    <t>FRANKI YUBER MENDOZA CASTRO</t>
  </si>
  <si>
    <t xml:space="preserve">COMUNICADOR SOCIAL PERIODISTA-ESPECIALISTA EN COMUNICACIÓN MULTIMEDIA </t>
  </si>
  <si>
    <t>FDLUCD-142-2023 (84654)</t>
  </si>
  <si>
    <t>APOYAR EL CUBRIMIENTO DE LAS ACTIVIDADES, CRONOGRAMAS Y AGENDA DE LA ALCALDIA LOCAL A NIVEL INTERNO Y EXTERNO, ASI COMO LA GENERACION DE CONTENIDOS PERIODISTICOS</t>
  </si>
  <si>
    <t xml:space="preserve"> $        82.500.000</t>
  </si>
  <si>
    <t>https://community.secop.gov.co/Public/Tendering/OpportunityDetail/Index?noticeUID=CO1.NTC.3935459&amp;isFromPublicArea=True&amp;isModal=true&amp;asPopupView=true</t>
  </si>
  <si>
    <t>PRENSA</t>
  </si>
  <si>
    <t>143-2023-CPS-P (84380)</t>
  </si>
  <si>
    <t>CAMILO ANDRES RIAÑO RODRIGUEZ</t>
  </si>
  <si>
    <t>FDLUCD-143-2023 (84380)</t>
  </si>
  <si>
    <t xml:space="preserve"> $      523.250.000</t>
  </si>
  <si>
    <t xml:space="preserve"> $        61.750.000</t>
  </si>
  <si>
    <t>https://community.secop.gov.co/Public/Tendering/OpportunityDetail/Index?noticeUID=CO1.NTC.3936853&amp;isFromPublicArea=True&amp;isModal=true&amp;asPopupView=true</t>
  </si>
  <si>
    <t>DAVID ERNESTO GUEVARA RINCON (31/08/2023)</t>
  </si>
  <si>
    <t xml:space="preserve">3 MESES </t>
  </si>
  <si>
    <t>CESION 1
CESION 2</t>
  </si>
  <si>
    <t>26/07/2023
31/08/2023</t>
  </si>
  <si>
    <t>27/07/2023
01/09/2023</t>
  </si>
  <si>
    <t>JULY PAOLA ALDANA BARAHONA
LUIS GERARDO SUSPE MARTINEZ</t>
  </si>
  <si>
    <t>52470597
1013605548</t>
  </si>
  <si>
    <t>5 MESES Y 19 DIAS
1 MES Y 5 DIAS</t>
  </si>
  <si>
    <t>$36.616.667
$7.583.333</t>
  </si>
  <si>
    <t>LUIS GERARDO SUSPE MARTINEZ
CAMILO ANDRES RIAÑO RODRIGUEZ</t>
  </si>
  <si>
    <t>1013605548
1049611949</t>
  </si>
  <si>
    <t>3 MESES Y 26 DIAS
2 MESES Y 22 DIAS</t>
  </si>
  <si>
    <t>$25.133.333
$17.766.667</t>
  </si>
  <si>
    <t xml:space="preserve">	11-46-101038592
39-44-101154495</t>
  </si>
  <si>
    <t>144-2023-CPS-AG (86225)</t>
  </si>
  <si>
    <t>JORGE OSWALDO PUENTES</t>
  </si>
  <si>
    <t>TECNICO EN GESTION CONTABLE Y FINANCIERA</t>
  </si>
  <si>
    <t>FDLUCD-144-2023 (86225)</t>
  </si>
  <si>
    <t> PRESTAR LOS SERVICIOS DE APOYO A LA GESTIÓN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</si>
  <si>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 xml:space="preserve"> $        29.997.000</t>
  </si>
  <si>
    <t>https://community.secop.gov.co/Public/Tendering/OpportunityDetail/Index?noticeUID=CO1.NTC.3935468&amp;isFromPublicArea=True&amp;isModal=true&amp;asPopupView=true</t>
  </si>
  <si>
    <t>JUAN DIEGO CHAMORRO (31/08/2023)</t>
  </si>
  <si>
    <t>145-2023 CPS-AG (85918)</t>
  </si>
  <si>
    <t>HAROLD FELIPE SERRANO RODRIGUEZ.</t>
  </si>
  <si>
    <t>FDLUCD-145-2023 (85918)</t>
  </si>
  <si>
    <t>PRESTAR SUS SERVICIOS TÉCNICOS A LA GESTIÓN PARA EL SEGUIMIENTO DEL CUMPLIMIENTO DE LOS PROCEDIMIENTOS ADMINISTRATIVOS, OPERATIVOS Y TÉCNICOS DE GOBIERNO ABIERTO E INNOVACIÓN DE LA LOCALIDAD DE USME Y SU LABORATORIO DE PARTICIPACIÓN: USME-INNOVA EN LA LABORES INSTITUCIONALES Y SOCIALES QUE SE REQUIERAN</t>
  </si>
  <si>
    <t xml:space="preserve"> $        61.600.000</t>
  </si>
  <si>
    <t>https://community.secop.gov.co/Public/Tendering/OpportunityDetail/Index?noticeUID=CO1.NTC.3935775&amp;isFromPublicArea=True&amp;isModal=true&amp;asPopupView=true</t>
  </si>
  <si>
    <t>GABO</t>
  </si>
  <si>
    <t xml:space="preserve">Apoyar 400 predios rurales con asistencia técnica agropecuaria y/o ambiental. </t>
  </si>
  <si>
    <t>146-2023-CPS AG ( 85997)</t>
  </si>
  <si>
    <t>LUZ ADRIANA MUÑOZ FRANCO</t>
  </si>
  <si>
    <t>FDLUCD-146-2023 (85997)</t>
  </si>
  <si>
    <t>PRESTAR LOS SERVICIOS DE APOYO OPERATIVO COMO PROMOTOR(A) LOCAL, EN EL ÁREA DE GESTIÓN DEL DESARROLLO LOCAL DE LA ALCALDÍA LOCAL DE USME, PARA LA IMPLEMENTACIÓN DEL PROYECTO DE EXTENSIÓN AGROPECUARIA, AMBIENTAL Y PRODUCTIVIDAD RURAL EN USME</t>
  </si>
  <si>
    <t xml:space="preserve"> $        79.200.000</t>
  </si>
  <si>
    <t>https://community.secop.gov.co/Public/Tendering/OpportunityDetail/Index?noticeUID=CO1.NTC.3936871&amp;isFromPublicArea=True&amp;isModal=true&amp;asPopupView=true</t>
  </si>
  <si>
    <t>PAULA REINA TORRES</t>
  </si>
  <si>
    <t>FRANCY FERNANDA TRUJILLO (30/04/2023) MARITZA XIMENA RAMIREZ (31/08/2023)</t>
  </si>
  <si>
    <t>147-2023 CPS-AG (85918)</t>
  </si>
  <si>
    <t>JESSICA PAOLA GUZMAN PEREZ.</t>
  </si>
  <si>
    <t>FDLUCD-147-2023 (85918)</t>
  </si>
  <si>
    <t>https://community.secop.gov.co/Public/Tendering/OpportunityDetail/Index?noticeUID=CO1.NTC.3936026&amp;isFromPublicArea=True&amp;isModal=true&amp;asPopupView=true</t>
  </si>
  <si>
    <t>JUAN DIEGO CHAMORRO</t>
  </si>
  <si>
    <t>148-2023 CPS-P (86033)</t>
  </si>
  <si>
    <t>SANDRA LILIANA PINEDA NEME</t>
  </si>
  <si>
    <t>FDLUCD-148-2023 (86033)</t>
  </si>
  <si>
    <t>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</si>
  <si>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 $      586.850.000</t>
  </si>
  <si>
    <t xml:space="preserve"> $        46.075.000</t>
  </si>
  <si>
    <t>https://community.secop.gov.co/Public/Tendering/OpportunityDetail/Index?noticeUID=CO1.NTC.3937213&amp;isFromPublicArea=True&amp;isModal=true&amp;asPopupView=true</t>
  </si>
  <si>
    <t>EDITH NATHALIE ROMERO (03/09/2023)</t>
  </si>
  <si>
    <t>Revitalizar 600 Mipymes y/o emprendimientos potencializadas dentro de las aglomeraciones económicas que fomentan el empleo y/o nuevas actividades económicas.</t>
  </si>
  <si>
    <t>O23011601010000001732</t>
  </si>
  <si>
    <t>Fortalecimiento a Mipymes y/o emprendimientos culturales, empresariales y actividad productiva en Usme</t>
  </si>
  <si>
    <t>149-2023-CPS-P (86199)</t>
  </si>
  <si>
    <t>MARIANA GARZON DUQUE</t>
  </si>
  <si>
    <t>FDLUCD-149-2023 (86199)</t>
  </si>
  <si>
    <t>PRESTAR LOS SERVICIOS PROFESIONALES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</si>
  <si>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 xml:space="preserve"> $      202.400.000</t>
  </si>
  <si>
    <t xml:space="preserve"> $        43.700.000</t>
  </si>
  <si>
    <t>https://community.secop.gov.co/Public/Tendering/OpportunityDetail/Index?noticeUID=CO1.NTC.3937017&amp;isFromPublicArea=True&amp;isModal=true&amp;asPopupView=true</t>
  </si>
  <si>
    <t>REACTIVACION ECONOMICA</t>
  </si>
  <si>
    <t>ANGEL LINA MARIA VARGAS BELTRAN</t>
  </si>
  <si>
    <t>150-2023 CPS-P (84501)</t>
  </si>
  <si>
    <t xml:space="preserve">PEDRO PABLO LEON BERMUDEZ </t>
  </si>
  <si>
    <t>FDLUCD-150-2022 (84501)</t>
  </si>
  <si>
    <t>PRESTACIÓN DE SERVICIOS PROFESIONALES EN LA EJECUCIÓN DE ACTIVIDADES COMO INGENIERO DE OBRA CIVIL QUE CONLLEVEN AL MEJORAMIENTO Y ADECUACIÓN DE LA MALLA VIAL Y LA PROGRAMACIÓN DE MAQUINARIA PESADA DE LA LOCALIDAD DE USME.</t>
  </si>
  <si>
    <t xml:space="preserve"> $        52.325.000</t>
  </si>
  <si>
    <t xml:space="preserve"> $        43.225.000</t>
  </si>
  <si>
    <t>https://community.secop.gov.co/Public/Tendering/OpportunityDetail/Index?noticeUID=CO1.NTC.3943408&amp;isFromPublicArea=True&amp;isModal=true&amp;asPopupView=true</t>
  </si>
  <si>
    <t>151-2023-CPS-AG (84212)</t>
  </si>
  <si>
    <t>WILLIAM LADINO ROBAYO</t>
  </si>
  <si>
    <t>FDLUCD-151-2023 (84212)</t>
  </si>
  <si>
    <t>PRESTAR SUS SERVICIOS DE APOYO EN LA CONDUCCIÓN DE LOS VEHÍCULOS DE PROPIEDAD DEL FONDO DE DESARROLLO LOCAL DE USME</t>
  </si>
  <si>
    <t>9 MESES</t>
  </si>
  <si>
    <t xml:space="preserve"> $        54.000.000</t>
  </si>
  <si>
    <t xml:space="preserve"> $        24.300.000</t>
  </si>
  <si>
    <t>https://community.secop.gov.co/Public/Tendering/OpportunityDetail/Index?noticeUID=CO1.NTC.3937991&amp;isFromPublicArea=True&amp;isModal=true&amp;asPopupView=true</t>
  </si>
  <si>
    <t>152-2023-CPS-AG (86023)</t>
  </si>
  <si>
    <t>YEIDIS ARAUJO CARDENAS</t>
  </si>
  <si>
    <t>FDLUCD-152-2023-CPS-AG (86023)</t>
  </si>
  <si>
    <t>PRESTAR LOS SERVICIOS ASISTENCIALES PARA APOYAR LA PUESTA EN MARCHA, FUNCIONAMIENTO, DESARROLLO Y MANTENIMIENTO DE LA PLENA OPERATIVIDAD de UN (1) PUNTO DE ATENCIÓN AL CONSUMIDOR, AL SERVICIO DE LA COMUNIDAD EN GENERAL Y DE LOS CONSUMIDORES DE LA LOCALIDAD DE USME</t>
  </si>
  <si>
    <t xml:space="preserve"> $        28.600.000</t>
  </si>
  <si>
    <t xml:space="preserve"> $        24.700.000</t>
  </si>
  <si>
    <t>https://community.secop.gov.co/Public/Tendering/OpportunityDetail/Index?noticeUID=CO1.NTC.3947175&amp;isFromPublicArea=True&amp;isModal=true&amp;asPopupView=true</t>
  </si>
  <si>
    <t>CASA DEL CONSUMIDOR</t>
  </si>
  <si>
    <t>153-2023-CPS P (84605)</t>
  </si>
  <si>
    <t>KAREN ALEJANDRA ROJAS SILVA</t>
  </si>
  <si>
    <t>FDLUCD-153-2023(84605)</t>
  </si>
  <si>
    <t>PRESTAR SERVICIOS PROFESIONALES EN EL ÁREA DE GESTIÓN DEL DESARROLLO LOCAL , REALIZANDO APOYO EN LA REVISIÓN Y TRÁMITE DE LOS PAGOS Y LAS OBLIGACIONES POR PAGAR</t>
  </si>
  <si>
    <t xml:space="preserve"> $      214.500.000</t>
  </si>
  <si>
    <t>https://community.secop.gov.co/Public/Tendering/OpportunityDetail/Index?noticeUID=CO1.NTC.3946309&amp;isFromPublicArea=True&amp;isModal=true&amp;asPopupView=true</t>
  </si>
  <si>
    <t>154-2023-CPS-P (84464)</t>
  </si>
  <si>
    <t>CAMILO ANDRES REYES BUENO</t>
  </si>
  <si>
    <t>FDLUCD-154-2023 (84464)</t>
  </si>
  <si>
    <t>PRESTAR SERVICIOS PROFESIONALES DE APOYO A LA ALCALDÍA LOCAL DE USME EN LA IMPLEMENTACIÓN DE ESTRATEGIAS QUE GARANTICEN LA PROMOCIÓN Y PROTECCIÓN DEL DERECHO A LA PARTICIPACIÓN DEMOCRÁTICA DE LOS HABITANTES DE LA LOCALIDAD</t>
  </si>
  <si>
    <t xml:space="preserve"> $      363.000.000</t>
  </si>
  <si>
    <t>https://community.secop.gov.co/Public/Tendering/OpportunityDetail/Index?noticeUID=CO1.NTC.3943210&amp;isFromPublicArea=True&amp;isModal=true&amp;asPopupView=true</t>
  </si>
  <si>
    <t>RAFAEL REINALDO ROMERO ROMERO</t>
  </si>
  <si>
    <t>2  MESES Y 18 DIAS</t>
  </si>
  <si>
    <t>6 MESES Y 27 DIAS</t>
  </si>
  <si>
    <t>15-46-101035926</t>
  </si>
  <si>
    <t>155-2023-CPS-P (84464)</t>
  </si>
  <si>
    <t>ANA OTILIA CUERVO AREVALO</t>
  </si>
  <si>
    <t>ESPECIALIZACIÓN GESTIÓN PÚBLICA</t>
  </si>
  <si>
    <t>FDLUCD-155-2023 (84464)</t>
  </si>
  <si>
    <t>https://community.secop.gov.co/Public/Tendering/OpportunityDetail/Index?noticeUID=CO1.NTC.3943231&amp;isFromPublicArea=True&amp;isModal=true&amp;asPopupView=true</t>
  </si>
  <si>
    <t>156-2023-CPS-P (84604)</t>
  </si>
  <si>
    <t>VALERIA GOMEZ MONTAÑA</t>
  </si>
  <si>
    <t>COMUNICACIÓN SOCIAL Y PERIODISMO</t>
  </si>
  <si>
    <t>FDLUCD-156-2023 (84604)</t>
  </si>
  <si>
    <t>COORDINA, LIDERA Y ASESORA LOS PLANES Y ESTRATEGIAS DE COMUNICACIÓN INTERNA Y EXTERNA PARA LA DIVULGACIÓN DE LOS PROGRAMAS, PROYECTOS Y ACTIVIDADES DE LA ALCALDÍA LOCAL.</t>
  </si>
  <si>
    <t>https://community.secop.gov.co/Public/Tendering/OpportunityDetail/Index?noticeUID=CO1.NTC.3943405&amp;isFromPublicArea=True&amp;isModal=true&amp;asPopupView=true</t>
  </si>
  <si>
    <t>$12.000.000
$8.000.000</t>
  </si>
  <si>
    <t>15
0</t>
  </si>
  <si>
    <t>45
30</t>
  </si>
  <si>
    <t>1 MES Y 15 DIAS
1 MES</t>
  </si>
  <si>
    <t>06/01/2024
05/02/2024</t>
  </si>
  <si>
    <t>157-2023-CPS-P (84648)</t>
  </si>
  <si>
    <t>JOSE ALIRIO AVILA  TORRES</t>
  </si>
  <si>
    <t>COMUNICADOR SOCIAL - PERIODISTA</t>
  </si>
  <si>
    <t>FDLUCD-157-2023 (84648)</t>
  </si>
  <si>
    <t>APOYAR EL CUBRIMIENTO DE LAS ACTIVIDADES, CRONOGRAMAS Y AGENDA DE LA ALCALDÍA LOCAL A NIVEL INTERNO Y EXTERNO, ASÍ COMO LA GENERACIÓN DE CONTENIDOS PERIODÍSTICOS.</t>
  </si>
  <si>
    <t xml:space="preserve"> $      140.800.000</t>
  </si>
  <si>
    <t xml:space="preserve"> $        60.800.000</t>
  </si>
  <si>
    <t>https://community.secop.gov.co/Public/Tendering/OpportunityDetail/Index?noticeUID=CO1.NTC.3947795&amp;isFromPublicArea=True&amp;isModal=true&amp;asPopupView=true</t>
  </si>
  <si>
    <t>158-2023 CPS-P (85910)</t>
  </si>
  <si>
    <t>MARTHA CECILIA HERNANDEZ TIBADUIZA</t>
  </si>
  <si>
    <t>CONTADURIA PUBLICA</t>
  </si>
  <si>
    <t>FDLUCD-158-2023 (85910)</t>
  </si>
  <si>
    <t xml:space="preserve">	PRESTAR LOS SERVICIOS PROFESIONALES EN LOS PROCESOS ADMINISTRATIVOS, CONTABLES Y FINANCIEROS DEL FONDO DE DESARROLLO LOCAL EN EL MARCO DE LAS NORMAS DE DERECHO CONTABLE Y DE SEGURIDAD SOCIAL.</t>
  </si>
  <si>
    <t xml:space="preserve"> $        66.000.000</t>
  </si>
  <si>
    <t xml:space="preserve"> $        57.000.000</t>
  </si>
  <si>
    <t>https://community.secop.gov.co/Public/Tendering/OpportunityDetail/Index?noticeUID=CO1.NTC.3947282&amp;isFromPublicArea=True&amp;isModal=true&amp;asPopupView=true</t>
  </si>
  <si>
    <t>4 MESES Y 15 DIAS</t>
  </si>
  <si>
    <t>159-2023-CPS-P-(85969)</t>
  </si>
  <si>
    <t xml:space="preserve">INGRID AZUCENA SIERRA NARANJO </t>
  </si>
  <si>
    <t>FDLUCD-159-2023 (85969)</t>
  </si>
  <si>
    <t>PRESTAR LOS SERVICIOS PROFESIONALES EN LA LÍNEA DE MEDICINA VETERINARIA EN EL ÁREA DE GESTIÓN DEL DESARROLLO LOCAL DE LA ALCALDÍA LOCAL DE USME, PARA LA IMPLEMENTACIÓN DEL PROYECTO DE EXTENSIÓN AGROPECUARIA, AMBIENTAL Y PRODUCTIVIDAD RURAL EN USME</t>
  </si>
  <si>
    <t xml:space="preserve"> $      181.500.000</t>
  </si>
  <si>
    <t>https://community.secop.gov.co/Public/Tendering/OpportunityDetail/Index?noticeUID=CO1.NTC.3950517&amp;isFromPublicArea=True&amp;isModal=true&amp;asPopupView=true</t>
  </si>
  <si>
    <t>FRANCY FERNANDA TRUJILLO</t>
  </si>
  <si>
    <t>160-2023-CPS-P-(85969)</t>
  </si>
  <si>
    <t xml:space="preserve">MARITZA XIMENA RAMIREZ PINTO </t>
  </si>
  <si>
    <t> </t>
  </si>
  <si>
    <t>FDLUCD-160-2023(85969)</t>
  </si>
  <si>
    <t>https://community.secop.gov.co/Public/Tendering/OpportunityDetail/Index?noticeUID=CO1.NTC.3953869&amp;isFromPublicArea=True&amp;isModal=true&amp;asPopupView=true</t>
  </si>
  <si>
    <t>SUSPENSION  1
AMPLIACION 1 SUSPENSION 1</t>
  </si>
  <si>
    <t>2 MESES Y 1 DIA</t>
  </si>
  <si>
    <t>Suspendido</t>
  </si>
  <si>
    <t>LICENCIA MATERNIDAD</t>
  </si>
  <si>
    <t>161-2023-CPS-AG (86205)</t>
  </si>
  <si>
    <t>JORHAM ANDRES BERNAL SALAMANCA</t>
  </si>
  <si>
    <t>FDLUCD-161-2023 (86205)</t>
  </si>
  <si>
    <t>PRESTAR LOS SERVICIOS ASISTENCIALES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</si>
  <si>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 xml:space="preserve"> $        40.700.000</t>
  </si>
  <si>
    <t xml:space="preserve"> $        17.575.000</t>
  </si>
  <si>
    <t>https://community.secop.gov.co/Public/Tendering/OpportunityDetail/Index?noticeUID=CO1.NTC.3947565&amp;isFromPublicArea=True&amp;isModal=true&amp;asPopupView=true</t>
  </si>
  <si>
    <t>JHOAN CAMILO ESPINOZA DELGADO</t>
  </si>
  <si>
    <t>4 MESES Y 1 DIA</t>
  </si>
  <si>
    <t>15-46-101034206</t>
  </si>
  <si>
    <t>162-2023-CPS-AG (86205)</t>
  </si>
  <si>
    <t>JOSE LUIS ARIZA LOPEZ</t>
  </si>
  <si>
    <t>FDLUCD-162-2023 (86205)</t>
  </si>
  <si>
    <t>https://community.secop.gov.co/Public/Tendering/OpportunityDetail/Index?noticeUID=CO1.NTC.3947298&amp;isFromPublicArea=True&amp;isModal=true&amp;asPopupView=true</t>
  </si>
  <si>
    <t>163-2023-CPS-AG (86210)</t>
  </si>
  <si>
    <t>CLARA INES MUÑOZ SANCHEZ</t>
  </si>
  <si>
    <t>FDLUCD-163-2023 (86210)</t>
  </si>
  <si>
    <t>PRESTAR LOS SERVICIOS TÉCNICOS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</si>
  <si>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 xml:space="preserve"> $        30.800.000</t>
  </si>
  <si>
    <t>https://community.secop.gov.co/Public/Tendering/OpportunityDetail/Index?noticeUID=CO1.NTC.3953124&amp;isFromPublicArea=True&amp;isModal=true&amp;asPopupView=true</t>
  </si>
  <si>
    <t>164-2023-CPS-P (84464)</t>
  </si>
  <si>
    <t>EDAGERDO JOSE MARTINEZ MISA</t>
  </si>
  <si>
    <t>FDLUCD-164-2023 (84464)</t>
  </si>
  <si>
    <t xml:space="preserve">	PRESTAR SERVICIOS PROFESIONALES DE APOYO A LA ALCALDÍA LOCAL DE USME EN LA IMPLEMENTACIÓN DE ESTRATEGIAS QUE GARANTICEN LA PROMOCIÓN Y PROTECCIÓN DEL DERECHO A LA PARTICIPACIÓN DEMOCRÁTICA DE LOS HABITANTES DE LA LOCALIDAD</t>
  </si>
  <si>
    <t>https://community.secop.gov.co/Public/Tendering/OpportunityDetail/Index?noticeUID=CO1.NTC.3947704&amp;isFromPublicArea=True&amp;isModal=true&amp;asPopupView=true</t>
  </si>
  <si>
    <t>165-2023 CPS-P (86033)</t>
  </si>
  <si>
    <t xml:space="preserve">ANGELICA MORENO VARGAS </t>
  </si>
  <si>
    <t>FDLUCD-165-2023 (86033)</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</si>
  <si>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</si>
  <si>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https://community.secop.gov.co/Public/Tendering/OpportunityDetail/Index?noticeUID=CO1.NTC.3950155&amp;isFromPublicArea=True&amp;isModal=true&amp;asPopupView=true</t>
  </si>
  <si>
    <t>166-2023 CPS-P (84406)</t>
  </si>
  <si>
    <t>MANUEL URIEL LOZADA</t>
  </si>
  <si>
    <t>FDLUCD-166-2023 (84406)</t>
  </si>
  <si>
    <t>PRESTAR SUS SERVICIOS PROFESIONALES PARA APOYAR EN LA PROMOCIÓN, ACOMPAÑAMIENTO Y DESARROLLO DE LOS PLANES DE ACCIÓN DE LAS INSTANCIAS DE CARÁCTER INTERINSTITUCIONAL Y LAS INSTANCIAS DE PARTICIPACIÓN LOCALES, ASÍ COMO LOS PROCESOS Y EVENTOS COMUNITARIOS EN LA LOCALIDAD.</t>
  </si>
  <si>
    <t xml:space="preserve"> $      341.250.000</t>
  </si>
  <si>
    <t>https://community.secop.gov.co/Public/Tendering/OpportunityDetail/Index?noticeUID=CO1.NTC.3948999&amp;isFromPublicArea=True&amp;isModal=true&amp;asPopupView=true</t>
  </si>
  <si>
    <t>167-2023-CPS P (84587)</t>
  </si>
  <si>
    <t>DIANA CAROLINA BAEZ VARGAS</t>
  </si>
  <si>
    <t>FDLUCD-167-2023 (84587)</t>
  </si>
  <si>
    <t xml:space="preserve">	PRESTAR SUS SERVICIOS PROFESIONALES EN EL ÁREA DE GESTIÓN DEL DESARROLLO ADMINISTRATIVA Y FINANCIERA, REALIZANDO EL APOYO EN LA REVISIÓN Y TRÁMITE DE LOS PAGOS Y LAS OBLIGACIONES POR PAGAR DE LOS CONTRATOS DE LOS TEMAS DE INFRAESTRUCTURA Y LOS DEMAS ASIGNADOS.</t>
  </si>
  <si>
    <t xml:space="preserve"> $      132.000.000</t>
  </si>
  <si>
    <t>https://community.secop.gov.co/Public/Tendering/OpportunityDetail/Index?noticeUID=CO1.NTC.3951637&amp;isFromPublicArea=True&amp;isModal=true&amp;asPopupView=true</t>
  </si>
  <si>
    <t>168-2023-CPS-P (84482)</t>
  </si>
  <si>
    <t>CARLOS ALBERTO HENAO JOYA</t>
  </si>
  <si>
    <t>RELACIONES INTERNACIONALES</t>
  </si>
  <si>
    <t>FDLUCD-168-2023 (84482)</t>
  </si>
  <si>
    <t>PRESTAR SUS SERVICIOS PROFESIONALES PARA APOYAR EN LA PROMOCIÓN, ACOMPAÑAMIENTO Y DESARROLLO DE LOS PLANES DE ACCIÓN DE LAS INSTANCIAS DE CARÁCTER INTERINSTITUCIONAL Y LAS INSTANCIAS DE PARTICIPACIÓN LOCALES, ASÍ COMO LOS PROCESOS Y EVENTOS COMUNITARIOS EN LA LOCALIDAD</t>
  </si>
  <si>
    <t xml:space="preserve"> $      404.800.000</t>
  </si>
  <si>
    <t>https://community.secop.gov.co/Public/Tendering/OpportunityDetail/Index?noticeUID=CO1.NTC.3959472&amp;isFromPublicArea=True&amp;isModal=true&amp;asPopupView=true</t>
  </si>
  <si>
    <t>169-2023-CPS-P (84482)</t>
  </si>
  <si>
    <t>MYRIAM MARCELA DIAZ OCHOA</t>
  </si>
  <si>
    <t>FDLUCD-169-2023 (84482)</t>
  </si>
  <si>
    <t>https://community.secop.gov.co/Public/Tendering/OpportunityDetail/Index?noticeUID=CO1.NTC.3959495&amp;isFromPublicArea=True&amp;isModal=true&amp;asPopupView=true</t>
  </si>
  <si>
    <t>170-2023-CPS-P (84482)</t>
  </si>
  <si>
    <t>DAYAN NATALIA CHACON MURILLO</t>
  </si>
  <si>
    <t>FDLUCD-170-2023 (84482)</t>
  </si>
  <si>
    <t xml:space="preserve">	PRESTAR SUS SERVICIOS PROFESIONALES PARA APOYAR EN LA PROMOCIÓN, ACOMPAÑAMIENTO Y DESARROLLO DE LOS PLANES DE ACCIÓN DE LAS INSTANCIAS DE CARÁCTER INTERINSTITUCIONAL Y LAS INSTANCIAS DE PARTICIPACIÓN LOCALES, ASÍ COMO LOS PROCESOS Y EVENTOS COMUNITARIOS EN LA LOCALIDAD</t>
  </si>
  <si>
    <t>https://community.secop.gov.co/Public/Tendering/OpportunityDetail/Index?noticeUID=CO1.NTC.3959713&amp;isFromPublicArea=True&amp;isModal=true&amp;asPopupView=true</t>
  </si>
  <si>
    <t>171-2023-CPS-P (84482)</t>
  </si>
  <si>
    <t>LIZETH DAYANNA LADINO POVEDA</t>
  </si>
  <si>
    <t>TRABAJO SOCIAL</t>
  </si>
  <si>
    <t>FDLUCD-171-2023 (84482)</t>
  </si>
  <si>
    <t>https://community.secop.gov.co/Public/Tendering/OpportunityDetail/Index?noticeUID=CO1.NTC.3961932&amp;isFromPublicArea=True&amp;isModal=true&amp;asPopupView=true</t>
  </si>
  <si>
    <t>DENNYS ADRIANA TIBABIJA LADINO</t>
  </si>
  <si>
    <t>15-46-101033744</t>
  </si>
  <si>
    <t>172-2023-CPS-P (84482)</t>
  </si>
  <si>
    <t>JORGE YERIS TORRES GUTIERREZ</t>
  </si>
  <si>
    <t>CIENCIA POLITICA</t>
  </si>
  <si>
    <t>FDLUCD-172-2023 (84482)</t>
  </si>
  <si>
    <t>https://community.secop.gov.co/Public/Tendering/OpportunityDetail/Index?noticeUID=CO1.NTC.3962343&amp;isFromPublicArea=True&amp;isModal=true&amp;asPopupView=true</t>
  </si>
  <si>
    <t>173-2023-CPS-P (84482)</t>
  </si>
  <si>
    <t>PAULA NATALY SALGADO MORANTES</t>
  </si>
  <si>
    <t xml:space="preserve">TRABAJO SOCIAL </t>
  </si>
  <si>
    <t>FDLUCD-173-2023 (84482)</t>
  </si>
  <si>
    <t>https://community.secop.gov.co/Public/Tendering/OpportunityDetail/Index?noticeUID=CO1.NTC.3962925&amp;isFromPublicArea=True&amp;isModal=true&amp;asPopupView=true</t>
  </si>
  <si>
    <t>174-2023-CPS-P (86107)</t>
  </si>
  <si>
    <t>MONICA MARITZA SOTELO MORA</t>
  </si>
  <si>
    <t>FDLUCD-174-2023 (86107)</t>
  </si>
  <si>
    <t xml:space="preserve">	PRESTAR LOS SERVICIOS PROFESIONALES ESPECIALIZADOS EN LA ELABORACIÓN, PRESENTACIÓN, EVALUACIÓN Y RESPUESTA OPORTUNA DE INFORMES DE ENTES DE CONTROL QUE LE SEAN SOLICITADOS A LA ALCALDÍA LOCAL DE USME, ASÍ COMO EL APOYO EN LA FORMULACIÓN Y DEPURACIÓN DE LOS PLANES DE MEJORAMIENTO Y LA ARTICULACIÓN DEL CONSEJO LOCAL DE GOBIERNO</t>
  </si>
  <si>
    <t>https://community.secop.gov.co/Public/Tendering/OpportunityDetail/Index?noticeUID=CO1.NTC.3953669&amp;isFromPublicArea=True&amp;isModal=true&amp;asPopupView=true</t>
  </si>
  <si>
    <t>MARIA ANGELICA GAMBOA GUATAQUIRA (31/03/2023) PEDRO PABLO AVELLA AVELLA (30/09/2023)</t>
  </si>
  <si>
    <t>175-2023-CPS-AG (84670)</t>
  </si>
  <si>
    <t>LUISA FERNANDA LADINO BLANCO</t>
  </si>
  <si>
    <t>FDLUCD-175-2023 (84670)</t>
  </si>
  <si>
    <t>PRESTAR SERVICIOS DE APOYO A LA GESTIÓN, DE LOS ASUNTOS RELACIONADOS CON SEGURIDAD CIUDADANA, CONVIVENCIA Y PREVENCIÓN DE CONFLICTIVIDADES, VIOLENCIAS Y DELITOS EN LA LOCALIDAD, DE CONFORMIDAD CON EL MARCO NORMATIVO APLICABLE</t>
  </si>
  <si>
    <t xml:space="preserve"> $      715.000.000</t>
  </si>
  <si>
    <t>https://community.secop.gov.co/Public/Tendering/OpportunityDetail/Index?noticeUID=CO1.NTC.3959367&amp;isFromPublicArea=True&amp;isModal=true&amp;asPopupView=true</t>
  </si>
  <si>
    <t>176-2023 CPS-AG (84428)</t>
  </si>
  <si>
    <t>ORLANDO MORENO ARIAS</t>
  </si>
  <si>
    <t>TÉCNICO EN COORDINACIÓN PROCESOS LOGÍSTICOS</t>
  </si>
  <si>
    <t>FDLUCD-176-2023(84428)</t>
  </si>
  <si>
    <t>PRESTAR SERVICIOS DE APOYO TÉCNICO AL FONDO DE DESARROLLO LOCAL DE USME Y AL PROFESIONAL DESIGNADO EN LOS PROCESOS ADMINISTRATIVOS Y TÉCNICOS RELACIONADOS CON LOS TEMAS DE ALMACÉN, DE ACUERDO A LOS LINEAMIENTOS Y DIRECTRICES ESTABLECIDOS POR LA SECRETARÍA DE GOBIERNO DISTRITAL.</t>
  </si>
  <si>
    <t xml:space="preserve"> $        34.200.000</t>
  </si>
  <si>
    <t>https://community.secop.gov.co/Public/Tendering/OpportunityDetail/Index?noticeUID=CO1.NTC.3959742&amp;isFromPublicArea=True&amp;isModal=true&amp;asPopupView=true</t>
  </si>
  <si>
    <t>ALMACEN</t>
  </si>
  <si>
    <t>CAROLINA PEREZ VISCAINO</t>
  </si>
  <si>
    <t>2 MESES Y 19 DIAS</t>
  </si>
  <si>
    <t>177-2023-CPS-AG(84428)</t>
  </si>
  <si>
    <t>NATALIA RUBIO PINZON</t>
  </si>
  <si>
    <t>FDLUCD-177-2023 (84428)</t>
  </si>
  <si>
    <t xml:space="preserve">	PRESTAR SERVICIOS DE APOYO TÉCNICO AL FONDO DE DESARROLLO LOCAL DE USME Y AL PROFESIONAL DESIGNADO EN LOS PROCESOS ADMINISTRATIVOS Y TÉCNICOS RELACIONADOS CON LOS TEMAS DE ALMACÉN, DE ACUERDO A LOS LINEAMIENTOS Y DIRECTRICES ESTABLECIDOS POR LA SECRETARÍA DE GOBIERNO DISTRITAL.</t>
  </si>
  <si>
    <t>https://community.secop.gov.co/Public/Tendering/OpportunityDetail/Index?noticeUID=CO1.NTC.3959757&amp;isFromPublicArea=True&amp;isModal=true&amp;asPopupView=true</t>
  </si>
  <si>
    <t>SUSPENSION  1</t>
  </si>
  <si>
    <t xml:space="preserve"> 17 DIAS </t>
  </si>
  <si>
    <t>178-2023 CPS-P (84406)</t>
  </si>
  <si>
    <t>CRISTIAN JAVIER BELTRAN MORENO</t>
  </si>
  <si>
    <t>FDLUCD-178-2023(84406)</t>
  </si>
  <si>
    <t xml:space="preserve">	PRESTAR SUS SERVICIOS PROFESIONALES PARA APOYAR EN LA PROMOCIÓN, ACOMPAÑAMIENTO Y DESARROLLO DE LOS PLANES DE ACCIÓN DE LAS INSTANCIAS DE CARÁCTER INTERINSTITUCIONAL Y LAS INSTANCIAS DE PARTICIPACIÓN LOCALES, ASI COMO LOS PROCESOS Y EVENTOS COMUNITARIOS EN LA LOCALIDAD</t>
  </si>
  <si>
    <t>https://community.secop.gov.co/Public/Tendering/OpportunityDetail/Index?noticeUID=CO1.NTC.3960133&amp;isFromPublicArea=True&amp;isModal=true&amp;asPopupView=true</t>
  </si>
  <si>
    <t>179-2023-CPS-P (85958)</t>
  </si>
  <si>
    <t>ERIKA PAOLA CUERVO CUERVO</t>
  </si>
  <si>
    <t>PSICOLOGA</t>
  </si>
  <si>
    <t>FDLUCD-179-2023 (85958)</t>
  </si>
  <si>
    <t xml:space="preserve">	PRESTAR LOS SERVICIOS PROFESIONALES PARA REALIZAR EL DISEÑO, FORTALECIMIENTO E IMPLEMENTACIÒN Y EL SEGUIMIENTO DE LAS METAS ESTABLECIDAS EN LA ESTRATEGIA DE GOBIERNO ABIERTO EN LOS PLANES DE GESTIÓN DE LA ALCALDÍA LOCAL DE USME.</t>
  </si>
  <si>
    <t xml:space="preserve"> $        71.500.000</t>
  </si>
  <si>
    <t>https://community.secop.gov.co/Public/Tendering/OpportunityDetail/Index?noticeUID=CO1.NTC.3960317&amp;isFromPublicArea=True&amp;isModal=true&amp;asPopupView=true</t>
  </si>
  <si>
    <t>180-2023 CPS-P (86167)</t>
  </si>
  <si>
    <t xml:space="preserve">DANIELA RESTREPO BOTERO </t>
  </si>
  <si>
    <t>FDLUCD-180-2023 (86167)</t>
  </si>
  <si>
    <t xml:space="preserve">
PRESTAR LOS SERVICIOS PROFESIONALES PARA APOYAR Y ACOMPAÑAR LA ATENCIÓN DE ANIMALES DE COMPAÑÍA, DE GRANJA Y SILVESTRES DE LA LOCALIDAD DE USME</t>
  </si>
  <si>
    <t>https://community.secop.gov.co/Public/Tendering/OpportunityDetail/Index?noticeUID=CO1.NTC.3959765&amp;isFromPublicArea=True&amp;isModal=true&amp;asPopupView=true</t>
  </si>
  <si>
    <t>181-2023 CPS-AG-(861199</t>
  </si>
  <si>
    <t>LUIS ALBERTO DIAZ GAMBOA</t>
  </si>
  <si>
    <t>FDLUCD-181-2023 (86119)</t>
  </si>
  <si>
    <t>https://community.secop.gov.co/Public/Tendering/OpportunityDetail/Index?noticeUID=CO1.NTC.3965521&amp;isFromPublicArea=True&amp;isModal=true&amp;asPopupView=true</t>
  </si>
  <si>
    <t>182-2023-CPS-P (86041)</t>
  </si>
  <si>
    <t>SINDY ALEXANDRA AREVALO ATARA</t>
  </si>
  <si>
    <t>FDLUCD-182-2023 (86041)</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</si>
  <si>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</si>
  <si>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 xml:space="preserve"> $        53.900.000</t>
  </si>
  <si>
    <t xml:space="preserve"> $        46.550.000</t>
  </si>
  <si>
    <t>https://community.secop.gov.co/Public/Tendering/OpportunityDetail/Index?noticeUID=CO1.NTC.3967267&amp;isFromPublicArea=True&amp;isModal=true&amp;asPopupView=true</t>
  </si>
  <si>
    <t>183-2023-CPS-AG (87335)</t>
  </si>
  <si>
    <t>DAVID RODRIGO DIAZ SOLORZANO</t>
  </si>
  <si>
    <t>FDLUCD-183-2023 (87335)</t>
  </si>
  <si>
    <t>PRESTAR SUS SERVICIOS TÉCNICOS DE APOYO Y ASISTENCIA ADMINISTRATIVA AL ÁREA DE GESTIÓN DEL DESARROLLO LOCAL, PARA FORTALECER LAS ETAPAS PRECONTRACTUALES, CONTRACTUALES Y POST CONTRACTUALES DE ACUERDO AL PLAN ANUAL DE ADQUISICIONES DE LA ALCALDÍA LOCAL DE USME</t>
  </si>
  <si>
    <t xml:space="preserve"> $        28.500.000</t>
  </si>
  <si>
    <t>https://community.secop.gov.co/Public/Tendering/OpportunityDetail/Index?noticeUID=CO1.NTC.3975478&amp;isFromPublicArea=True&amp;isModal=true&amp;asPopupView=true</t>
  </si>
  <si>
    <t>184-2023-CPS-P (84663)</t>
  </si>
  <si>
    <t>CRISTIAN CAMILO ZABALA TRUJILLO</t>
  </si>
  <si>
    <t>FDLUCD-184-2023 (84663)</t>
  </si>
  <si>
    <t xml:space="preserve"> $        46.800.000</t>
  </si>
  <si>
    <t>https://community.secop.gov.co/Public/Tendering/OpportunityDetail/Index?noticeUID=CO1.NTC.3977221&amp;isFromPublicArea=True&amp;isModal=true&amp;asPopupView=true</t>
  </si>
  <si>
    <t>185-2023-CPS P (86008)</t>
  </si>
  <si>
    <t>DIEGO FERNANDO ARIAS VALLEJO</t>
  </si>
  <si>
    <t>FDLUCD-185-2023 (86008)</t>
  </si>
  <si>
    <t>PRESTAR LOS SERVICIOS PROFESIONALES AL FDLU EN LA LINEA AMBIENTAL PARA LA EXTENSIÓN AGROPECUARIA EN EL AREA DE GESTIÓN DEL DESARROLLO LOCAL DE LA ALCALDIA LOCAL DE USME.</t>
  </si>
  <si>
    <t>8 MESES</t>
  </si>
  <si>
    <t xml:space="preserve"> $        44.000.000</t>
  </si>
  <si>
    <t>https://community.secop.gov.co/Public/Tendering/OpportunityDetail/Index?noticeUID=CO1.NTC.3985722&amp;isFromPublicArea=True&amp;isModal=true&amp;asPopupView=true</t>
  </si>
  <si>
    <t>186-2023-CPS-AG (85933)</t>
  </si>
  <si>
    <t>JOSHUA DAYANA ARDILA GALLO</t>
  </si>
  <si>
    <t xml:space="preserve">TECNICO EN IMPRESION SERIGRAFICA </t>
  </si>
  <si>
    <t>FDLUCD-186-2023 (85933)</t>
  </si>
  <si>
    <t>PRESTAR SERVICIOS TECNICOS DE APOYO A LA GESTIÓN PARA EL SEGUIMIENTO DEL CUMPLIMIENTO DE LOS PROCEDIMIENTOS ADMINISTRATIVOS, OPERATIVOS Y TÉCNICOS DE GOBIERNO ABIERTO E INNOVACIÓN DE LA LOCALIDAD DE USME Y SU LABORATORIO DE PARTICIPACIÓN: USME-INNOVA EN LA LABORES INSTITUCIONALES Y SOCIALES QUE SE REQUIERAN.</t>
  </si>
  <si>
    <t>https://community.secop.gov.co/Public/Tendering/OpportunityDetail/Index?noticeUID=CO1.NTC.3970795&amp;isFromPublicArea=True&amp;isModal=true&amp;asPopupView=true</t>
  </si>
  <si>
    <t>187-2023-CPS AG (87334)</t>
  </si>
  <si>
    <t>JOAN STYVEN TORRES SANCHEZ</t>
  </si>
  <si>
    <t>FDLUCD-187-2023 (87334)</t>
  </si>
  <si>
    <t>PRESTAR SERVICIOS DE APOYO A LA GESTIÓN AL FONDO DE DESARROLLO LOCAL DE USME EN TODO LO RELACIONADO CON LOS PROCESOS DE ENTRADA Y SALIDA DE CORRESPONDENCIA DEL CDI, EJECUTANDO LOS PROCESOS ADMINISTRATIVOS PARA SU CONTROL Y VERIFICACIÓN</t>
  </si>
  <si>
    <t xml:space="preserve"> $        63.800.000</t>
  </si>
  <si>
    <t xml:space="preserve"> $        27.550.000</t>
  </si>
  <si>
    <t>https://community.secop.gov.co/Public/Tendering/OpportunityDetail/Index?noticeUID=CO1.NTC.3970780&amp;isFromPublicArea=True&amp;isModal=true&amp;asPopupView=true</t>
  </si>
  <si>
    <t>188-2023-CPS AG (87334)</t>
  </si>
  <si>
    <t>KAREN PAOLA OROZCO JIMENEZ</t>
  </si>
  <si>
    <t>FDLUCD-188-2023 (87334)</t>
  </si>
  <si>
    <t>https://community.secop.gov.co/Public/Tendering/OpportunityDetail/Index?noticeUID=CO1.NTC.3971192&amp;isFromPublicArea=True&amp;isModal=true&amp;asPopupView=true</t>
  </si>
  <si>
    <t>189-2023-CPS-P (84659)</t>
  </si>
  <si>
    <t>JORGE TIBERIO ANGARITA GARCIA</t>
  </si>
  <si>
    <t>DISEÑADOR GRAFICO</t>
  </si>
  <si>
    <t>FDLUCD-189-2023 (84659)</t>
  </si>
  <si>
    <t>APOYAR AL EQUIPO DE PRENSA Y COMUNICACIONES DE LA ALCALDÍA LOCAL EN LA REALIZACIÓN DE PRODUCTOS Y PIEZAS DIGITALES, IMPRESAS Y PUBLICITARIAS DE GRAN FORMATO Y DE ANIMACIÓN GRÁFICA, ASÍ COMO APOYAR LA PRODUCCIÓN Y MONTAJE DE EVENTOS</t>
  </si>
  <si>
    <t xml:space="preserve"> $        50.600.000</t>
  </si>
  <si>
    <t>https://community.secop.gov.co/Public/Tendering/OpportunityDetail/Index?noticeUID=CO1.NTC.3975761&amp;isFromPublicArea=True&amp;isModal=true&amp;asPopupView=true</t>
  </si>
  <si>
    <t>190-2023-CPS-AG (84502)</t>
  </si>
  <si>
    <t>YEFFERSON DAVID CABRERA CASTILLO</t>
  </si>
  <si>
    <t>FDLUCD-190-2023 (84502)</t>
  </si>
  <si>
    <t>PRESTAR SUS SERVICIOS TECNICOS DE APOYO AL ÁREA DE GESTIÓN DEL DESARROLLO LOCAL PARA FORTALECER LAS INSTANCIAS DE PARTICIPACIÓN LOCALES, ASÍ COMO LOS PROCESOS COMUNITARIOS EN LA LOCALIDAD</t>
  </si>
  <si>
    <t>https://community.secop.gov.co/Public/Tendering/OpportunityDetail/Index?noticeUID=CO1.NTC.3975484&amp;isFromPublicArea=True&amp;isModal=true&amp;asPopupView=true</t>
  </si>
  <si>
    <t>191-2023-CPS-AG (84620)</t>
  </si>
  <si>
    <t>NELSON MONTENEGRO MONSALVE</t>
  </si>
  <si>
    <t>FDLUCD-191-2023 (84620)</t>
  </si>
  <si>
    <t>PRESTAR EL APOYO SECRETARIAL A LA JUNTA ADMINISTRADORA LOCAL</t>
  </si>
  <si>
    <t>https://community.secop.gov.co/Public/Tendering/OpportunityDetail/Index?noticeUID=CO1.NTC.3978134&amp;isFromPublicArea=True&amp;isModal=true&amp;asPopupView=true</t>
  </si>
  <si>
    <t>192-2023-CPS-P (86000)</t>
  </si>
  <si>
    <t>JOSE POMPILIO CERVANTES SERNA</t>
  </si>
  <si>
    <t>FDLUCD-192-2023-CPS-P (86000)</t>
  </si>
  <si>
    <t>PRESTAR LOS SERVICIOS PROFESIONALES COMO ABOGADO PARA LA PUESTA EN MARCHA, FUNCIONAMIENTO , DESARROLLO YMANTENIMIENTO DE LA PLENA OPERATIVIDAD DE UN (1) PUNTO DE ATENCIÓN ALCONSUMIDOR, AL SERVICIO DE LA COMUNIDAD EN GENERAL Y DE LOS CONSUMIDORES DE LA LOCALIDAD DE USME.</t>
  </si>
  <si>
    <t xml:space="preserve"> $      206.800.000</t>
  </si>
  <si>
    <t xml:space="preserve"> $        51.700.000</t>
  </si>
  <si>
    <t>https://community.secop.gov.co/Public/Tendering/OpportunityDetail/Index?noticeUID=CO1.NTC.3990402&amp;isFromPublicArea=True&amp;isModal=true&amp;asPopupView=true</t>
  </si>
  <si>
    <t>193-2023 CPS-AG (87314)</t>
  </si>
  <si>
    <t>ERIKA MELISSA SALDAÑA VARGAS</t>
  </si>
  <si>
    <t>FDLUCD-193-2023(87314)</t>
  </si>
  <si>
    <t>PRESTAR SUS SERVICIOS DE APOYO A LA GESTIÓN MEDIANTE ACTIVIDADES TÉCNICAS Y ADMINISTRATIVAS, EN EL ÁREA DE GESTIÓN DEL DESARROLLO LOCAL EN LOS TEMAS DE INFRAESTRUCTURA</t>
  </si>
  <si>
    <t xml:space="preserve"> $        26.125.000</t>
  </si>
  <si>
    <t>https://community.secop.gov.co/Public/Tendering/OpportunityDetail/Index?noticeUID=CO1.NTC.3988770&amp;isFromPublicArea=True&amp;isModal=true&amp;asPopupView=true</t>
  </si>
  <si>
    <t>194-2023 CPS-AG (87314)</t>
  </si>
  <si>
    <t>PAULA ANDREA RODRIGUEZ GUTIERREZ</t>
  </si>
  <si>
    <t>FDLUCD-194-2023 (87314)</t>
  </si>
  <si>
    <t>https://community.secop.gov.co/Public/Tendering/OpportunityDetail/Index?noticeUID=CO1.NTC.3988688&amp;isFromPublicArea=True&amp;isModal=true&amp;asPopupView=true</t>
  </si>
  <si>
    <t>195-2023 CPS-AG (84670)</t>
  </si>
  <si>
    <t>JOSE RAMIRO TOVAR PRIETO</t>
  </si>
  <si>
    <t xml:space="preserve">BACHILLER
</t>
  </si>
  <si>
    <t>FDLUCD-195-2023 (84670)</t>
  </si>
  <si>
    <t>https://community.secop.gov.co/Public/Tendering/OpportunityDetail/Index?noticeUID=CO1.NTC.3981100&amp;isFromPublicArea=True&amp;isModal=true&amp;asPopupView=true</t>
  </si>
  <si>
    <t>196-2023 CPS-AG (84670)</t>
  </si>
  <si>
    <t>SEBASTIAN MARTINEZ DIAZ</t>
  </si>
  <si>
    <t>FDLUCD-196-2023 (84670)</t>
  </si>
  <si>
    <t>15-44-101276135</t>
  </si>
  <si>
    <t>https://community.secop.gov.co/Public/Tendering/OpportunityDetail/Index?noticeUID=CO1.NTC.3981921&amp;isFromPublicArea=True&amp;isModal=true&amp;asPopupView=true</t>
  </si>
  <si>
    <t>WILLIAM EDUARDO ORTIZ CIFUENTES</t>
  </si>
  <si>
    <t>6 DIAS</t>
  </si>
  <si>
    <t>9 MESES Y 9 DIAS</t>
  </si>
  <si>
    <t>197-2023 CPS-AG (84670)</t>
  </si>
  <si>
    <t>CAMILO ANDRES RAMOS BELTRAN</t>
  </si>
  <si>
    <t>PSICÓLOGO</t>
  </si>
  <si>
    <t>FDLUCD-197-2023 (84670)</t>
  </si>
  <si>
    <t>https://community.secop.gov.co/Public/Tendering/OpportunityDetail/Index?noticeUID=CO1.NTC.3981647&amp;isFromPublicArea=True&amp;isModal=true&amp;asPopupView=true</t>
  </si>
  <si>
    <t>N/A</t>
  </si>
  <si>
    <t>3 DIAS</t>
  </si>
  <si>
    <t>198-2023 CPS-AG (84670)</t>
  </si>
  <si>
    <t>JOSE MIGUEL VARGAS RAMIREZ</t>
  </si>
  <si>
    <t>FDLUCD-198-2023 (84670)</t>
  </si>
  <si>
    <t>https://community.secop.gov.co/Public/Tendering/OpportunityDetail/Index?noticeUID=CO1.NTC.3978139&amp;isFromPublicArea=True&amp;isModal=true&amp;asPopupView=true</t>
  </si>
  <si>
    <t>199-2023 CPS-AG (84670)</t>
  </si>
  <si>
    <t>EDWIN CAMILO ARIAS SANCHEZ</t>
  </si>
  <si>
    <t>FDLUCD-199-2023 (84670)</t>
  </si>
  <si>
    <t>https://community.secop.gov.co/Public/Tendering/OpportunityDetail/Index?noticeUID=CO1.NTC.3981741&amp;isFromPublicArea=True&amp;isModal=true&amp;asPopupView=true</t>
  </si>
  <si>
    <t>200-2023 CPS-AG (84670)</t>
  </si>
  <si>
    <t>ARNULFO RUEDA SANGUINO</t>
  </si>
  <si>
    <t>FDLUCD-200-2023 (84670)</t>
  </si>
  <si>
    <t xml:space="preserve">	PRESTAR SERVICIOS DE APOYO A LA GESTIÓN, DE LOS ASUNTOS RELACIONADOS CON SEGURIDAD CIUDADANA, CONVIVENCIA Y PREVENCIÓN DE CONFLICTIVIDADES, VIOLENCIAS Y DELITOS EN LA LOCALIDAD, DE CONFORMIDAD CON EL MARCO NORMATIVO APLICABLE</t>
  </si>
  <si>
    <t>https://community.secop.gov.co/Public/Tendering/OpportunityDetail/Index?noticeUID=CO1.NTC.3981637&amp;isFromPublicArea=True&amp;isModal=true&amp;asPopupView=true</t>
  </si>
  <si>
    <t>201-2023 CPS-AG (84670)</t>
  </si>
  <si>
    <t>GUILLERMO SASTOQUE ALVAREZ</t>
  </si>
  <si>
    <t>FDLUCD-201-2023 (84670)</t>
  </si>
  <si>
    <t>https://community.secop.gov.co/Public/Tendering/OpportunityDetail/Index?noticeUID=CO1.NTC.3981569&amp;isFromPublicArea=True&amp;isModal=true&amp;asPopupView=true</t>
  </si>
  <si>
    <t>202-2023 CPS-AG (84670)</t>
  </si>
  <si>
    <t>LAURA MILENA FACUNDO SOLER</t>
  </si>
  <si>
    <t>FDLUCD-202-2023 (84670)</t>
  </si>
  <si>
    <t>https://community.secop.gov.co/Public/Tendering/OpportunityDetail/Index?noticeUID=CO1.NTC.3981733&amp;isFromPublicArea=True&amp;isModal=true&amp;asPopupView=true</t>
  </si>
  <si>
    <t>203-2023 CPS-AG (84670)</t>
  </si>
  <si>
    <t>LUIS DANIEL SANTANA CASTAÑEDA</t>
  </si>
  <si>
    <t>FDLUCD-203-2023 (84670)</t>
  </si>
  <si>
    <t>https://community.secop.gov.co/Public/Tendering/OpportunityDetail/Index?noticeUID=CO1.NTC.3981622&amp;isFromPublicArea=True&amp;isModal=true&amp;asPopupView=true</t>
  </si>
  <si>
    <t>204-2023 CPS-AG (84670)</t>
  </si>
  <si>
    <t>ODILIA MARGARITA VALERO HEREDIA.</t>
  </si>
  <si>
    <t>FDLUCD-204-2023 (84670)</t>
  </si>
  <si>
    <t>https://community.secop.gov.co/Public/Tendering/OpportunityDetail/Index?noticeUID=CO1.NTC.3981612&amp;isFromPublicArea=True&amp;isModal=true&amp;asPopupView=true</t>
  </si>
  <si>
    <t>205-2023 CPS-AG (84670)</t>
  </si>
  <si>
    <t>PEDRO JOSE AYALA MENDOZA</t>
  </si>
  <si>
    <t>FDLUCD-205-2023 (84670)</t>
  </si>
  <si>
    <t>https://community.secop.gov.co/Public/Tendering/OpportunityDetail/Index?noticeUID=CO1.NTC.3978990&amp;isFromPublicArea=True&amp;isModal=true&amp;asPopupView=true</t>
  </si>
  <si>
    <t>206-2023 CPS-AG (84670)</t>
  </si>
  <si>
    <t>ROBERTO GONZALEZ FONSECA</t>
  </si>
  <si>
    <t>FDLUCD-206-2023 (84670)</t>
  </si>
  <si>
    <t>https://community.secop.gov.co/Public/Tendering/OpportunityDetail/Index?noticeUID=CO1.NTC.3981458&amp;isFromPublicArea=True&amp;isModal=true&amp;asPopupView=true</t>
  </si>
  <si>
    <t>207-2023 CPS-AG (84670)</t>
  </si>
  <si>
    <t>CARLOS ANDRES ARGUELLO MOLINA</t>
  </si>
  <si>
    <t>FDLUCD-207-2023 (84670)</t>
  </si>
  <si>
    <t>https://community.secop.gov.co/Public/Tendering/OpportunityDetail/Index?noticeUID=CO1.NTC.3981450&amp;isFromPublicArea=True&amp;isModal=true&amp;asPopupView=true</t>
  </si>
  <si>
    <t>208-2023 CPS-AG (84428)</t>
  </si>
  <si>
    <t>FERNANDO JIMENEZ SANCHEZ</t>
  </si>
  <si>
    <t>FDLUCD-208-2023 (84428)</t>
  </si>
  <si>
    <t>PRESTAR SERVICIOS DE APOYO TÉCNICO AL FONDO DE DESARROLLO LOCAL DE USME Y AL PROFESIONAL DESIGNADO EN LOS PROCESOS ADMINISTRATIVOS Y TÉCNICOS RELACIONADOS CON LOS TEMAS DE ALMACÉN, DE ACUERDO A LOS LINEAMIENTOS Y DIRECTRICES ESTABLECIDOS POR LA SECRETARÍA DE GOBIERNO DISTRITAL</t>
  </si>
  <si>
    <t xml:space="preserve">9 MESES </t>
  </si>
  <si>
    <t xml:space="preserve"> $        32.400.000</t>
  </si>
  <si>
    <t>https://community.secop.gov.co/Public/Tendering/OpportunityDetail/Index?noticeUID=CO1.NTC.3981277&amp;isFromPublicArea=True&amp;isModal=true&amp;asPopupView=true</t>
  </si>
  <si>
    <t>209-2023-CPS-AG (84670)</t>
  </si>
  <si>
    <t>CAROLINA MARTINEZ GOMEZ</t>
  </si>
  <si>
    <t>FDLUCD-209-2023 (84670)</t>
  </si>
  <si>
    <t>https://community.secop.gov.co/Public/Tendering/OpportunityDetail/Index?noticeUID=CO1.NTC.3981713&amp;isFromPublicArea=True&amp;isModal=true&amp;asPopupView=true</t>
  </si>
  <si>
    <t>210-2023-CPS-AG (84670)</t>
  </si>
  <si>
    <t>ANGELA JANNETH MORENO RODRIGUEZ</t>
  </si>
  <si>
    <t>FDLUCD-210-2023 (84670)</t>
  </si>
  <si>
    <t xml:space="preserve">	PRESTAR SERVICIOS DE APOYO A LA GESTIÓN, DE LOS ASUNTOS RELACIONADOS CON SEGURIDAD CIUDADANA, CONVIVENCIA Y PREVENCIÓN DE CONFLICTIVIDADES, VIOLENCIAS Y DELITOS EN LA LOCALIDAD, DE CONFORMIDAD CON EL MARCO NORMATIVO APLICABL</t>
  </si>
  <si>
    <t>https://community.secop.gov.co/Public/Tendering/OpportunityDetail/Index?noticeUID=CO1.NTC.3981476&amp;isFromPublicArea=True&amp;isModal=true&amp;asPopupView=true</t>
  </si>
  <si>
    <t>211-2023-CPS-AG (84670)</t>
  </si>
  <si>
    <t>JORGE ENRIQUE HERNADEZ BARRERO</t>
  </si>
  <si>
    <t>POSITIVA</t>
  </si>
  <si>
    <t>FDLUCD-211-2023 (84670)</t>
  </si>
  <si>
    <t>https://community.secop.gov.co/Public/Tendering/OpportunityDetail/Index?noticeUID=CO1.NTC.3981736&amp;isFromPublicArea=True&amp;isModal=true&amp;asPopupView=true</t>
  </si>
  <si>
    <t>212-2023-CPS-AG (84670)</t>
  </si>
  <si>
    <t>MARIA ALEJANDRA CALDERON ORJUELA</t>
  </si>
  <si>
    <t>FDLUCD-212-2023 (84670)</t>
  </si>
  <si>
    <t>https://community.secop.gov.co/Public/Tendering/OpportunityDetail/Index?noticeUID=CO1.NTC.3981904&amp;isFromPublicArea=True&amp;isModal=true&amp;asPopupView=true</t>
  </si>
  <si>
    <t>213-2023-CPS-AG (84514)</t>
  </si>
  <si>
    <t>MARIA CENOBIA MOSQUERA QUINTO</t>
  </si>
  <si>
    <t>FDLUCD-213-2023 (84514)</t>
  </si>
  <si>
    <t>APOYAR AL ALCALDE LOCAL EN EL FORTALECIMIENTO E INCLUSIÓN DE LAS COMUNIDADES NEGRAS, AFROCOLOMBIANAS Y PALENQUERAS EN EL MARCO DE LA POLÍTICA PÚBLICA DISTRITAL AFRODESCENDIENTES EN LOS RECONOCIMIENTOS DE SABERES ANCESTRALES EN MEDICINA.</t>
  </si>
  <si>
    <t xml:space="preserve"> $        59.840.000</t>
  </si>
  <si>
    <t xml:space="preserve"> $        29.920.000</t>
  </si>
  <si>
    <t>https://community.secop.gov.co/Public/Tendering/OpportunityDetail/Index?noticeUID=CO1.NTC.3981419&amp;isFromPublicArea=True&amp;isModal=true&amp;asPopupView=true</t>
  </si>
  <si>
    <t>214-2023-CPS P (86032)</t>
  </si>
  <si>
    <t>AMANDA PALOMARES</t>
  </si>
  <si>
    <t>FDLUCD-214-2023(86032)</t>
  </si>
  <si>
    <t>PRESTAR LOS SERVICIOS PROFESIONALES, BRINDANDO APOYO EN EL IMPULSO DE LOS PROCESOS SOCIOECONÓMICOS Y DE EXTENSIÓN AGROPECUARIA EN EL AREA DE GESTIÓN DEL DESARROLLO LOCAL DE LA ALCALDIA LOCAL DE USME</t>
  </si>
  <si>
    <t xml:space="preserve"> $      100.100.000</t>
  </si>
  <si>
    <t xml:space="preserve"> $        42.750.000</t>
  </si>
  <si>
    <t>https://community.secop.gov.co/Public/Tendering/OpportunityDetail/Index?noticeUID=CO1.NTC.3985531&amp;isFromPublicArea=True&amp;isModal=true&amp;asPopupView=true</t>
  </si>
  <si>
    <t>215-2023-CPS AG (85997)</t>
  </si>
  <si>
    <t>EDWIN GENALDO LIBERATO MURCIA</t>
  </si>
  <si>
    <t>FDLUCD-215-2023 (85997)</t>
  </si>
  <si>
    <t xml:space="preserve"> $        19.200.000</t>
  </si>
  <si>
    <t>https://community.secop.gov.co/Public/Tendering/OpportunityDetail/Index?noticeUID=CO1.NTC.3985725&amp;isFromPublicArea=True&amp;isModal=true&amp;asPopupView=true</t>
  </si>
  <si>
    <t>216-2023-CPS AG (85997)</t>
  </si>
  <si>
    <t>JENNY ALEXANDRA MARIN RODRIGUEZ</t>
  </si>
  <si>
    <t>FDLUCD-216-2023(85997)</t>
  </si>
  <si>
    <t>https://community.secop.gov.co/Public/Tendering/OpportunityDetail/Index?noticeUID=CO1.NTC.3985535&amp;isFromPublicArea=True&amp;isModal=true&amp;asPopupView=true</t>
  </si>
  <si>
    <t>1 MES Y 8 DIAS</t>
  </si>
  <si>
    <t>10 MESES Y 23 DIAS</t>
  </si>
  <si>
    <t>217-2023-AG (84514)</t>
  </si>
  <si>
    <t>LETICIA PALACIOS LEMUS</t>
  </si>
  <si>
    <t>FDLUCD-217-2023 (84514)</t>
  </si>
  <si>
    <t>https://community.secop.gov.co/Public/Tendering/OpportunityDetail/Index?noticeUID=CO1.NTC.3988842&amp;isFromPublicArea=True&amp;isModal=true&amp;asPopupView=true</t>
  </si>
  <si>
    <t>218-2023-CPS-AG (84705)</t>
  </si>
  <si>
    <t>LEYDY KATERIN BUITRAGO SERRANO</t>
  </si>
  <si>
    <t>FDLUCD-218-2023 (84705)</t>
  </si>
  <si>
    <t xml:space="preserve">	APOYAR ADMINISTRATIVA Y ASISTENCIALMENTE A LAS INPECCIONES DE POLICIA DE LA LOCALIDAD DE USME</t>
  </si>
  <si>
    <t>https://community.secop.gov.co/Public/Tendering/OpportunityDetail/Index?noticeUID=CO1.NTC.3989313&amp;isFromPublicArea=True&amp;isModal=true&amp;asPopupView=true</t>
  </si>
  <si>
    <t xml:space="preserve">CESION 1
CESION 2 </t>
  </si>
  <si>
    <t>07/06/2023
30/11/2023</t>
  </si>
  <si>
    <t>07/06/2023
01/12/2023</t>
  </si>
  <si>
    <t>PAOLA ANDREA PAEZ BELLO
JINETH MARCELA MORENO GUEVARA</t>
  </si>
  <si>
    <t>53075416
1023031576</t>
  </si>
  <si>
    <t>0 DIAS
5 MESES Y 24 DIAS</t>
  </si>
  <si>
    <t>$0
$13.920.000</t>
  </si>
  <si>
    <t>JINETH MARCELA MORENO GUEVARA
LEYDY KATERIN BUITRAGO SERRANO</t>
  </si>
  <si>
    <t>1023031576
1022992191</t>
  </si>
  <si>
    <t>9  MESES Y 15 DIAS
3 MESES Y 21 DIAS</t>
  </si>
  <si>
    <t>$22.800.000
$8.880.000</t>
  </si>
  <si>
    <t xml:space="preserve">15-44-101280805
PENDIENTE </t>
  </si>
  <si>
    <t>219-2023 CPS-P (87457)</t>
  </si>
  <si>
    <t>JAIRO ENRIQUE MORALES TOVAR.</t>
  </si>
  <si>
    <t>FDLUCD-219-2023 (87457)</t>
  </si>
  <si>
    <t>PRESTAR SUS SERVICIOS PROFESIONALES ESPECIALIZADO COMO ABOGADO DEL FONDO DE DESARROLLO LOCAL DE USME PARA EL ACOMPAÑAMIENTO PRECONTRACTUAL, CONTRACTUAL Y POSCONTRACTUAL DE LOS PROCESOS A CARGO DE LA ENTIDAD</t>
  </si>
  <si>
    <t xml:space="preserve"> $        80.000.000</t>
  </si>
  <si>
    <t>https://community.secop.gov.co/Public/Tendering/OpportunityDetail/Index?noticeUID=CO1.NTC.3989392&amp;isFromPublicArea=True&amp;isModal=true&amp;asPopupView=true</t>
  </si>
  <si>
    <t>220-2023-CPS-AG (84658)</t>
  </si>
  <si>
    <t>ANDREA JOHANA GUZMAN BARBOSA</t>
  </si>
  <si>
    <t>FDLUCD -220-2023 (84658)</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</si>
  <si>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</si>
  <si>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 xml:space="preserve"> $      264.000.000</t>
  </si>
  <si>
    <t>https://community.secop.gov.co/Public/Tendering/OpportunityDetail/Index?noticeUID=CO1.NTC.3992516&amp;isFromPublicArea=True&amp;isModal=true&amp;asPopupView=true</t>
  </si>
  <si>
    <t>LILIANA CAROLINA SIMBAQUEVA RODRIGUEZ</t>
  </si>
  <si>
    <t>221-2023-CPS-AG (84658)</t>
  </si>
  <si>
    <t>YENLY GALINDO JIMENEZ</t>
  </si>
  <si>
    <t>FDLUCD -221-2023 (84658)</t>
  </si>
  <si>
    <t>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</si>
  <si>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https://community.secop.gov.co/Public/Tendering/OpportunityDetail/Index?noticeUID=CO1.NTC.3995633&amp;isFromPublicArea=True&amp;isModal=true&amp;asPopupView=true</t>
  </si>
  <si>
    <t>222-2023-CPS-AG (84658)</t>
  </si>
  <si>
    <t>DINA VIANEY GONZALEZ BARRETO</t>
  </si>
  <si>
    <t>FDLUCD -222-2023 (84658)</t>
  </si>
  <si>
    <t>https://community.secop.gov.co/Public/Tendering/OpportunityDetail/Index?noticeUID=CO1.NTC.3997001&amp;isFromPublicArea=True&amp;isModal=true&amp;asPopupView=true</t>
  </si>
  <si>
    <t>223-2023-CPS-AG (84658)</t>
  </si>
  <si>
    <t>CARMEN AMINTA CARVAJAL CACERES</t>
  </si>
  <si>
    <t>TÉCNICA EN COCINA</t>
  </si>
  <si>
    <t>FDLUCD-223-2023 (84658)</t>
  </si>
  <si>
    <t>https://community.secop.gov.co/Public/Tendering/OpportunityDetail/Index?noticeUID=CO1.NTC.3999567&amp;isFromPublicArea=True&amp;isModal=true&amp;asPopupView=true</t>
  </si>
  <si>
    <t>224-2023-CPS-AG (84658)</t>
  </si>
  <si>
    <t>YENIFER PAOLA SILVA MARTINEZ</t>
  </si>
  <si>
    <t>FDLUCD-224-2023 (84658)</t>
  </si>
  <si>
    <t>https://community.secop.gov.co/Public/Tendering/OpportunityDetail/Index?noticeUID=CO1.NTC.4002438&amp;isFromPublicArea=True&amp;isModal=true&amp;asPopupView=true</t>
  </si>
  <si>
    <t>225-2023-CPS-AG (84658)</t>
  </si>
  <si>
    <t>LERIDA BELTRAN MARTINEZ</t>
  </si>
  <si>
    <t xml:space="preserve">TECNOLOGA EN GESTION DE SEGURIDAD Y SALUD EN EL TRABAJO </t>
  </si>
  <si>
    <t xml:space="preserve">FDLUCD-225-2023 (84658)	</t>
  </si>
  <si>
    <t xml:space="preserve">	PRESTAR SERVICIOS DE APOYO EN ACTIVIDADES QUE AYUDEN A MITIGAR Y PREVENIR LAS AFECTACIONES EN LA SEGURIDAD Y LA CONVIVENCIA LA VIOLENCIA EN LOS NIÑOS, NIÑAS Y ADOLESCENTES Y DE GÉNERO DE ACUERDO A LA ESTRATEGIA DE SEGURIDAD EMANADA POR LA ALCALDÍA LOCAL DE USME.</t>
  </si>
  <si>
    <t>https://community.secop.gov.co/Public/Tendering/OpportunityDetail/Index?noticeUID=CO1.NTC.4002423&amp;isFromPublicArea=True&amp;isModal=true&amp;asPopupView=true</t>
  </si>
  <si>
    <t>226-2023-CPS-P (84464)</t>
  </si>
  <si>
    <t>JOHN ANDERSON BOLAÑOS VIVAS</t>
  </si>
  <si>
    <t>FDLUCD-226-2023 (84464)</t>
  </si>
  <si>
    <t>https://community.secop.gov.co/Public/Tendering/OpportunityDetail/Index?noticeUID=CO1.NTC.3992611&amp;isFromPublicArea=True&amp;isModal=true&amp;asPopupView=true</t>
  </si>
  <si>
    <t>227-2023-CPS-AG (84658)</t>
  </si>
  <si>
    <t>SANDRA MILENA CONTRERAS MARTINEZ</t>
  </si>
  <si>
    <t>FDLUCD-227-2023 (84658)</t>
  </si>
  <si>
    <t>https://community.secop.gov.co/Public/Tendering/OpportunityDetail/Index?noticeUID=CO1.NTC.4002685&amp;isFromPublicArea=True&amp;isModal=true&amp;asPopupView=true</t>
  </si>
  <si>
    <t>1 MES Y 6 DIAS</t>
  </si>
  <si>
    <t>10 MESES Y 21 DIAS</t>
  </si>
  <si>
    <t>228-2023-CPS-AG (84502)</t>
  </si>
  <si>
    <t>CRISTIAN RICARDO CUEVAS AREVALO</t>
  </si>
  <si>
    <t>TITULO TECNICO EN PROGRAMACION DE SOFTWARE</t>
  </si>
  <si>
    <t>FDLUCD-228-2023 (84502)</t>
  </si>
  <si>
    <t>https://community.secop.gov.co/Public/Tendering/OpportunityDetail/Index?noticeUID=CO1.NTC.3992885&amp;isFromPublicArea=True&amp;isModal=true&amp;asPopupView=true</t>
  </si>
  <si>
    <t>229-2023-CPS P (84587)</t>
  </si>
  <si>
    <t xml:space="preserve">JAIR ANDRES ACEVEDO RINCON </t>
  </si>
  <si>
    <t>ADMINISTRACION PUBLICA</t>
  </si>
  <si>
    <t>FDLUCD-229-2023 (84587)</t>
  </si>
  <si>
    <t>PRESTAR SUS SERVICIOS PROFESIONALES EN EL ÁREA DE GESTIÓN DEL DESARROLLO ADMINISTRATIVA Y FINANCIERA, REALIZANDO EL APOYO EN LA REVISIÓN Y TRÁMITE DE LOS PAGOS Y LAS OBLIGACIONES POR PAGAR DE LOS CONTRATOS DE LOS TEMAS DE INFRAESTRUCTURA Y LOS DEMAS ASIGNADOS</t>
  </si>
  <si>
    <t>https://community.secop.gov.co/Public/Tendering/OpportunityDetail/Index?noticeUID=CO1.NTC.4004869&amp;isFromPublicArea=True&amp;isModal=true&amp;asPopupView=true</t>
  </si>
  <si>
    <t>MARIO ALONSO SERRANO ACOSTA</t>
  </si>
  <si>
    <t>7 MESES Y 28 DIAS</t>
  </si>
  <si>
    <t>1 MES Y 17 DIAS</t>
  </si>
  <si>
    <t>14-44-101195650</t>
  </si>
  <si>
    <t>230-2023-CPS-P (84516)</t>
  </si>
  <si>
    <t xml:space="preserve">DAVID EDUARDO SANTAMARIA GARZON </t>
  </si>
  <si>
    <t>FDLUCD-230-2023 (84516)</t>
  </si>
  <si>
    <t>PRESTAR SUS SERVICIOS PROFESIONALES PARA APOYAR JURÍDICAMENTE A LA ALCALDÍA LOCAL DE USME EN LAS ACCIONES REQUERIDAS PARA LA DEPURACIÓN DE LAS ACTUACIONES ADMINISTRATIVAS RELACIONADAS CON CÒDIGO DE POLICÌA QUE CURSAN EN LA ALCALDÍA LOCA</t>
  </si>
  <si>
    <t>https://community.secop.gov.co/Public/Tendering/OpportunityDetail/Index?noticeUID=CO1.NTC.3994153&amp;isFromPublicArea=True&amp;isModal=true&amp;asPopupView=true</t>
  </si>
  <si>
    <t>Implementar 4 acciones de fomento para la agricultura urbana.</t>
  </si>
  <si>
    <t>O23011601240000001727</t>
  </si>
  <si>
    <t>Agricultura urbana en Usme</t>
  </si>
  <si>
    <t>231-2023-CPSA-AG (85984)</t>
  </si>
  <si>
    <t xml:space="preserve">LAURA VANESSA QUIROGA FLOREZ </t>
  </si>
  <si>
    <t>FDLUCD-231-2023 (85984)</t>
  </si>
  <si>
    <t>PRESTAR LOS SERVICIOS ASISTENCIALES Y OPERACIONALES COMO PROMOTOR PARA EL APOYO EN LA IMPLEMENTACIÓN DEL PROYECTO DE AGRICULTURA URBANA EN USME, EN LA ALCALDÍA LOCAL DE USME</t>
  </si>
  <si>
    <t xml:space="preserve"> $      286.000.000</t>
  </si>
  <si>
    <t xml:space="preserve"> $        19.000.000</t>
  </si>
  <si>
    <t>https://community.secop.gov.co/Public/Tendering/OpportunityDetail/Index?noticeUID=CO1.NTC.4005528&amp;isFromPublicArea=True&amp;isModal=true&amp;asPopupView=true</t>
  </si>
  <si>
    <t xml:space="preserve">ULATA </t>
  </si>
  <si>
    <t>DORIS YANETH CORREA RODRIGUEZ</t>
  </si>
  <si>
    <t>LIGIA NELLY TILAGUY SANCHEZ (02/11/2023)</t>
  </si>
  <si>
    <t>232-2023- CPS AG (85984)</t>
  </si>
  <si>
    <t xml:space="preserve">JHONY ANDRES OBANDO ROCHA </t>
  </si>
  <si>
    <t>FDLUCD-232-2023(85984)</t>
  </si>
  <si>
    <t>https://community.secop.gov.co/Public/Tendering/OpportunityDetail/Index?noticeUID=CO1.NTC.4004271&amp;isFromPublicArea=True&amp;isModal=true&amp;asPopupView=true</t>
  </si>
  <si>
    <t>233-2023- CPS AG (85984)</t>
  </si>
  <si>
    <t xml:space="preserve">JUAN GUILLERMO SASTOQUE LOPEZ </t>
  </si>
  <si>
    <t>FDLUCD-233-2023 (85984)</t>
  </si>
  <si>
    <t>https://community.secop.gov.co/Public/Tendering/OpportunityDetail/Index?noticeUID=CO1.NTC.3999633&amp;isFromPublicArea=True&amp;isModal=true&amp;asPopupView=true</t>
  </si>
  <si>
    <t>7 MESES Y 10 DIAS</t>
  </si>
  <si>
    <t>234-2023- CPS AG (85984)</t>
  </si>
  <si>
    <t xml:space="preserve">LUIS ESTEBAN GUTIERREZ CORREA </t>
  </si>
  <si>
    <t>FDLUCD-234-2023 (85984)</t>
  </si>
  <si>
    <t>https://community.secop.gov.co/Public/Tendering/OpportunityDetail/Index?noticeUID=CO1.NTC.3999708&amp;isFromPublicArea=True&amp;isModal=true&amp;asPopupView=true</t>
  </si>
  <si>
    <t>235-2023-CPS AG (85969)</t>
  </si>
  <si>
    <t xml:space="preserve">ALEXIS PARRA RIVERA </t>
  </si>
  <si>
    <t>FDLUCD-235-2023(85969)</t>
  </si>
  <si>
    <t>https://community.secop.gov.co/Public/Tendering/OpportunityDetail/Index?noticeUID=CO1.NTC.3999663&amp;isFromPublicArea=True&amp;isModal=true&amp;asPopupView=true</t>
  </si>
  <si>
    <t>Capacitar 3200 personas en los campos artísticos, interculturales, culturales y/o patrimoniales.</t>
  </si>
  <si>
    <t>236-2023-CPS-AG (86117)</t>
  </si>
  <si>
    <t>GLORIA STELLA CRUZ ROBAYO</t>
  </si>
  <si>
    <t>LICENCIATURA EN EDUCACION PRIMARIA</t>
  </si>
  <si>
    <t>FDLUCD-236-2023-CPS-AG (86117)</t>
  </si>
  <si>
    <t>PRESTAR SERVICIOS TECNICOS A LA GESTIÓN DEL DESARROLLO LOCAL ORIENTADOS A PROCESOS DE ACOMPAÑAMIENTO DE LAS ESCUELAS DE FORMACIÓN CULTURAL DE LA LOCALIDAD DE USME</t>
  </si>
  <si>
    <t xml:space="preserve"> $      157.500.000</t>
  </si>
  <si>
    <t xml:space="preserve"> $        28.000.000</t>
  </si>
  <si>
    <t>https://community.secop.gov.co/Public/Tendering/OpportunityDetail/Index?noticeUID=CO1.NTC.4021882&amp;isFromPublicArea=True&amp;isModal=true&amp;asPopupView=true</t>
  </si>
  <si>
    <t>21-46-101075006</t>
  </si>
  <si>
    <t>JEFFERSON ALFONSO MURCIA JACOBO</t>
  </si>
  <si>
    <t>6 MESES</t>
  </si>
  <si>
    <t>Fortalecimiento al Desarrollo cultural y deportivo de la Localidad de Usme</t>
  </si>
  <si>
    <t>237-2023-CPS-AG (86082)</t>
  </si>
  <si>
    <t>ANGIE PAOLA GUTIERREZ BELTRAN</t>
  </si>
  <si>
    <t>FDLUCD-237-2023-CPS-AG (86082)</t>
  </si>
  <si>
    <t>PRESTAR LOS SERVICIOS DE APOYO ASISTENCIAL PARA LA PROMOCIÓN, ORIENTACIÓN Y EL FORTALECIMIENTO DE LOS PROCESOS CULTURALES Y ARTÍSTICOS IMPULSADOS POR LA ALCALDÍA LOCAL DE USME</t>
  </si>
  <si>
    <t xml:space="preserve"> $      113.400.000</t>
  </si>
  <si>
    <t xml:space="preserve"> $        16.800.000</t>
  </si>
  <si>
    <t>https://community.secop.gov.co/Public/Tendering/OpportunityDetail/Index?noticeUID=CO1.NTC.4003738&amp;isFromPublicArea=True&amp;isModal=true&amp;asPopupView=true</t>
  </si>
  <si>
    <t>238-2023-CPS-AG (86082)</t>
  </si>
  <si>
    <t>LADY TATIANA SEPULVEDA AGUILAR</t>
  </si>
  <si>
    <t>FDLUCD-238-2023-CPS-AG (86082)</t>
  </si>
  <si>
    <t xml:space="preserve">	PRESTAR LOS SERVICIOS DE APOYO ASISTENCIAL PARA LA PROMOCIÓN, ORIENTACIÓN Y EL FORTALECIMIENTO DE LOS PROCESOS CULTURALES Y ARTÍSTICOS IMPULSADOS POR LA ALCALDÍA LOCAL DE USME.</t>
  </si>
  <si>
    <t>https://community.secop.gov.co/Public/Tendering/OpportunityDetail/Index?noticeUID=CO1.NTC.4003611&amp;isFromPublicArea=True&amp;isModal=true&amp;asPopupView=true</t>
  </si>
  <si>
    <t>239-2023-CPS-AG (86082)</t>
  </si>
  <si>
    <t>LEIDY JOHANNA VINASCO MARTINEZ</t>
  </si>
  <si>
    <t>FDLUCD-239-2023-CPS-AG (86082)</t>
  </si>
  <si>
    <t>https://community.secop.gov.co/Public/Tendering/OpportunityDetail/Index?noticeUID=CO1.NTC.4003300&amp;isFromPublicArea=True&amp;isModal=true&amp;asPopupView=true</t>
  </si>
  <si>
    <t>240-2023 CPS-AG (84524)</t>
  </si>
  <si>
    <t>FDLUCD-240-2023 (84524)</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</si>
  <si>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DEL ÁREA DE GESTIÓN POLICIVA DE LA ALCALDÍA LOCAL DE USME.</t>
  </si>
  <si>
    <t>https://community.secop.gov.co/Public/Tendering/OpportunityDetail/Index?noticeUID=CO1.NTC.3999738&amp;isFromPublicArea=True&amp;isModal=true&amp;asPopupView=true</t>
  </si>
  <si>
    <t>241-2023 CPS-P (86033)</t>
  </si>
  <si>
    <t>MARIA VICTORIA MONTOYA FRANCO</t>
  </si>
  <si>
    <t>FDLUCD-241-2023 (86033)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</si>
  <si>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</si>
  <si>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https://community.secop.gov.co/Public/Tendering/OpportunityDetail/Index?noticeUID=CO1.NTC.3999709&amp;isFromPublicArea=True&amp;isModal=true&amp;asPopupView=true</t>
  </si>
  <si>
    <t>Capacitar 1000 personas en separación en la fuente y reciclaje.</t>
  </si>
  <si>
    <t>O23011602380000001816</t>
  </si>
  <si>
    <t>Usme comprometida con energías alternativas y separación en la fuente</t>
  </si>
  <si>
    <t>242-2023-CPS-P (84678)</t>
  </si>
  <si>
    <t>ALEXANDER AVILA AVILA</t>
  </si>
  <si>
    <t>FDLUCD-242-2023 (84678)</t>
  </si>
  <si>
    <t>APOYAR LA FORMULACIÓN, EJECUCIÓN, SEGUIMIENTO Y MEJORA CONTINUA DE LAS HERRAMIENTAS QUE CONFORMAN LA GESTIÓN AMBIENTAL INSTITUCIONAL DE LA ALCALDÍA LOCAL</t>
  </si>
  <si>
    <t xml:space="preserve"> $        40.000.000</t>
  </si>
  <si>
    <t>https://community.secop.gov.co/Public/Tendering/OpportunityDetail/Index?noticeUID=CO1.NTC.3999719&amp;isFromPublicArea=True&amp;isModal=true&amp;asPopupView=true</t>
  </si>
  <si>
    <t>PIGA</t>
  </si>
  <si>
    <t>243-2023-CPS-P (87601)</t>
  </si>
  <si>
    <t>JUAN DAVID VILLALOBOS GUALTEROS</t>
  </si>
  <si>
    <t>FDLUCD-243-2023 (87601)</t>
  </si>
  <si>
    <t>PRESTAR LOS SERVICIOS PROFESIONALES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</si>
  <si>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 xml:space="preserve"> $        92.000.000</t>
  </si>
  <si>
    <t>https://community.secop.gov.co/Public/Tendering/OpportunityDetail/Index?noticeUID=CO1.NTC.3999724&amp;isFromPublicArea=True&amp;isModal=true&amp;asPopupView=true</t>
  </si>
  <si>
    <t>244-2023 CPS-P (86033)</t>
  </si>
  <si>
    <t>KAREN NATALIA CAICEDO VIVEROS</t>
  </si>
  <si>
    <t>FDLUCD-244-2023 (86033)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</si>
  <si>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</si>
  <si>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 $        53.350.000</t>
  </si>
  <si>
    <t>https://community.secop.gov.co/Public/Tendering/OpportunityDetail/Index?noticeUID=CO1.NTC.3999572&amp;isFromPublicArea=True&amp;isModal=true&amp;asPopupView=true</t>
  </si>
  <si>
    <t>INGRID ALEJANDRA QUINCHE LOAIZA</t>
  </si>
  <si>
    <t>1 MES Y 9 DIAS</t>
  </si>
  <si>
    <t>9 MESES Y 21 DIAS</t>
  </si>
  <si>
    <t xml:space="preserve">	62-46-101005311</t>
  </si>
  <si>
    <t>245-2023-CPS-AG (84518)</t>
  </si>
  <si>
    <t>YULY JOHANNA ORDOÑEZ VALENCIA</t>
  </si>
  <si>
    <t>FDLUCD-245-2023 (84518)</t>
  </si>
  <si>
    <t>APOYAR ASISTENCIALMENTE EN EL FORTALECIMIENTO E INCLUSIÓN DE LAS COMUNIDADES NEGRAS, AFROCOLOMBIANAS Y PALENQUERAS EN EL MARCO DE LA POLÍTICA PÚBLICA DISTRITAL AFRODESCENDIENTES EN LOS RECONOCIMIENTOS DE SABERES ANCESTRALES EN MEDICINA.</t>
  </si>
  <si>
    <t xml:space="preserve"> $        52.800.000</t>
  </si>
  <si>
    <t>https://community.secop.gov.co/Public/Tendering/OpportunityDetail/Index?noticeUID=CO1.NTC.3999746&amp;isFromPublicArea=True&amp;isModal=true&amp;asPopupView=true</t>
  </si>
  <si>
    <t>246-2023-CPS-AG (84518)</t>
  </si>
  <si>
    <t>AYDA ROSINI COPETE WALDO</t>
  </si>
  <si>
    <t>FDLUCD-246-2023 (84518)</t>
  </si>
  <si>
    <t>https://community.secop.gov.co/Public/Tendering/OpportunityDetail/Index?noticeUID=CO1.NTC.4002251&amp;isFromPublicArea=True&amp;isModal=true&amp;asPopupView=true</t>
  </si>
  <si>
    <t>247-2023-CPS-AG (84670)</t>
  </si>
  <si>
    <t>JOHAN CAMILO ARGUELLO MOLINA</t>
  </si>
  <si>
    <t>FDLUCD-247-2023 (84670)</t>
  </si>
  <si>
    <t>https://community.secop.gov.co/Public/Tendering/OpportunityDetail/Index?noticeUID=CO1.NTC.3999848&amp;isFromPublicArea=True&amp;isModal=true&amp;asPopupView=true</t>
  </si>
  <si>
    <t>248-2023-CPS-AG 884684)</t>
  </si>
  <si>
    <t>GABRIELA ALEJANDRA BUITRAGO BALLEN</t>
  </si>
  <si>
    <t>FDLUCD-248-2023 (84684)</t>
  </si>
  <si>
    <t>https://community.secop.gov.co/Public/Tendering/OpportunityDetail/Index?noticeUID=CO1.NTC.4002427&amp;isFromPublicArea=True&amp;isModal=true&amp;asPopupView=true</t>
  </si>
  <si>
    <t>249-2023-CPS-P (84681)</t>
  </si>
  <si>
    <t>ALBERTO VILLAMIZAR DIMAS</t>
  </si>
  <si>
    <t>FDLUCD-249-2023 (84681)</t>
  </si>
  <si>
    <t>https://community.secop.gov.co/Public/Tendering/OpportunityDetail/Index?noticeUID=CO1.NTC.4002060&amp;isFromPublicArea=True&amp;isModal=true&amp;asPopupView=true</t>
  </si>
  <si>
    <t>250-2023-CPS-P (84685)</t>
  </si>
  <si>
    <t>NELLY ALEXANDRA VARGAS ROMERO</t>
  </si>
  <si>
    <t>FDLUCD-250-2023 (84685)</t>
  </si>
  <si>
    <t xml:space="preserve">	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</si>
  <si>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 xml:space="preserve"> $      110.000.000</t>
  </si>
  <si>
    <t>https://community.secop.gov.co/Public/Tendering/OpportunityDetail/Index?noticeUID=CO1.NTC.4004769&amp;isFromPublicArea=True&amp;isModal=true&amp;asPopupView=true</t>
  </si>
  <si>
    <t>251-2023-CPS-AG (85925)</t>
  </si>
  <si>
    <t>LUZ NAZLY RODRIGUEZ HERNANDEZ</t>
  </si>
  <si>
    <t>FDLUCD-251-2023 (85925)</t>
  </si>
  <si>
    <t xml:space="preserve"> $        21.600.000</t>
  </si>
  <si>
    <t>https://community.secop.gov.co/Public/Tendering/OpportunityDetail/Index?noticeUID=CO1.NTC.4003124&amp;isFromPublicArea=True&amp;isModal=true&amp;asPopupView=true</t>
  </si>
  <si>
    <t>252-2023-CPS-AG (85903)</t>
  </si>
  <si>
    <t>MARCO ELIECER CUERVO GONZALEZ</t>
  </si>
  <si>
    <t xml:space="preserve">FDLUCD-252-2023 (85903)	</t>
  </si>
  <si>
    <t xml:space="preserve"> $      105.600.000</t>
  </si>
  <si>
    <t>https://community.secop.gov.co/Public/Tendering/OpportunityDetail/Index?noticeUID=CO1.NTC.4002866&amp;isFromPublicArea=True&amp;isModal=true&amp;asPopupView=true</t>
  </si>
  <si>
    <t>253-2023-CPS-AG (85903)</t>
  </si>
  <si>
    <t>MIREYA INES MARTINEZ MORA</t>
  </si>
  <si>
    <t>FDLUCD-253-2023 (85903)</t>
  </si>
  <si>
    <t>https://community.secop.gov.co/Public/Tendering/OpportunityDetail/Index?noticeUID=CO1.NTC.4003728&amp;isFromPublicArea=True&amp;isModal=true&amp;asPopupView=true</t>
  </si>
  <si>
    <t>254-2023-CPS P (84572)</t>
  </si>
  <si>
    <t>FDLUCD-254-2023 (84572)</t>
  </si>
  <si>
    <t>PRESTAR SUS SERVICIOS PROFESIONALES ESPECIALIZADOS EN EL ÁREA DE GESTIÓN DEL DESARROLLO LOCAL, COORDINANDO LA REVISIÓN Y TRAMITE DE LAS OBLIGACIONES POR PAGAR.</t>
  </si>
  <si>
    <t xml:space="preserve"> $        94.500.000</t>
  </si>
  <si>
    <t>https://community.secop.gov.co/Public/Tendering/OpportunityDetail/Index?noticeUID=CO1.NTC.4004871&amp;isFromPublicArea=True&amp;isModal=true&amp;asPopupView=true</t>
  </si>
  <si>
    <t>255-2023-CPS-AG (85963)</t>
  </si>
  <si>
    <t>KELLY JOHANNA GONZALEZ AVELLA</t>
  </si>
  <si>
    <t>FISICA</t>
  </si>
  <si>
    <t>FDLUCD-255-2023 (85963)</t>
  </si>
  <si>
    <t>PRESTACIÓN DE SERVICIOS TÉCNICOS ADMINISTRATIVOS PARA EL FORTALECIMIENTO DE LA GESTIÓN LOCAL DE LOS PROCESOS Y CUMPLIMIENTO DE LAS METAS ESTABLECIDAS EN LOS PLANES DE GESTIÓN DE LA ALCALDÍA LOCAL DE USME</t>
  </si>
  <si>
    <t xml:space="preserve"> $        90.750.000</t>
  </si>
  <si>
    <t xml:space="preserve"> $        22.000.000</t>
  </si>
  <si>
    <t>https://community.secop.gov.co/Public/Tendering/OpportunityDetail/Index?noticeUID=CO1.NTC.4005087&amp;isFromPublicArea=True&amp;isModal=true&amp;asPopupView=true</t>
  </si>
  <si>
    <t>13/10/2023
15/12/2023</t>
  </si>
  <si>
    <t>$5.500.000
$2.750.000</t>
  </si>
  <si>
    <t>2
1</t>
  </si>
  <si>
    <t>60
30</t>
  </si>
  <si>
    <t>2 MESES
1 MES</t>
  </si>
  <si>
    <t>16/12/2023
16/01/2024</t>
  </si>
  <si>
    <t>256-2023-CPS-P (84482)</t>
  </si>
  <si>
    <t>NASLY ANDREA OLARTE VALENCIA</t>
  </si>
  <si>
    <t>FDLUCD-256-2023 (84482)</t>
  </si>
  <si>
    <t>https://community.secop.gov.co/Public/Tendering/OpportunityDetail/Index?noticeUID=CO1.NTC.4005515&amp;isFromPublicArea=True&amp;isModal=true&amp;asPopupView=true</t>
  </si>
  <si>
    <t>257-2023-CPS-AG (85984)</t>
  </si>
  <si>
    <t>DIEGO ANDRES CASTRO ALDANA</t>
  </si>
  <si>
    <t>FDLUCD-257-2023 (85984)</t>
  </si>
  <si>
    <t>PRESTAR LOS SERVICIOS ASISTENCIALES Y OPERACIONALES COMO PROMOTOR PARA EL APOYO EN LA IMPLEMENTACIÓN DEL PROYECTO DE ¿AGRICULTURA URBANA EN USME¿, EN LA ALCALDÍA LOCAL DE USME</t>
  </si>
  <si>
    <t>https://community.secop.gov.co/Public/Tendering/OpportunityDetail/Index?noticeUID=CO1.NTC.4005147&amp;isFromPublicArea=True&amp;isModal=true&amp;asPopupView=true</t>
  </si>
  <si>
    <t>31 DIAS</t>
  </si>
  <si>
    <t>10 MESES Y 16 DIAS</t>
  </si>
  <si>
    <t>258-2023-CPS-AG (85984)</t>
  </si>
  <si>
    <t>WILMAR HERNAN AREVALO FERNANDEZ</t>
  </si>
  <si>
    <t>FDLUCD-258-2023 (85984)</t>
  </si>
  <si>
    <t>https://community.secop.gov.co/Public/Tendering/OpportunityDetail/Index?noticeUID=CO1.NTC.4005230&amp;isFromPublicArea=True&amp;isModal=true&amp;asPopupView=true</t>
  </si>
  <si>
    <t>259-2023-CPS-AG (85984)</t>
  </si>
  <si>
    <t>OVER ESNEIDER CHAVARRO DAZA</t>
  </si>
  <si>
    <t>FDLUCD-259-2023 (85984)</t>
  </si>
  <si>
    <t xml:space="preserve">	PRESTAR LOS SERVICIOS ASISTENCIALES Y OPERACIONALES COMO PROMOTOR PARA EL APOYO EN LA IMPLEMENTACIÓN DEL PROYECTO DE AGRICULTURA URBANA EN USME, EN LA ALCALDÍA LOCAL DE USME</t>
  </si>
  <si>
    <t>https://community.secop.gov.co/Public/Tendering/OpportunityDetail/Index?noticeUID=CO1.NTC.4005236&amp;isFromPublicArea=True&amp;isModal=true&amp;asPopupView=true</t>
  </si>
  <si>
    <t>260-2023- CPS-AG (85984)</t>
  </si>
  <si>
    <t>ROBINSON STICK BURGOS ORDUZ</t>
  </si>
  <si>
    <t>FDLUCD-260-2023 (85984)</t>
  </si>
  <si>
    <t>https://community.secop.gov.co/Public/Tendering/OpportunityDetail/Index?noticeUID=CO1.NTC.4005245&amp;isFromPublicArea=True&amp;isModal=true&amp;asPopupView=true</t>
  </si>
  <si>
    <t>261-2023-CPS AG(85984)</t>
  </si>
  <si>
    <t xml:space="preserve">PEDRO NORBEY PERALTA COLORADO </t>
  </si>
  <si>
    <t>FDLUCD-261-2023(85984)</t>
  </si>
  <si>
    <t>https://community.secop.gov.co/Public/Tendering/OpportunityDetail/Index?noticeUID=CO1.NTC.4005544&amp;isFromPublicArea=True&amp;isModal=true&amp;asPopupView=true</t>
  </si>
  <si>
    <t>262-2023 CPS-P (84380)</t>
  </si>
  <si>
    <t>FABIAN MAURICIO BENAVIDES GARCIA</t>
  </si>
  <si>
    <t xml:space="preserve">FDLUCD-262-2023 (84380)	</t>
  </si>
  <si>
    <t xml:space="preserve"> $        52.000.000</t>
  </si>
  <si>
    <t>https://community.secop.gov.co/Public/Tendering/OpportunityDetail/Index?noticeUID=CO1.NTC.4009346&amp;isFromPublicArea=True&amp;isModal=true&amp;asPopupView=true</t>
  </si>
  <si>
    <t>263-2023-CPS-AG (84684)</t>
  </si>
  <si>
    <t>JHON ALBERTO RODRIGUEZ CASTRILLON</t>
  </si>
  <si>
    <t>FDLUCD-263-2023 (84684)</t>
  </si>
  <si>
    <t>https://community.secop.gov.co/Public/Tendering/OpportunityDetail/Index?noticeUID=CO1.NTC.4009419&amp;isFromPublicArea=True&amp;isModal=true&amp;asPopupView=true</t>
  </si>
  <si>
    <t>WILLIAM ANTONIO BETANCOURT APONTE</t>
  </si>
  <si>
    <t>22 DIAS</t>
  </si>
  <si>
    <t>8 MESES Y 23 DIAS</t>
  </si>
  <si>
    <t>15-44-101277122</t>
  </si>
  <si>
    <t>264-2023-CPS-P (86221)</t>
  </si>
  <si>
    <t>SOFIA MARTINEZ MORA</t>
  </si>
  <si>
    <t xml:space="preserve">FDLUCD-264-2023 (86221)	</t>
  </si>
  <si>
    <t>PRESTACIÓN DE SERVICIOS PROFESIONALES PARA EL SEGUIMIENTO, CONTROL E IMPLEMENTACIÓN DE LA EJECUCIÓN DEL SISTEMA DE GESTIÓN DE SEGURIDAD Y SALUD EN EL TRABAJO SG-SST DEL FONDO DE DESARROLLO LOCAL DE USME"</t>
  </si>
  <si>
    <t>https://community.secop.gov.co/Public/Tendering/OpportunityDetail/Index?noticeUID=CO1.NTC.4014409&amp;isFromPublicArea=True&amp;isModal=true&amp;asPopupView=true</t>
  </si>
  <si>
    <t>SEGURIDAD Y SALUD EN EL TRABAJO</t>
  </si>
  <si>
    <t>265-2023 CPS-P (87326)</t>
  </si>
  <si>
    <t>YURELY MEDINA GARCIA</t>
  </si>
  <si>
    <t>FDLUCD-265-2023 (87326)</t>
  </si>
  <si>
    <t xml:space="preserve"> $      119.000.000</t>
  </si>
  <si>
    <t>https://community.secop.gov.co/Public/Tendering/OpportunityDetail/Index?noticeUID=CO1.NTC.4009846&amp;isFromPublicArea=True&amp;isModal=true&amp;asPopupView=true</t>
  </si>
  <si>
    <t>ADICION 1 PRORROGA 1
ADICION 2</t>
  </si>
  <si>
    <t>14/11/2023
06/12/2023</t>
  </si>
  <si>
    <t>$24.000.000
$4.000.000</t>
  </si>
  <si>
    <t>266-2023 CPS-P (87326)</t>
  </si>
  <si>
    <t>YOLANDA OSPINA RODRIGUEZ</t>
  </si>
  <si>
    <t>FDLUCD-266-2023 (87326)</t>
  </si>
  <si>
    <t>https://community.secop.gov.co/Public/Tendering/OpportunityDetail/Index?noticeUID=CO1.NTC.4009676&amp;isFromPublicArea=True&amp;isModal=true&amp;asPopupView=true</t>
  </si>
  <si>
    <t>267-2023 CPS-P (84421)</t>
  </si>
  <si>
    <t>FDLUCD-267-2023 (84421)</t>
  </si>
  <si>
    <t>PRESTAR SERVICIOS PROFESIONALES ESPECIALIZADOS PARA EL APOYO DE LA COORDINACIÓN DE LOS TEMAS DE PLANEACIÓN DEL ÁREA DE GESTIÓN DEL DESARROLLO LOCAL</t>
  </si>
  <si>
    <t xml:space="preserve"> $      101.850.000</t>
  </si>
  <si>
    <t>https://community.secop.gov.co/Public/Tendering/OpportunityDetail/Index?noticeUID=CO1.NTC.4009850&amp;isFromPublicArea=True&amp;isModal=true&amp;asPopupView=true</t>
  </si>
  <si>
    <t>268-2023-CPS-P (87586)</t>
  </si>
  <si>
    <t>FDLUCD-268-2023 (87586)</t>
  </si>
  <si>
    <t>PRESTAR LOS SERVICIOS PROFESIONALES ESPECIALIZADOS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</si>
  <si>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 xml:space="preserve"> $        85.000.000</t>
  </si>
  <si>
    <t>https://community.secop.gov.co/Public/Tendering/OpportunityDetail/Index?noticeUID=CO1.NTC.4012342&amp;isFromPublicArea=True&amp;isModal=true&amp;asPopupView=true</t>
  </si>
  <si>
    <t>269-2023-CPS-P (87601)</t>
  </si>
  <si>
    <t>YENNI CAROLINA GUTIÉRREZ GÓMEZ</t>
  </si>
  <si>
    <t>FDLUCD-269-2023 (87601)</t>
  </si>
  <si>
    <t>https://community.secop.gov.co/Public/Tendering/OpportunityDetail/Index?noticeUID=CO1.NTC.4009854&amp;isFromPublicArea=True&amp;isModal=true&amp;asPopupView=true</t>
  </si>
  <si>
    <t>270-2023 CPS-AG (84661)</t>
  </si>
  <si>
    <t>MAXIMILIANO RAFAEL RAPELO VILLAFAÑE</t>
  </si>
  <si>
    <t>TECNOLOGA EN ELECTRICIDAD Y TELEFONIA</t>
  </si>
  <si>
    <t>FDLUCD-270-2023(84661)</t>
  </si>
  <si>
    <t xml:space="preserve"> $      101.200.000</t>
  </si>
  <si>
    <t xml:space="preserve"> $        18.400.000</t>
  </si>
  <si>
    <t>https://community.secop.gov.co/Public/Tendering/OpportunityDetail/Index?noticeUID=CO1.NTC.4014796&amp;isFromPublicArea=True&amp;isModal=true&amp;asPopupView=true</t>
  </si>
  <si>
    <t>12 MESES Y 10 DIAS</t>
  </si>
  <si>
    <t>271-2023-CPS-P (87125)</t>
  </si>
  <si>
    <t>MAYRA ALEJANDRA GALINDO MARTINEZ</t>
  </si>
  <si>
    <t>FDLUCD-271-2023 (87125)</t>
  </si>
  <si>
    <t>PRESTAR SUS SERVICIOS PROFESIONALES PARA APOYAR LAS DIFERENTES ACTIVIDADES ADMINISTRATIVAS, EN EL ÁREA DE GESTIÓN DEL DESARROLLO LOCAL EN LOS TEMAS DE PLANEACIÓN</t>
  </si>
  <si>
    <t>https://community.secop.gov.co/Public/Tendering/OpportunityDetail/Index?noticeUID=CO1.NTC.4013784&amp;isFromPublicArea=True&amp;isModal=true&amp;asPopupView=true</t>
  </si>
  <si>
    <t>272-2023-CPS-AG (84670)</t>
  </si>
  <si>
    <t>GERALDINE GARCIA GOMEZ</t>
  </si>
  <si>
    <t>FDLUCD-272-2023 (84670)</t>
  </si>
  <si>
    <t>https://community.secop.gov.co/Public/Tendering/OpportunityDetail/Index?noticeUID=CO1.NTC.4014128&amp;isFromPublicArea=True&amp;isModal=true&amp;asPopupView=true</t>
  </si>
  <si>
    <t>273-2023-CPS-P (84464)</t>
  </si>
  <si>
    <t>MARIANA MARIN BETANCUR</t>
  </si>
  <si>
    <t>COMUNICADOR SOCIAL</t>
  </si>
  <si>
    <t>FDLUCD-273-2023 (84464)</t>
  </si>
  <si>
    <t>https://community.secop.gov.co/Public/Tendering/OpportunityDetail/Index?noticeUID=CO1.NTC.4012065&amp;isFromPublicArea=True&amp;isModal=true&amp;asPopupView=true</t>
  </si>
  <si>
    <t xml:space="preserve">PARTICIPACION </t>
  </si>
  <si>
    <t>274-2023-CPS-AG (84560)</t>
  </si>
  <si>
    <t>JAIRO ELIECER MENDOZA ORTIZ</t>
  </si>
  <si>
    <t xml:space="preserve">FDLUCD-274-2023 (84560)	</t>
  </si>
  <si>
    <t>APOYAR AL ALCALDE LOCAL EN EL FORTALECIMIENTO E INCLUSIÓN DE LOS PUEBLOS INDIGENAS EN EL MARCO DE LA POLÍTICA PÚBLICA DISTRITAL PARA LOS PUEBLOS INDIGENAS EN LOS RECONOCIMIENTOS DE SABERES ANCESTRALES EN MEDICINA</t>
  </si>
  <si>
    <t xml:space="preserve"> $        25.840.000</t>
  </si>
  <si>
    <t>https://community.secop.gov.co/Public/Tendering/OpportunityDetail/Index?noticeUID=CO1.NTC.4017458&amp;isFromPublicArea=True&amp;isModal=true&amp;asPopupView=true</t>
  </si>
  <si>
    <t>275-2023-CPS-AG (84560)</t>
  </si>
  <si>
    <t>CLODOMIRO YUCUNA MATAPI</t>
  </si>
  <si>
    <t>FDLUCD-275-2023 (84560)</t>
  </si>
  <si>
    <t>APOYAR AL ALCALDE LOCAL EN EL FORTALECIMIENTO E INCLUSIÓN DE LOS PUEBLOS INDIGENAS EN EL MARCO DE LA POLÍTICA PÚBLICA DISTRITAL PARA LOS PUEBLOS INDIGENAS EN LOS RECONOCIMIENTOS DE SABERES ANCESTRALES EN MEDICINA.</t>
  </si>
  <si>
    <t>https://community.secop.gov.co/Public/Tendering/OpportunityDetail/Index?noticeUID=CO1.NTC.4017704&amp;isFromPublicArea=True&amp;isModal=true&amp;asPopupView=true</t>
  </si>
  <si>
    <t>276-2023-CPS-AG (84242)</t>
  </si>
  <si>
    <t>KARINA YUSNEIDY CAYCEDO CONTRERAS</t>
  </si>
  <si>
    <t>FDLUCD-276-2023 (84242)</t>
  </si>
  <si>
    <t xml:space="preserve">	PRESTAR APOYO TÉCNICO ADMINISTRATIVO EN LO RELACIONADO CON LA PROGRAMACIÓN, EJECUCIÓN, ACOMPAÑAMIENTO Y CONSOLIDACIÓN DE LOS DOCUMENTOS Y LA INFORMACIÓN RADICADA EN EL DESPACHO Y DEMÁS ACTIVIDADES INSTITUCIONALES DEL ALCALDE (SA) LOCAL DE USME.</t>
  </si>
  <si>
    <t xml:space="preserve"> $        99.000.000</t>
  </si>
  <si>
    <t xml:space="preserve"> $        49.500.000</t>
  </si>
  <si>
    <t>https://community.secop.gov.co/Public/Tendering/OpportunityDetail/Index?noticeUID=CO1.NTC.4013975&amp;isFromPublicArea=True&amp;isModal=true&amp;asPopupView=true</t>
  </si>
  <si>
    <t>277-2023-CPS-AG (85963)</t>
  </si>
  <si>
    <t>EDWIN ALEXANDER RUIZ ESCOBAR</t>
  </si>
  <si>
    <t>FDLUCD-277-2023 (85963)</t>
  </si>
  <si>
    <t>https://community.secop.gov.co/Public/Tendering/OpportunityDetail/Index?noticeUID=CO1.NTC.4014555&amp;isFromPublicArea=True&amp;isModal=true&amp;asPopupView=true</t>
  </si>
  <si>
    <t>LUIS IGNACIO VARGAS LOPEZ</t>
  </si>
  <si>
    <t>278-2023 CPS-AG (88091)</t>
  </si>
  <si>
    <t>MAYRA ALEJANDRA RINCON GAYON</t>
  </si>
  <si>
    <t>FDLUCD-278-2023 (88091)</t>
  </si>
  <si>
    <t>https://community.secop.gov.co/Public/Tendering/OpportunityDetail/Index?noticeUID=CO1.NTC.4073369&amp;isFromPublicArea=True&amp;isModal=False</t>
  </si>
  <si>
    <t>279-2023-CPS-AG (84670)</t>
  </si>
  <si>
    <t>JORGE MANUEL SEJIN RODELO</t>
  </si>
  <si>
    <t>FDLUCD-279-2023 (84670)</t>
  </si>
  <si>
    <t>https://community.secop.gov.co/Public/Tendering/OpportunityDetail/Index?noticeUID=CO1.NTC.4017345&amp;isFromPublicArea=True&amp;isModal=true&amp;asPopupView=true</t>
  </si>
  <si>
    <t>280-2023-CPS-AG (84670)</t>
  </si>
  <si>
    <t>KEVIN DAVID ALONSO RIVERA</t>
  </si>
  <si>
    <t>FDLUCD-280-2023 (84670)</t>
  </si>
  <si>
    <t>https://community.secop.gov.co/Public/Tendering/OpportunityDetail/Index?noticeUID=CO1.NTC.4017626&amp;isFromPublicArea=True&amp;isModal=true&amp;asPopupView=true</t>
  </si>
  <si>
    <t>MIGUEL ANTONIO FORTUNA GALILEI</t>
  </si>
  <si>
    <t>1 MES Y 1 DIA</t>
  </si>
  <si>
    <t>63-44-101013852</t>
  </si>
  <si>
    <t>281-2023-CPS P (84596)</t>
  </si>
  <si>
    <t>SANDRA PATRICIA PAEZ MORENO</t>
  </si>
  <si>
    <t>FDLUCD-281-2023 (84596)</t>
  </si>
  <si>
    <t>PRESTAR SERVICIOS PROFESIONALES EN EL ÁREA DE GESTIÓN DEL DESARROLLO LOCAL , REALIZANDO APOYO EN LA REVISIÓN Y TRÁMITE DELOS PAGOS Y LAS OBLIGACIONES POR PAGAR</t>
  </si>
  <si>
    <t>https://community.secop.gov.co/Public/Tendering/OpportunityDetail/Index?noticeUID=CO1.NTC.4020842&amp;isFromPublicArea=True&amp;isModal=true&amp;asPopupView=true</t>
  </si>
  <si>
    <t>282-2023-CPS-P (84621)</t>
  </si>
  <si>
    <t>JUAN SEBASTIAN LONDOÑO HENAO</t>
  </si>
  <si>
    <t>FDLUCD-282-2023 (84621)</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</si>
  <si>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</si>
  <si>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 xml:space="preserve"> $        70.400.000</t>
  </si>
  <si>
    <t>https://community.secop.gov.co/Public/Tendering/OpportunityDetail/Index?noticeUID=CO1.NTC.4021133&amp;isFromPublicArea=True&amp;isModal=true&amp;asPopupView=true</t>
  </si>
  <si>
    <t>283-2023-CPS-P (86000)</t>
  </si>
  <si>
    <t>WILSON ENRIQUE RINCON GUZMAN</t>
  </si>
  <si>
    <t>FDLUCD-283-2023 (86000</t>
  </si>
  <si>
    <t>PRESTAR LOS SERVICIOS PROFESIONALES COMO ABOGADO PARA LA PUESTA EN MARCHA, FUNCIONAMIENTO , DESARROLLO Y MANTENIMIENTO DE LA PLENA OPERATIVIDAD DE UN (1) PUNTO DE ATENCIÓN AL CONSUMIDOR, AL SERVICIO DE LA COMUNIDAD EN GENERAL Y DE LOS CONSUMIDORES DE LA LOCALIDAD DE USME.</t>
  </si>
  <si>
    <t xml:space="preserve"> $        37.600.000</t>
  </si>
  <si>
    <t>https://community.secop.gov.co/Public/Tendering/OpportunityDetail/Index?noticeUID=CO1.NTC.4022782&amp;isFromPublicArea=True&amp;isModal=true&amp;asPopupView=true</t>
  </si>
  <si>
    <t>Beneficiar 597 jóvenes con transferencias monetarias condicionadas</t>
  </si>
  <si>
    <t>284-2023-CPS-P (86124)</t>
  </si>
  <si>
    <t>DIEGO ALEXANDER TORRES CRUZ</t>
  </si>
  <si>
    <t>FDLUCD-284-2023 (86124)</t>
  </si>
  <si>
    <t>PRESTAR SUS SERVICIOS PROFESIONALES PARA LA COORDINACIÓN DE LA ESTRATEGIA JUNTOS CUIDAMOS BOGOTÁ, A TRAVÉS DE LA IMPLEMENTACIÓN DEL CONVENIO DE JÓVENES PARCEROS Y EL SEGUIMIENTO TÉCNICO, ADMINISTRATIVO Y FINANCIERO</t>
  </si>
  <si>
    <t xml:space="preserve"> $        73.700.000</t>
  </si>
  <si>
    <t xml:space="preserve"> $        63.650.000</t>
  </si>
  <si>
    <t>https://community.secop.gov.co/Public/Tendering/OpportunityDetail/Index?noticeUID=CO1.NTC.4029392&amp;isFromPublicArea=True&amp;isModal=true&amp;asPopupView=true</t>
  </si>
  <si>
    <t>PARCEROS</t>
  </si>
  <si>
    <t>21 DIAS</t>
  </si>
  <si>
    <t>10 MESES Y 6 DIAS</t>
  </si>
  <si>
    <t>285-2023-CPS-P (84678)</t>
  </si>
  <si>
    <t xml:space="preserve"> YESSICA ANDREA TAMAYO ESCOBAR</t>
  </si>
  <si>
    <t>FDLUCD-285-2023 (84678)</t>
  </si>
  <si>
    <t xml:space="preserve">	APOYAR LA FORMULACIÓN, EJECUCIÓN, SEGUIMIENTO Y MEJORA CONTINUA DE LAS HERRAMIENTAS QUE CONFORMAN LA GESTIÓN AMBIENTAL INSTITUCIONAL DE LA ALCALDÍA LOCAL</t>
  </si>
  <si>
    <t>https://community.secop.gov.co/Public/Tendering/OpportunityDetail/Index?noticeUID=CO1.NTC.4021076&amp;isFromPublicArea=True&amp;isModal=true&amp;asPopupView=true</t>
  </si>
  <si>
    <t>286-2023 CPS-P  (84498)</t>
  </si>
  <si>
    <t>OSCAR JAVIER VEGA BETANCOURT</t>
  </si>
  <si>
    <t>FDLUCD-286-2023 (84498)</t>
  </si>
  <si>
    <t xml:space="preserve"> $      275.000.000</t>
  </si>
  <si>
    <t>https://community.secop.gov.co/Public/Tendering/OpportunityDetail/Index?noticeUID=CO1.NTC.4017945&amp;isFromPublicArea=True&amp;isModal=true&amp;asPopupView=true</t>
  </si>
  <si>
    <t>287-2023- CPS AG (86066)</t>
  </si>
  <si>
    <t xml:space="preserve">LUZ ENEIDA PAEZ BOLIVAR </t>
  </si>
  <si>
    <t>FDLUCD-287-2023 (86066</t>
  </si>
  <si>
    <t>PRESTAR LOS SERVICIOS OPERATIVOS, BRINDANDO APOYO EN LOS PROCESOS DE PRODUCCIÓN DE MATERIAL VEGETAL Y FUNCIONAMIENTO DEL VIVERO DENOMINADO LA REQUILINA DE LA ALCALDÍA LOCAL DE USME</t>
  </si>
  <si>
    <t>https://community.secop.gov.co/Public/Tendering/OpportunityDetail/Index?noticeUID=CO1.NTC.4022779&amp;isFromPublicArea=True&amp;isModal=true&amp;asPopupView=true</t>
  </si>
  <si>
    <t>288-2023- CPS AG (86066)</t>
  </si>
  <si>
    <t xml:space="preserve">ANA PATRICIA LOPEZ PINEDA </t>
  </si>
  <si>
    <t>FDLUCD-288-2023(86066)</t>
  </si>
  <si>
    <t xml:space="preserve">	PRESTAR LOS SERVICIOS OPERATIVOS, BRINDANDO APOYO EN LOS PROCESOS DE PRODUCCIÓN DE MATERIAL VEGETAL Y FUNCIONAMIENTO DEL VIVERO DENOMINADO LA REQUILINA DE LA ALCALDÍA LOCAL DE USME</t>
  </si>
  <si>
    <t>https://community.secop.gov.co/Public/Tendering/OpportunityDetail/Index?noticeUID=CO1.NTC.4022748&amp;isFromPublicArea=True&amp;isModal=true&amp;asPopupView=true</t>
  </si>
  <si>
    <t>289-2023-CPS-P (84482)</t>
  </si>
  <si>
    <t>KAREN JULIETH OTALORA LOPEZ</t>
  </si>
  <si>
    <t>FDLUCD-289-2023 (84482)</t>
  </si>
  <si>
    <t xml:space="preserve">
PRESTAR SUS SERVICIOS PROFESIONALES PARA APOYAR EN LA PROMOCIÓN, ACOMPAÑAMIENTO Y DESARROLLO DE LOS PLANES DE ACCIÓN DE LAS INSTANCIAS DE CARÁCTER INTERINSTITUCIONAL Y LAS INSTANCIAS DE PARTICIPACIÓN LOCALES, ASÍ COMO LOS PROCESOS Y EVENTOS COMUNITARIOS EN LALOCALIDAD</t>
  </si>
  <si>
    <t>https://community.secop.gov.co/Public/Tendering/OpportunityDetail/Index?noticeUID=CO1.NTC.4021123&amp;isFromPublicArea=True&amp;isModal=true&amp;asPopupView=true</t>
  </si>
  <si>
    <t>290-2023-CPS-P ((84464)</t>
  </si>
  <si>
    <t>CARLOS ALBERTO VALBUENA RODRIGUEZ</t>
  </si>
  <si>
    <t>FDLUCD-290-2023 (84464)</t>
  </si>
  <si>
    <t>https://community.secop.gov.co/Public/Tendering/OpportunityDetail/Index?noticeUID=CO1.NTC.4023189&amp;isFromPublicArea=True&amp;isModal=true&amp;asPopupView=true</t>
  </si>
  <si>
    <t>291-2023-CPS-P (87363)</t>
  </si>
  <si>
    <t>HAMMER EDUARDO PACHECO ROJAS</t>
  </si>
  <si>
    <t>FDLUCD-291-2023-CPS-P (87363)</t>
  </si>
  <si>
    <t>PRESTAR LOS SERVICIOS PROFESIONALES COMO INGENIERO PARA LA PUESTA EN MARCHA, FUNCIONAMIENTO , DESARROLLO Y MANTENIMIENTO DE LA PLENA OPERATIVIDAD DE UN (1) PUNTO DE ATENCIÓN AL CONSUMIDOR, AL SERVICIO DE LA COMUNIDAD EN GENERAL Y DE LOS CONSUMIDORES DE LA LOCALIDAD DE USME.</t>
  </si>
  <si>
    <t xml:space="preserve"> $        94.000.000</t>
  </si>
  <si>
    <t xml:space="preserve"> $        44.650.000</t>
  </si>
  <si>
    <t>https://community.secop.gov.co/Public/Tendering/OpportunityDetail/Index?noticeUID=CO1.NTC.4039637&amp;isFromPublicArea=True&amp;isModal=true&amp;asPopupView=true</t>
  </si>
  <si>
    <t>292-2023-CPS-P (87363)</t>
  </si>
  <si>
    <t>YEISSON RICARDO NIAMPIRA JOYA</t>
  </si>
  <si>
    <t>FDLUCD-292-2023 (87363)</t>
  </si>
  <si>
    <t>https://community.secop.gov.co/Public/Tendering/OpportunityDetail/Index?noticeUID=CO1.NTC.4040015&amp;isFromPublicArea=True&amp;isModal=true&amp;asPopupView=true</t>
  </si>
  <si>
    <t>293-2023-CPS-P (87598)</t>
  </si>
  <si>
    <t>JOSÉ DAGOBERTO COTES GUZMÁN</t>
  </si>
  <si>
    <t>FDLUCD-293-2023 (87598)</t>
  </si>
  <si>
    <t>https://community.secop.gov.co/Public/Tendering/OpportunityDetail/Index?noticeUID=CO1.NTC.4021505&amp;isFromPublicArea=True&amp;isModal=true&amp;asPopupView=true</t>
  </si>
  <si>
    <t>294-2023-CPS-P (84648)</t>
  </si>
  <si>
    <t>JUAN SEBASTIAN VILLAMIL GOMEZ</t>
  </si>
  <si>
    <t>FDLUCD-294-2023 (84648)</t>
  </si>
  <si>
    <t>APOYAR EL CUBRIMIENTO DE LAS ACTIVIDADES, CRONOGRAMAS Y AGENDA DE LA ALCALDÍA LOCAL A NIVEL INTERNO Y EXTERNO, ASÍ COMO LA GENERACIÓN DE CONTENIDOS PERIODÍSTICOS</t>
  </si>
  <si>
    <t>https://community.secop.gov.co/Public/Tendering/OpportunityDetail/Index?noticeUID=CO1.NTC.4028722&amp;isFromPublicArea=True&amp;isModal=true&amp;asPopupView=true</t>
  </si>
  <si>
    <t>295-2023 CPS-P (84406)</t>
  </si>
  <si>
    <t xml:space="preserve">DANIEL ANDRES  TORRES VELASQUEZ </t>
  </si>
  <si>
    <t>FDLUCD-295-2023 (84406)</t>
  </si>
  <si>
    <t>https://community.secop.gov.co/Public/Tendering/OpportunityDetail/Index?noticeUID=CO1.NTC.4028564&amp;isFromPublicArea=True&amp;isModal=true&amp;asPopupView=true</t>
  </si>
  <si>
    <t>296-2023 CPS-P (84406)</t>
  </si>
  <si>
    <t>ANGIE TATIANA GARCIA SARMIENTO</t>
  </si>
  <si>
    <t>FDLUCD-296-2023 (84406)</t>
  </si>
  <si>
    <t>https://community.secop.gov.co/Public/Tendering/OpportunityDetail/Index?noticeUID=CO1.NTC.4028568&amp;isFromPublicArea=True&amp;isModal=true&amp;asPopupView=true</t>
  </si>
  <si>
    <t>297-2023-CPS-P (85958)</t>
  </si>
  <si>
    <t>CARMEN ELISA PEDRAZA FLAUTERO</t>
  </si>
  <si>
    <t>INGENIERA ELECTRONICA</t>
  </si>
  <si>
    <t>FDLUCD-297-2023 (85958)</t>
  </si>
  <si>
    <t>PRESTAR LOS SERVICIOS PROFESIONALES PARA REALIZAR EL DISEÑO, FORTALECIMIENTO E IMPLEMENTACIÒN Y EL SEGUIMIENTO DE LAS METAS ESTABLECIDAS EN LA ESTRATEGIA DE GOBIERNO ABIERTO EN LOS PLANES DE GESTIÓN DE LA ALCALDÍA LOCAL DE USME</t>
  </si>
  <si>
    <t>https://community.secop.gov.co/Public/Tendering/OpportunityDetail/Index?noticeUID=CO1.NTC.4028729&amp;isFromPublicArea=True&amp;isModal=true&amp;asPopupView=true</t>
  </si>
  <si>
    <t>298-2023-CPS-P (84685)</t>
  </si>
  <si>
    <t>MIGUEL ANGEL MORENO CASTELLANOS</t>
  </si>
  <si>
    <t>FDLUCD-298-2023 (84685)</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</si>
  <si>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</si>
  <si>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https://community.secop.gov.co/Public/Tendering/OpportunityDetail/Index?noticeUID=CO1.NTC.4031761&amp;isFromPublicArea=True&amp;isModal=true&amp;asPopupView=true</t>
  </si>
  <si>
    <t>299-2023-CPS-P (84663)</t>
  </si>
  <si>
    <t>FABIO ROJAS CANO</t>
  </si>
  <si>
    <t>FDLUCD-299-2023 (84663)</t>
  </si>
  <si>
    <t xml:space="preserve"> $        41.600.000</t>
  </si>
  <si>
    <t>https://community.secop.gov.co/Public/Tendering/OpportunityDetail/Index?noticeUID=CO1.NTC.4032034&amp;isFromPublicArea=True&amp;isModal=true&amp;asPopupView=true</t>
  </si>
  <si>
    <t>300-2023-CPS-P (84669)</t>
  </si>
  <si>
    <t>LUZ ADRIANA PARRA ORTIZ</t>
  </si>
  <si>
    <t>FDLUCD-300-2023 (84669)</t>
  </si>
  <si>
    <t>https://community.secop.gov.co/Public/Tendering/OpportunityDetail/Index?noticeUID=CO1.NTC.4051152&amp;isFromPublicArea=True&amp;isModal=true&amp;asPopupView=true</t>
  </si>
  <si>
    <t>301-2023 CPS-AG(84434)</t>
  </si>
  <si>
    <t>JULY MAYERLI CORTES FARFAN</t>
  </si>
  <si>
    <t>FDLUCD-301-2023 (84434)</t>
  </si>
  <si>
    <t>PRESTAR SERVICIOS TECNICOS Y SOPORTE LOGISTICO AL PROCESO DE MANTENIMIENTO ELECTRICO A LAS DIFERENTES SEDES Y BIENES A CARGO DEL FONDO DE DESARROLLO LOCAL DE USME.</t>
  </si>
  <si>
    <t xml:space="preserve"> $        34.100.000</t>
  </si>
  <si>
    <t xml:space="preserve"> $        24.800.000</t>
  </si>
  <si>
    <t>https://community.secop.gov.co/Public/Tendering/OpportunityDetail/Index?noticeUID=CO1.NTC.4031795&amp;isFromPublicArea=True&amp;isModal=true&amp;asPopupView=true</t>
  </si>
  <si>
    <t xml:space="preserve">11 MESES </t>
  </si>
  <si>
    <t>302-2023-CPS P (84605)</t>
  </si>
  <si>
    <t>JHON MARIO FERNANDEZ SILVA</t>
  </si>
  <si>
    <t>FDLUCD-302-2023 (84605)</t>
  </si>
  <si>
    <t>PRESTAR SERVICIOS PROFESIONALES EN EL ÁREA DE GESTIÓN DEL DESARROLLO LOCAL , REALIZANDO APOYO EN LA REVISIÓN Y TRÁMITE DE LOS PAGOS Y LAS OBLIGACIONES POR PAGAR.</t>
  </si>
  <si>
    <t>https://community.secop.gov.co/Public/Tendering/OpportunityDetail/Index?noticeUID=CO1.NTC.4031941&amp;isFromPublicArea=True&amp;isModal=true&amp;asPopupView=true</t>
  </si>
  <si>
    <t>303-2023-CPS-AG (86155)</t>
  </si>
  <si>
    <t>INGRID PAOLA RAMIREZ ROBLES</t>
  </si>
  <si>
    <t>FDLUCD-303-2023 (86155)</t>
  </si>
  <si>
    <t>PRESTAR LOS SERVICIOS TECNICOS PARA APOYAR LA ELABORACIÓN, PRESENTACIÓN, VALIDACIÓN Y RESPUESTA OPORTUNA DEINFORMES DE ENTES DE CONTROL QUE LE SEAN SOLICITADOS A LA ALCALDÍA LOCAL DE USME, ASÍ COMO EL APOYO EN LA FORMULACIÓN Y DEPURACIÓN DE LOS PLANES DEMEJORAMIENTO Y LA ARTICULACIÓN DEL CONSEJO LOCAL DE GOBIERNO</t>
  </si>
  <si>
    <t xml:space="preserve"> $        38.500.000</t>
  </si>
  <si>
    <t>https://community.secop.gov.co/Public/Tendering/OpportunityDetail/Index?noticeUID=CO1.NTC.4032053&amp;isFromPublicArea=True&amp;isModal=true&amp;asPopupView=true</t>
  </si>
  <si>
    <t>304-2023-CPS-AG (84638)</t>
  </si>
  <si>
    <t xml:space="preserve">BRANDON STEVEN SOTO REY </t>
  </si>
  <si>
    <t>FDLUCD-304-2023 (84638)</t>
  </si>
  <si>
    <t xml:space="preserve">	PRESTAR LOS SERVICIOS ASISTENCIALES EN EL ÁREA DE GESTIÓN DEL DESARROLLO LOCAL PARA EL FORTALECIMIENTO DE LAS COMUNICACIONES DE LA ALCALDÍA LOCAL DE USME.</t>
  </si>
  <si>
    <t>https://community.secop.gov.co/Public/Tendering/OpportunityDetail/Index?noticeUID=CO1.NTC.4033351&amp;isFromPublicArea=True&amp;isModal=true&amp;asPopupView=true</t>
  </si>
  <si>
    <t>305-2023-CPS-AG (84670)</t>
  </si>
  <si>
    <t>HAMMER TRIVIÑO ANGULO</t>
  </si>
  <si>
    <t>FDLUCD-305-2023 (84670)</t>
  </si>
  <si>
    <t>https://community.secop.gov.co/Public/Tendering/OpportunityDetail/Index?noticeUID=CO1.NTC.4029430&amp;isFromPublicArea=True&amp;isModal=true&amp;asPopupView=true</t>
  </si>
  <si>
    <t>DIEGO FERNANDO MARIN SUAREZ</t>
  </si>
  <si>
    <t xml:space="preserve">1 MES Y 25 DIAS </t>
  </si>
  <si>
    <t xml:space="preserve">7 MESES Y 20 DIAS </t>
  </si>
  <si>
    <t>15-46-101033444</t>
  </si>
  <si>
    <t>306-2023-CPS-AG (84670)</t>
  </si>
  <si>
    <t xml:space="preserve">SEBASTIAN RICARDO RIVERA CALVO </t>
  </si>
  <si>
    <t>FDLUCD-306-2023 (84670)</t>
  </si>
  <si>
    <t>https://community.secop.gov.co/Public/Tendering/OpportunityDetail/Index?noticeUID=CO1.NTC.4029435&amp;isFromPublicArea=True&amp;isModal=true&amp;asPopupView=true</t>
  </si>
  <si>
    <t>307-2023-CPS-AG (84670)</t>
  </si>
  <si>
    <t>YUDI NATALIA VIUCHE CEBALLOS</t>
  </si>
  <si>
    <t>FDLUCD-307-2023 (84670)</t>
  </si>
  <si>
    <t xml:space="preserve"> $        20.800.000</t>
  </si>
  <si>
    <t>https://community.secop.gov.co/Public/Tendering/OpportunityDetail/Index?noticeUID=CO1.NTC.4031784&amp;isFromPublicArea=True&amp;isModal=true&amp;asPopupView=true</t>
  </si>
  <si>
    <t>308-2023-CPS-P (84500)</t>
  </si>
  <si>
    <t>INGRID CAROLINA AVILA ALZATE</t>
  </si>
  <si>
    <t>FDLUCD-308-2023 (84500)</t>
  </si>
  <si>
    <t>https://community.secop.gov.co/Public/Tendering/OpportunityDetail/Index?noticeUID=CO1.NTC.4036102&amp;isFromPublicArea=True&amp;isModal=true&amp;asPopupView=true</t>
  </si>
  <si>
    <t>309-2023 CPS-AG (84524)</t>
  </si>
  <si>
    <t>LADY TATIANA CASTELLANOS BARON</t>
  </si>
  <si>
    <t>FDLUCD-309-2023 (84524)</t>
  </si>
  <si>
    <t>https://community.secop.gov.co/Public/Tendering/OpportunityDetail/Index?noticeUID=CO1.NTC.4031931&amp;isFromPublicArea=True&amp;isModal=true&amp;asPopupView=true</t>
  </si>
  <si>
    <t>310-2023 CPS-AG (85859)</t>
  </si>
  <si>
    <t>DIANA ISABEL DIAZ BARRIOS</t>
  </si>
  <si>
    <t>FDLUCD-310-2023(85859)</t>
  </si>
  <si>
    <t>PRESTAR LOS SERVICIOS TÉCNICOS EN LOS PROCESOS ADMINISTRATIVOS, CONTABLES Y PRESUPUESTALES QUE ADELANTE EL FONDO DE DESARROLLO LOCAL DE USME, EN EL ÁREA DE GESTIÒN DEL DESARROLLO, ADMINISTRATIVA Y FINANCIERA DE LA ALCALDÍA LOCAL DE USME</t>
  </si>
  <si>
    <t xml:space="preserve"> $        22.400.000</t>
  </si>
  <si>
    <t>https://community.secop.gov.co/Public/Tendering/OpportunityDetail/Index?noticeUID=CO1.NTC.4035005&amp;isFromPublicArea=True&amp;isModal=true&amp;asPopupView=true</t>
  </si>
  <si>
    <t>311-2023 CPS-AG (87321)</t>
  </si>
  <si>
    <t>JAIME ALEJANDRO GONZÁLEZ RIAÑO</t>
  </si>
  <si>
    <t>FDLUCD-311-2023(87231)</t>
  </si>
  <si>
    <t xml:space="preserve"> $        33.250.000</t>
  </si>
  <si>
    <t>https://community.secop.gov.co/Public/Tendering/OpportunityDetail/Index?noticeUID=CO1.NTC.4035006&amp;isFromPublicArea=True&amp;isModal=true&amp;asPopupView=true</t>
  </si>
  <si>
    <t>312-2023-CPS-AG (84658)</t>
  </si>
  <si>
    <t>LINA BEATRIZ TERAN CASTRO</t>
  </si>
  <si>
    <t>FDLUCD-312-2023 (84658)</t>
  </si>
  <si>
    <t>https://community.secop.gov.co/Public/Tendering/OpportunityDetail/Index?noticeUID=CO1.NTC.4033265&amp;isFromPublicArea=True&amp;isModal=true&amp;asPopupView=true</t>
  </si>
  <si>
    <t>313-2023-CPS-AG (85992)</t>
  </si>
  <si>
    <t xml:space="preserve">FDLUCD-313-2023 (85992)	</t>
  </si>
  <si>
    <t>https://community.secop.gov.co/Public/Tendering/OpportunityDetail/Index?noticeUID=CO1.NTC.4035002&amp;isFromPublicArea=True&amp;isModal=true&amp;asPopupView=true</t>
  </si>
  <si>
    <t>JORGE WILLIAMS ACEVEDO MARTIN</t>
  </si>
  <si>
    <t>1 MES Y 22 DIAS</t>
  </si>
  <si>
    <t>6 MESES Y  8 DIAS</t>
  </si>
  <si>
    <t>21-46-101067338</t>
  </si>
  <si>
    <t>314-2023-CPS-AG (85992)</t>
  </si>
  <si>
    <t>CLAUDIA LILIANA VELEZ ZULUAGA</t>
  </si>
  <si>
    <t>FDLUCD-314-2023 (85992)</t>
  </si>
  <si>
    <t>https://community.secop.gov.co/Public/Tendering/OpportunityDetail/Index?noticeUID=CO1.NTC.4035004&amp;isFromPublicArea=True&amp;isModal=true&amp;asPopupView=true</t>
  </si>
  <si>
    <t>315-2023-CPS-P (84703)</t>
  </si>
  <si>
    <t>SANDRA MILENA MORALES MORALES</t>
  </si>
  <si>
    <t>INGENIERA AMBIENTAL Y SANITARIA</t>
  </si>
  <si>
    <t>FDLUCD-315-2023 (84703)</t>
  </si>
  <si>
    <t>APOYAR LA FORMULACIÓN, GESTIÓN Y SEGUIMIENTO DE ACTIVIDADES ENFOCADAS A LA GESTIÓN AMBIENTAL EXTERNA, ENCAMINADAS A LA MITIGACIÓN DE LOS DIFERENTES IMPACTOS AMBIENTALES Y LA CONSERVACIÓN DE LOS RECURSOS NATURALES DE LA LOCALIDAD DE USME</t>
  </si>
  <si>
    <t>https://community.secop.gov.co/Public/Tendering/OpportunityDetail/Index?noticeUID=CO1.NTC.4033374&amp;isFromPublicArea=True&amp;isModal=true&amp;asPopupView=true</t>
  </si>
  <si>
    <t>19/10/2023
19/12/2023</t>
  </si>
  <si>
    <t>$10.000.000
$5.000.000</t>
  </si>
  <si>
    <t>19/12/2023
19/01/2024</t>
  </si>
  <si>
    <t>316-2023-CPS-AG (84667)</t>
  </si>
  <si>
    <t>LINA TATIANA GARZON GARZON</t>
  </si>
  <si>
    <t>FDLUCD-316-2023 (84667)</t>
  </si>
  <si>
    <t>PRESTAR LOS SERVICIOS DE APOYO AL FONDO DE DESARROLLO LOCAL DE USME- ÁREA DE GESTIÓN POLICIVA- EN LO RELACIONADO CON RÉGIMEN DE PROPIEDAD HORIZONTAL Y ACTIVIDADES DE INSPECCIÓN Y VIGILANCIA DE PARQUEADEROS</t>
  </si>
  <si>
    <t>https://community.secop.gov.co/Public/Tendering/OpportunityDetail/Index?noticeUID=CO1.NTC.4033925&amp;isFromPublicArea=True&amp;isModal=true&amp;asPopupView=true</t>
  </si>
  <si>
    <t>317-2023 CPS-AG (84524)</t>
  </si>
  <si>
    <t>DIANA YURANY MARTÍNEZ MARTINEZ</t>
  </si>
  <si>
    <t>FDLUCD-317-2023 (84524)</t>
  </si>
  <si>
    <t>https://community.secop.gov.co/Public/Tendering/OpportunityDetail/Index?noticeUID=CO1.NTC.4035971&amp;isFromPublicArea=True&amp;isModal=true&amp;asPopupView=true</t>
  </si>
  <si>
    <t>318-2023-CPS-P (86133)</t>
  </si>
  <si>
    <t>CARLOS ANTONIO VIDAL ANGULO</t>
  </si>
  <si>
    <t>FDLUCD-318-2023 (86133)</t>
  </si>
  <si>
    <t>PRESTAR SERVICIOS PROFESIONALES DE APOYO A LA GESTIÓN DEL DESARROLLO LOCAL EN LABORES DE COORDINACION DE LOS FESTIVALES Y EVENTOS DE CULTURALES</t>
  </si>
  <si>
    <t xml:space="preserve"> $        45.000.000</t>
  </si>
  <si>
    <t>https://community.secop.gov.co/Public/Tendering/OpportunityDetail/Index?noticeUID=CO1.NTC.4043869&amp;isFromPublicArea=True&amp;isModal=true&amp;asPopupView=true</t>
  </si>
  <si>
    <t>319-2023-CPS-AG (85992)</t>
  </si>
  <si>
    <t>FREDY ALONSO SANCHEZ RAMIREZ</t>
  </si>
  <si>
    <t>FDLUCD-319-2023 (85992)</t>
  </si>
  <si>
    <t>https://community.secop.gov.co/Public/Tendering/OpportunityDetail/Index?noticeUID=CO1.NTC.4042101&amp;isFromPublicArea=True&amp;isModal=true&amp;asPopupView=true</t>
  </si>
  <si>
    <t>PEDRO  PABLO AVELLA AVELLA (31/03/2023)</t>
  </si>
  <si>
    <t>320-2023-CPS-AG (86082)</t>
  </si>
  <si>
    <t>DIEGO ARMANDO CARDENAS AGUIRRE</t>
  </si>
  <si>
    <t>TECNICO EN DESARROLLO DE
OPERACIONES LOGISTICA</t>
  </si>
  <si>
    <t>FDLUCD-320-2023 (86082)</t>
  </si>
  <si>
    <t>https://community.secop.gov.co/Public/Tendering/OpportunityDetail/Index?noticeUID=CO1.NTC.4044944&amp;isFromPublicArea=True&amp;isModal=true&amp;asPopupView=true</t>
  </si>
  <si>
    <t>321-2023 CPS-P (86033)</t>
  </si>
  <si>
    <t>MAIRA ALEJANDRA LEGUIZAMON ELAICA</t>
  </si>
  <si>
    <t>FDLUCD-321-2023 (86033)</t>
  </si>
  <si>
    <t xml:space="preserve"> $        38.800.000</t>
  </si>
  <si>
    <t>https://community.secop.gov.co/Public/Tendering/OpportunityDetail/Index?noticeUID=CO1.NTC.4044949&amp;isFromPublicArea=True&amp;isModal=true&amp;asPopupView=true</t>
  </si>
  <si>
    <t>322-2023 CPS-P (86033)</t>
  </si>
  <si>
    <t>JONATHAN RODRIGUEZ VELASQUEZ</t>
  </si>
  <si>
    <t>FDLUCD-322-2023 (86033)</t>
  </si>
  <si>
    <t>https://community.secop.gov.co/Public/Tendering/OpportunityDetail/Index?noticeUID=CO1.NTC.4044481&amp;isFromPublicArea=True&amp;isModal=true&amp;asPopupView=true</t>
  </si>
  <si>
    <t>323-2023 CPS-P (86033)</t>
  </si>
  <si>
    <t>YEIMY LILIANA MORENO BELOSA</t>
  </si>
  <si>
    <t>FDLUCD-323-2023 (86033)</t>
  </si>
  <si>
    <t>https://community.secop.gov.co/Public/Tendering/OpportunityDetail/Index?noticeUID=CO1.NTC.4045204&amp;isFromPublicArea=True&amp;isModal=true&amp;asPopupView=true</t>
  </si>
  <si>
    <t>324-2023-CPS AG (86051)</t>
  </si>
  <si>
    <t>FABIAN ANDRES GORDO VINASCO</t>
  </si>
  <si>
    <t>FDLUCD-324-2023 (86051)</t>
  </si>
  <si>
    <t xml:space="preserve">	PRESTAR SERVICIOS DE APOYO ASISTENCIAL EN LOS PROCESOS ADMINISTRATIVOS DE DISTRIBUCIÓN Y NOTIFICACIÓN DE CORRESPONDENCIA, DEL ÁREA DE GESTIÓN DEL DESARROLLO ADMINISTRATIVA Y FINANZAS Y DEL DESPACHO DE LA ALCALDÍA LOCAL DE USME.</t>
  </si>
  <si>
    <t xml:space="preserve"> $        21.816.000</t>
  </si>
  <si>
    <t>https://community.secop.gov.co/Public/Tendering/OpportunityDetail/Index?noticeUID=CO1.NTC.4047008&amp;isFromPublicArea=True&amp;isModal=true&amp;asPopupView=true</t>
  </si>
  <si>
    <t>TALENTO NO PALANCA</t>
  </si>
  <si>
    <t>325-2023 CPS-AG (87775)</t>
  </si>
  <si>
    <t>ANGELICA MARÍA TORRES QUIROGA</t>
  </si>
  <si>
    <t>FDLUCD-325-2023 (87775)</t>
  </si>
  <si>
    <t>PRESTAR LOS SERVICIOS TÉCNICOS EN LOS PROCESOS ADMINISTRATIVOS Y CONTABLES QUE ADELANTE EL FONDO DE DESARROLLO LOCAL DE USME, EN EL ÁREA DE GESTIÒN DEL DESARROLLO, ADMINISTRATIVA Y FINANCIERA DE LA ALCALDÍA LOCAL DE USME.</t>
  </si>
  <si>
    <t>https://community.secop.gov.co/Public/Tendering/OpportunityDetail/Index?noticeUID=CO1.NTC.4048015&amp;isFromPublicArea=True&amp;isModal=true&amp;asPopupView=true</t>
  </si>
  <si>
    <t xml:space="preserve">CONTABILIDAD </t>
  </si>
  <si>
    <t>HUGO EDUARDO RIOS RIVERA (30/09/2023)</t>
  </si>
  <si>
    <t>326-2023 CPS-P (86183)</t>
  </si>
  <si>
    <t>JEYSSON ANDRES GARCIA ROZO</t>
  </si>
  <si>
    <t>FDLUCD-326-2023 (86183)</t>
  </si>
  <si>
    <t>PRESTAR LOS SERVICIOS PROFESIONALES AL ÁREA DE GESTIÓN DE DESARROLLO LOCAL Y AL DESPACHO, ACTIVIDADES ADMINISTRATIVAS EN CUMPLIMIENTO DEL PLAN DE DESARROLLO LOCAL DE USME</t>
  </si>
  <si>
    <t xml:space="preserve"> $        36.800.000</t>
  </si>
  <si>
    <t>https://community.secop.gov.co/Public/Tendering/OpportunityDetail/Index?noticeUID=CO1.NTC.4051166&amp;isFromPublicArea=True&amp;isModal=true&amp;asPopupView=true</t>
  </si>
  <si>
    <t xml:space="preserve">COORDINACION </t>
  </si>
  <si>
    <t>19/10/2023
21/11/2023</t>
  </si>
  <si>
    <t>$4.600.000
$4.600.000</t>
  </si>
  <si>
    <t>327-2023-CPS-AG (86082)</t>
  </si>
  <si>
    <t>DANIELA FERNANDA BAQUERO COBOS</t>
  </si>
  <si>
    <t>FDLUCD-327-2023 (86082)</t>
  </si>
  <si>
    <t>PRESTAR LOS SERVICIOS DE APOYO ASISTENCIAL PARA LA PROMOCIÓN, ORIENTACIÓN Y EL FORTALECIMIENTO DE LOS PROCESOS CULTURALES Y ARTÍSTICOS IMPULSADOS POR LA ALCALDÍA LOCAL DE USME.</t>
  </si>
  <si>
    <t>https://community.secop.gov.co/Public/Tendering/OpportunityDetail/Index?noticeUID=CO1.NTC.4051206&amp;isFromPublicArea=True&amp;isModal=true&amp;asPopupView=true</t>
  </si>
  <si>
    <t>328-2023 CPS-P (86033)</t>
  </si>
  <si>
    <t>RUBIELA CARVAJAL DURAN</t>
  </si>
  <si>
    <t>FDLUCD-328-2023 (86033)</t>
  </si>
  <si>
    <t>https://community.secop.gov.co/Public/Tendering/OpportunityDetail/Index?noticeUID=CO1.NTC.4051179&amp;isFromPublicArea=True&amp;isModal=true&amp;asPopupView=true</t>
  </si>
  <si>
    <t>329-2023 CPS-P (86033)</t>
  </si>
  <si>
    <t>ERIKA JOHANNA PEREZ RAMIREZ</t>
  </si>
  <si>
    <t>FDLUCD-329-2023 (86033)</t>
  </si>
  <si>
    <t>https://community.secop.gov.co/Public/Tendering/OpportunityDetail/Index?noticeUID=CO1.NTC.4051187&amp;isFromPublicArea=True&amp;isModal=true&amp;asPopupView=true</t>
  </si>
  <si>
    <t>330-2023 CPS-P (87772)</t>
  </si>
  <si>
    <t>LUZ ELSY OSIRIS AVILA OCAMPO</t>
  </si>
  <si>
    <t>FDLUCD-330-2023(87772)</t>
  </si>
  <si>
    <t>PRESTAR LOS SERVICIOS PROFESIONALES EN LOS PROCESOS ADMINISTRATIVOS, CONTABLES Y FINANCIEROS DEL FONDO DE DESARROLLO LOCAL EN EL MARCO DE LAS NORMAS DE DERECHO CONTABLE Y DE SEGURIDAD SOCIAL</t>
  </si>
  <si>
    <t>https://community.secop.gov.co/Public/Tendering/OpportunityDetail/Index?noticeUID=CO1.NTC.4051860&amp;isFromPublicArea=True&amp;isModal=true&amp;asPopupView=true</t>
  </si>
  <si>
    <t>331-2023-CPS-AG (86050)</t>
  </si>
  <si>
    <t>CHRISTIAN HERNAN BUSTOS BARRERO</t>
  </si>
  <si>
    <t>FDLUCD-331-2023 (86050)</t>
  </si>
  <si>
    <t>APOYAR Y DAR SOPORTE TECNICO AL ADMINISTRADOR Y USUARIO FINAL DE LA RED DE SISTEMAS Y TECNOLOGIA E INFORMACIÓN DE LA ALCALDIA LOCAL</t>
  </si>
  <si>
    <t xml:space="preserve"> $        83.600.000</t>
  </si>
  <si>
    <t xml:space="preserve"> $        30.400.000</t>
  </si>
  <si>
    <t>https://community.secop.gov.co/Public/Tendering/OpportunityDetail/Index?noticeUID=CO1.NTC.4051686&amp;isFromPublicArea=True&amp;isModal=true&amp;asPopupView=true</t>
  </si>
  <si>
    <t>JOSE IGNACIO LEURO CARVAJAL (31/08/2023)</t>
  </si>
  <si>
    <t>332-2023 CPS-P (86033</t>
  </si>
  <si>
    <t>MONICA LIZETH CUADROS LEMUS</t>
  </si>
  <si>
    <t>FDLUCD-332-2023 (86033)</t>
  </si>
  <si>
    <t>https://community.secop.gov.co/Public/Tendering/OpportunityDetail/Index?noticeUID=CO1.NTC.4053932&amp;isFromPublicArea=True&amp;isModal=true&amp;asPopupView=true</t>
  </si>
  <si>
    <t>333-2023-CPS-AG (86154)</t>
  </si>
  <si>
    <t>FDLUCD-333-2023 (86154)</t>
  </si>
  <si>
    <t>PRESTAR LOS SERVICIOS DE APOYO TÉCNICO ADMINISTRATIVO PARA EL ACOMPAÑAMIENTO EN LAS ACTIVIDADES EN EL TERRITORIO DE LA ESTRATEGIA JUNTOS CUIDAMOS BOGOTA Y EL ACOMPAÑAMIENTO EN LOS ENTORNOS ESCOLARES Y ESPACIO PÚBLICO DE LA LOCALIDAD DE USME</t>
  </si>
  <si>
    <t xml:space="preserve"> $        32.000.000</t>
  </si>
  <si>
    <t>https://community.secop.gov.co/Public/Tendering/OpportunityDetail/Index?noticeUID=CO1.NTC.4054326&amp;isFromPublicArea=True&amp;isModal=true&amp;asPopupView=true</t>
  </si>
  <si>
    <t>334-2023 CPS-P (86033)</t>
  </si>
  <si>
    <t>CLAUDIA PATRICIA CONTRERAS ALBORNOZ</t>
  </si>
  <si>
    <t>FDLUCD-334-2023 (86033</t>
  </si>
  <si>
    <t>https://community.secop.gov.co/Public/Tendering/OpportunityDetail/Index?noticeUID=CO1.NTC.4053793&amp;isFromPublicArea=True&amp;isModal=true&amp;asPopupView=true</t>
  </si>
  <si>
    <t>335-2023 CPS-AG (84432)</t>
  </si>
  <si>
    <t>SANDRA YANID PASTRANA CHAPARRO</t>
  </si>
  <si>
    <t>LICENCIADA EN PREESCOLAR</t>
  </si>
  <si>
    <t>FDLUCD-335-2023 (84432)</t>
  </si>
  <si>
    <t>RESTAR SERVICIOS DE APOYO AL AREA DE GESTIÓN DEL DESARROLLO LOCAL EN LOS PROCESOS ADMINISTRATIVOS DE ALMACÉN, PARA EL CONTROL, ENTREGA DE ELEMENTOS, MANEJO DE INVENTARIOS, CONSOLIDACIÓN Y VERIFICACIÓN EN LA DIGITACIÓN, ELABORACIÓN Y ACTUALIZACIÓN DE DOCUMENTOS FÍSICOS Y EN MEDIO MAGNÉTICO</t>
  </si>
  <si>
    <t xml:space="preserve"> $        39.600.000</t>
  </si>
  <si>
    <t xml:space="preserve"> $        14.400.000</t>
  </si>
  <si>
    <t>https://community.secop.gov.co/Public/Tendering/OpportunityDetail/Index?noticeUID=CO1.NTC.4058413&amp;isFromPublicArea=True&amp;isModal=true&amp;asPopupView=true</t>
  </si>
  <si>
    <t>DIEGO ALEJANDRO AREVALO PASTRANA</t>
  </si>
  <si>
    <t>4 MESES Y 25 DIAS</t>
  </si>
  <si>
    <t>3 MESES Y 5 DIAS</t>
  </si>
  <si>
    <t xml:space="preserve">	21-44-101420237</t>
  </si>
  <si>
    <t>Capacitar 3200 personas en los campos deportivos</t>
  </si>
  <si>
    <t>336-2023-CPS-AG(86176)</t>
  </si>
  <si>
    <t>SHERLEY CAROLINA SANCHEZ SUAREZ</t>
  </si>
  <si>
    <t>CIENCIAS DEL DEPORTE Y DE LA EDUCACION FISICA</t>
  </si>
  <si>
    <t>FDLUCD-336-2023 (86176)</t>
  </si>
  <si>
    <t>PRESTAR SERVICIOS TÉCNICOS A LA GESTIÓN DEL DESARROLLO LOCAL ORIENTADOS AL DEPORTE EN PROCESOS FORMACION, CULTURA FISICA Y ENTRENAMIENTO DEPORTIVO</t>
  </si>
  <si>
    <t xml:space="preserve"> $      385.000.000</t>
  </si>
  <si>
    <t>https://community.secop.gov.co/Public/Tendering/OpportunityDetail/Index?noticeUID=CO1.NTC.4059912&amp;isFromPublicArea=True&amp;isModal=true&amp;asPopupView=true</t>
  </si>
  <si>
    <t>337-2023-CPS-AG (86176)</t>
  </si>
  <si>
    <t>JORGE ARTURO HUERTAS MOLINA</t>
  </si>
  <si>
    <t>FDLUCD-337-2023 (86176)</t>
  </si>
  <si>
    <t>PRESTAR SERVICIOS TÉCNICOS A LA GESTIÓN DEL DESARROLLO LOCAL ORIENTADOS AL DEPORTE EN PROCESOS FORMACION, CULTURA FISICA Y ENTRENAMIENTO DEPORTIVO.</t>
  </si>
  <si>
    <t>https://community.secop.gov.co/Public/Tendering/OpportunityDetail/Index?noticeUID=CO1.NTC.4059600&amp;isFromPublicArea=True&amp;isModal=true&amp;asPopupView=true</t>
  </si>
  <si>
    <t>338-2023-CPS-AG (86176)</t>
  </si>
  <si>
    <t>LILIANA CARANTÓN GÓMEZ</t>
  </si>
  <si>
    <t>FDLUCD-338-2023 (86176)</t>
  </si>
  <si>
    <t>https://community.secop.gov.co/Public/Tendering/OpportunityDetail/Index?noticeUID=CO1.NTC.4059490&amp;isFromPublicArea=True&amp;isModal=true&amp;asPopupView=true</t>
  </si>
  <si>
    <t>339-2023-CPS-P (86104)</t>
  </si>
  <si>
    <t>DIEGO ALEJANDRO PEDRAZA SIERRA</t>
  </si>
  <si>
    <t>FDLUCD-339-2023 (86104)</t>
  </si>
  <si>
    <t>PRESTAR SERVICIOS PROFESIONALES DE APOYO A LA GESTIÓN DEL DESARROLLO LOCAL EN LABORES DE COORDINACION DE LASESCUELAS DE FORMACION CULTURAL ARTISTICA</t>
  </si>
  <si>
    <t xml:space="preserve"> $        90.000.000</t>
  </si>
  <si>
    <t>https://community.secop.gov.co/Public/Tendering/OpportunityDetail/Index?noticeUID=CO1.NTC.4059649&amp;isFromPublicArea=True&amp;isModal=true&amp;asPopupView=true</t>
  </si>
  <si>
    <t>340-2023-CPS-P (84669)</t>
  </si>
  <si>
    <t>GERMAN MALAGON SUAREZ</t>
  </si>
  <si>
    <t>FDLUCD-340-2023 (84669)</t>
  </si>
  <si>
    <t>https://community.secop.gov.co/Public/Tendering/OpportunityDetail/Index?noticeUID=CO1.NTC.4061267&amp;isFromPublicArea=True&amp;isModal=true&amp;asPopupView=true</t>
  </si>
  <si>
    <t>HADER DE JESUS MENDEZ HERNANDEZ</t>
  </si>
  <si>
    <t>4 MESES Y 17 DIAS</t>
  </si>
  <si>
    <t>4 MESES Y 28 DIAS</t>
  </si>
  <si>
    <t xml:space="preserve">	15-44-101282920</t>
  </si>
  <si>
    <t>341-2023 CPS-AG (86019)</t>
  </si>
  <si>
    <t>ANGELA MILENA ALDANA NIETO</t>
  </si>
  <si>
    <t xml:space="preserve">ADMINISTRACION DE EMPRESAS </t>
  </si>
  <si>
    <t>FDLUCD-341-2023 (86019)</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</si>
  <si>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</si>
  <si>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https://community.secop.gov.co/Public/Tendering/OpportunityDetail/Index?noticeUID=CO1.NTC.4058316&amp;isFromPublicArea=True&amp;isModal=true&amp;asPopupView=true</t>
  </si>
  <si>
    <t>MARGERYS YARENIS PAREJO PEREZ</t>
  </si>
  <si>
    <t>20 DIAS</t>
  </si>
  <si>
    <t>15-46-101032983</t>
  </si>
  <si>
    <t>342-2023 CPS-AG (86019)</t>
  </si>
  <si>
    <t>MIGUEL ANGEL PATIÑO ARAQUE</t>
  </si>
  <si>
    <t>LICENCIADO EN CIENCIAS SOCIALES</t>
  </si>
  <si>
    <t>FDLUCD-342-2023 (86019)</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</si>
  <si>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</si>
  <si>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 xml:space="preserve"> $        38.000.000</t>
  </si>
  <si>
    <t>https://community.secop.gov.co/Public/Tendering/OpportunityDetail/Index?noticeUID=CO1.NTC.4061563&amp;isFromPublicArea=True&amp;isModal=true&amp;asPopupView=true</t>
  </si>
  <si>
    <t xml:space="preserve">ANDRES CASTELLANOS ALGARRA </t>
  </si>
  <si>
    <t>2 MESES Y 8 DIAS</t>
  </si>
  <si>
    <t>7 MESES Y 7 DIAS</t>
  </si>
  <si>
    <t xml:space="preserve"> 	15-46-101033614</t>
  </si>
  <si>
    <t>343-2023 CPS-P (84406)</t>
  </si>
  <si>
    <t>MARCELA PATRICIA MARTINEZ PORTILLA.</t>
  </si>
  <si>
    <t>ADMINISTRACION PUBLICA TERRITORIAL</t>
  </si>
  <si>
    <t>FDLUCD-343-2023(84406)</t>
  </si>
  <si>
    <t>https://community.secop.gov.co/Public/Tendering/OpportunityDetail/Index?noticeUID=CO1.NTC.4065077&amp;isFromPublicArea=True&amp;isModal=true&amp;asPopupView=true</t>
  </si>
  <si>
    <t>344-2023-CPS-AG (86176)</t>
  </si>
  <si>
    <t>JUAN CAMILO SAENZ VALLES</t>
  </si>
  <si>
    <t>LICENCIATURA EN EDUCACION BASICA
CON ENFASIS EN EDUCACION FISICA</t>
  </si>
  <si>
    <t>FDLUCD-344-2023 (86176)</t>
  </si>
  <si>
    <t>https://community.secop.gov.co/Public/Tendering/OpportunityDetail/Index?noticeUID=CO1.NTC.4067193&amp;isFromPublicArea=True&amp;isModal=true&amp;asPopupView=true</t>
  </si>
  <si>
    <t>JONATHAN MAURICIO VARGAS LOVERA</t>
  </si>
  <si>
    <t>1 MES Y 10 DIAS</t>
  </si>
  <si>
    <t>345-2023 CPS-P (88100)</t>
  </si>
  <si>
    <t>EDWIN EUGENIO FLOREZ MAHECHA</t>
  </si>
  <si>
    <t>FDLUCD-345-2023 (88100)</t>
  </si>
  <si>
    <t>https://community.secop.gov.co/Public/Tendering/OpportunityDetail/Index?noticeUID=CO1.NTC.4073538&amp;isFromPublicArea=True&amp;isModal=true&amp;asPopupView=true</t>
  </si>
  <si>
    <t>346-2023-CPS-AG (86176)</t>
  </si>
  <si>
    <t>JUAN CAMILO CASTRO PULIDO</t>
  </si>
  <si>
    <t>FDLUCD-346-2023 (86176)</t>
  </si>
  <si>
    <t>https://community.secop.gov.co/Public/Tendering/OpportunityDetail/Index?noticeUID=CO1.NTC.4075037&amp;isFromPublicArea=True&amp;isModal=true&amp;asPopupView=true</t>
  </si>
  <si>
    <t>347-2023-CPS-P (87954)</t>
  </si>
  <si>
    <t>DIEGO ALEXANDER RUIZ CUELLAR</t>
  </si>
  <si>
    <t>FDLUCD-347-2023 (87954)</t>
  </si>
  <si>
    <t>https://community.secop.gov.co/Public/Tendering/OpportunityDetail/Index?noticeUID=CO1.NTC.4085286&amp;isFromPublicArea=True&amp;isModal=true&amp;asPopupView=true</t>
  </si>
  <si>
    <t>348-2023-CPS-P (87956)</t>
  </si>
  <si>
    <t>CAMILO ANDRES SARMIENTO DELGADO</t>
  </si>
  <si>
    <t>FDLUCD-348-2023 (87956)</t>
  </si>
  <si>
    <t>PRESTAR LOS SERVICIOS PROFESIONALES A LA ALCALDÍA LOCAL DE USME, PARA LA EJECUCIÓN DE LOS PROCESOS, ACTIVIDADES Y ESTRATEGIAS 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</si>
  <si>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https://community.secop.gov.co/Public/Tendering/OpportunityDetail/Index?noticeUID=CO1.NTC.4085391&amp;isFromPublicArea=True&amp;isModal=true&amp;asPopupView=true</t>
  </si>
  <si>
    <t>349-2023-CPS-P (88098)</t>
  </si>
  <si>
    <t>HARRISON GONZALEZ FONSECA</t>
  </si>
  <si>
    <t>FDLUCD-349-2023 (88098)</t>
  </si>
  <si>
    <t xml:space="preserve">	APOYAR AL EQUIPO DE PRENSA Y COMUNICACIONES DE LA ALCALDÍA LOCAL EN LA REALIZACIÓN Y PUBLICACIÓN DE CONTENIDOS DE REDES SOCIALES Y CANALES DE DIVULGACIÓN DIGITAL (SITIO WEB) DE LA ALCALDÍA LOCAL.</t>
  </si>
  <si>
    <t>https://community.secop.gov.co/Public/Tendering/OpportunityDetail/Index?noticeUID=CO1.NTC.4106848&amp;isFromPublicArea=True&amp;isModal=true&amp;asPopupView=true</t>
  </si>
  <si>
    <t>350-2023-CPS-P (87960)</t>
  </si>
  <si>
    <t>WILLIAM GERMAN PEREZ LLANOS</t>
  </si>
  <si>
    <t>FDLUCD-350-2023 (87960)</t>
  </si>
  <si>
    <t>PRESTAR LOS SERVICIOS PROFESIONALES ESPECIALIZADOS COMO ARQUITECTO PARA APOYAR EL DESARROLLO DE LOS PROCESOS Y PROCEDIMIENTOS A CARGO DEL ÁREA DE GESTIÓN POLICIVA DE LA ALCALDÍA LOCAL DE USME, CON OCASIÓN DE LA INFRACCIÓN AL RÉGIMEN DE OBRAS Y URBANISMO SUSCEPTIBLES DE OCUPACIONES ILEGALES</t>
  </si>
  <si>
    <t>https://community.secop.gov.co/Public/Tendering/OpportunityDetail/Index?noticeUID=CO1.NTC.4093953&amp;isFromPublicArea=True&amp;isModal=true&amp;asPopupView=true</t>
  </si>
  <si>
    <t>351-2023 CPS-P (88147)</t>
  </si>
  <si>
    <t>YERMEY ROLANDO RODRIGUEZ AVILA</t>
  </si>
  <si>
    <t>INGENIERO CIVIL ESPECILISTA EN GERENCIA DE PROYECTOS</t>
  </si>
  <si>
    <t>FDLUCD-351-2023 (88147)</t>
  </si>
  <si>
    <t xml:space="preserve">	PRESTAR SUS SERVICIOS PROFESIONAL ESESPECIALIZADO EN EL ÁREA GESTIÓN DEL DESARROLLO LOCAL EN LA FORMULACIÓN, SEGUIMIENTO, EJECUCIÓN Y EVALUACIÓN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</si>
  <si>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https://community.secop.gov.co/Public/Tendering/OpportunityDetail/Index?noticeUID=CO1.NTC.4094176&amp;isFromPublicArea=True&amp;isModal=true&amp;asPopupView=true</t>
  </si>
  <si>
    <t>352-2023-CPS-AG (85145)</t>
  </si>
  <si>
    <t>LUZ MIRIAN JUANIAS MORALES</t>
  </si>
  <si>
    <t>FDLUCD-352-2023 (85145)</t>
  </si>
  <si>
    <t>https://community.secop.gov.co/Public/Tendering/OpportunityDetail/Index?noticeUID=CO1.NTC.4124922&amp;isFromPublicArea=True&amp;isModal=true&amp;asPopupView=true</t>
  </si>
  <si>
    <t>DUBAN FELIPE JANSASOY AGREDA</t>
  </si>
  <si>
    <t>2 MESES Y 23 DIAS</t>
  </si>
  <si>
    <t>5 MESES Y 7 DIAS</t>
  </si>
  <si>
    <t>15-44-101280769</t>
  </si>
  <si>
    <t>353-2023 CPS-AG (88371)</t>
  </si>
  <si>
    <t>KATHERINE ANDREA PUELLO GALAN</t>
  </si>
  <si>
    <t>FDLUCD-353-2023 (88371)</t>
  </si>
  <si>
    <t>PRESTAR SUS SERVICIOS TECNICOS DE APOYO Y ASISTENCIA ADMINISTRATIVA AL ÁREA DE GESTIÓN DEL DESARROLLO LOCAL, PARA FORTALECER LAS ETAPAS PRECONTRACTUALES, CONTRACTUALES Y POST CONTRACTUALES DE ACUERDO AL PLAN ANUAL DE ADQUISICIONES DE LA ALCALDIA LOCAL</t>
  </si>
  <si>
    <t>https://community.secop.gov.co/Public/Tendering/OpportunityDetail/Index?noticeUID=CO1.NTC.4134791&amp;isFromPublicArea=True&amp;isModal=true&amp;asPopupView=true</t>
  </si>
  <si>
    <t>354-2023-CPS AG (87952)</t>
  </si>
  <si>
    <t>LAURA DANIELA VASQUEZ ROJAS</t>
  </si>
  <si>
    <t>FDLUCD-354-2023 (87952)</t>
  </si>
  <si>
    <t>PRESTAR SERVICIOS TÉCNICOS DE ASISTENCIA ADMINISTRATIVA AL ÁREA DE GESTIÓN DEL DESARROLLO LOCAL PARA LA DEPURACIÓN DE LAS OBLIGACIONES POR PAGAR DEL FONDO DE DESARROLLO LOCAL DE USME.</t>
  </si>
  <si>
    <t>https://community.secop.gov.co/Public/Tendering/OpportunityDetail/Index?noticeUID=CO1.NTC.4124875&amp;isFromPublicArea=True&amp;isModal=true&amp;asPopupView=true</t>
  </si>
  <si>
    <t>355-2023-CPS-P (88374)</t>
  </si>
  <si>
    <t>CESAR CARDENAS ANGEL</t>
  </si>
  <si>
    <t>FDLUCD-355-2023 (88374)</t>
  </si>
  <si>
    <t>PRESTAR LOS SERVICIOS PROFESIONALES EN SISTEMAS AL ÁREA DE GESTIÓN DEL DESARROLLO LOCAL, BRINDANDO ASISTENCIA Y SOPORTE TÉCNICO DEL SOFTWARE Y HARDWARE DE LOS EQUIPOS Y PROGRAMAS QUE MANEJA LA ENTIDAD.</t>
  </si>
  <si>
    <t>https://community.secop.gov.co/Public/Tendering/OpportunityDetail/Index?noticeUID=CO1.NTC.4124877&amp;isFromPublicArea=True&amp;isModal=true&amp;asPopupView=true</t>
  </si>
  <si>
    <t>356-2023-CPS-P (88448)</t>
  </si>
  <si>
    <t>ANA CAROLINA FLÓREZ PÉREZ</t>
  </si>
  <si>
    <t>FINANZAS Y COMERCIO EXTERIOR</t>
  </si>
  <si>
    <t>FDLUCD-356-2023 (88448)</t>
  </si>
  <si>
    <t>https://community.secop.gov.co/Public/Tendering/OpportunityDetail/Index?noticeUID=CO1.NTC.4124880&amp;isFromPublicArea=True&amp;isModal=true&amp;asPopupView=true</t>
  </si>
  <si>
    <t>357-2023-CPS-P (88381)</t>
  </si>
  <si>
    <t>JUAN CAMILO SANCHEZ SANCHEZ</t>
  </si>
  <si>
    <t>FDLUCD-357-2023 (88381)</t>
  </si>
  <si>
    <t>PRESTAR SUS SERVICIOS PROFESIONALES PARA APOYAR LAS ACCIONES DE PROMOCIÓN, ARTICULACIÓN, ACOMPAÑAMIENTO Y SEGUIMIENTO PARA LA ATENCIÓN Y PROTECCIÓN DE LOS ANIMALES DOMÉSTICOS Y SILVESTRES DE LA LOCALIDAD DE USME.</t>
  </si>
  <si>
    <t>https://community.secop.gov.co/Public/Tendering/OpportunityDetail/Index?noticeUID=CO1.NTC.4130694&amp;isFromPublicArea=True&amp;isModal=true&amp;asPopupView=true</t>
  </si>
  <si>
    <t>08/11/2023
21/12/2023</t>
  </si>
  <si>
    <t>08/01/2024
08/02/2024</t>
  </si>
  <si>
    <t xml:space="preserve">Realizar 4 estrategias de fortalecimiento institucional.
Intervenir 3.600 metros cuadrados de elementos del sistema de espacion público peatonal con acciones de construcción y/o conservación 
Intervenir 1,1 Kilometros-carril de malla vial urbana (local y/o intermedia) con acciones de construcción y/o conservación 
Intervenir 0,5 Kilometros-carril de malla vial rural con acciones de construcción y/o conservación </t>
  </si>
  <si>
    <t>O23011605570000001856
O23011604490000001847</t>
  </si>
  <si>
    <t>Gobierno abierto y transparente
Movilidad local sostenible</t>
  </si>
  <si>
    <t>358-2023-CA (88662)</t>
  </si>
  <si>
    <t>NELSON ORTIZ PORRAS</t>
  </si>
  <si>
    <t>JURIDICA / NATURAL</t>
  </si>
  <si>
    <t>CELEBRAR UN CONTRATO DE ARRENDAMIENTO DE UN PREDIO PARA USO DE ESTACIONAMIENTO DEL PARQUE AUTOMOTOR QUE HACE PARTE DEL INVENTARIO DE VEHICULOS Y MAQUINARIA PERTENECIENTES A LA ALCALDIA LOCAL - FONDO DE DESARROLLO LOCAL DE USME</t>
  </si>
  <si>
    <t>ARRENDAMIENTO</t>
  </si>
  <si>
    <t>1114
1114</t>
  </si>
  <si>
    <t>6/3/2023
6/3/2023</t>
  </si>
  <si>
    <t>$ 98.400.000
$6.000.000</t>
  </si>
  <si>
    <t>1284
1284</t>
  </si>
  <si>
    <t>8/3/2023
8/3/2023</t>
  </si>
  <si>
    <t>FUNCIONAMIENTO</t>
  </si>
  <si>
    <t xml:space="preserve">https://community.secop.gov.co/Public/Tendering/OpportunityDetail/Index?noticeUID=CO1.NTC.4135149&amp;isFromPublicArea=True&amp;isModal=False
</t>
  </si>
  <si>
    <t>ALCALDIA LOCAL DE USME</t>
  </si>
  <si>
    <t>JULY PAOLA ALDANA (26/07/2023)
LUIS GERARDO SUSPE MARTINEZ
(31/08/2023)</t>
  </si>
  <si>
    <t>359-2023-CPS-P (88377)</t>
  </si>
  <si>
    <t>JOSÉ VICENTE BERARDINELLI SOLANO</t>
  </si>
  <si>
    <t>FDLUCD-359-2023 (88377)</t>
  </si>
  <si>
    <t>https://community.secop.gov.co/Public/Tendering/OpportunityDetail/Index?noticeUID=CO1.NTC.4128734&amp;isFromPublicArea=True&amp;isModal=true&amp;asPopupView=true</t>
  </si>
  <si>
    <t>360-2023 CPS-AG (88424)</t>
  </si>
  <si>
    <t>LAURA JACQUELINE MORENO SALCEDO</t>
  </si>
  <si>
    <t>FDLUCD-360-2023 (88424)</t>
  </si>
  <si>
    <t>PRESTAR SERVICIOS DE APOYO AL AREA DE GESTIÓN DEL DESARROLLO LOCAL EN LOS PROCESOS ADMINISTRATIVOS DE ALMACÉN, PARA EL CONTROL, ENTREGA DE ELEMENTOS, MANEJO DE INVENTARIOS, CONSOLIDACIÓN Y VERIFICACIÓN EN LA DIGITACIÓN, ELABORACIÓN Y ACTUALIZACIÓN DE DOCUMENTOS FÍSICOS Y EN MEDIO MAGNÉTICO</t>
  </si>
  <si>
    <t>https://community.secop.gov.co/Public/Tendering/OpportunityDetail/Index?noticeUID=CO1.NTC.4138000&amp;isFromPublicArea=True&amp;isModal=true&amp;asPopupView=true</t>
  </si>
  <si>
    <t>KEVIN SAMID SAENZ DIAZ</t>
  </si>
  <si>
    <t>2 MESES Y 17 DIAS</t>
  </si>
  <si>
    <t>6 MESES Y 13 DIAS</t>
  </si>
  <si>
    <t xml:space="preserve">	14-44-101181874</t>
  </si>
  <si>
    <t>361-2023-CPS-AG (87420)</t>
  </si>
  <si>
    <t>VALERY ANDREA RAMÍREZ RAMÍREZ</t>
  </si>
  <si>
    <t>FDLUCD-361-2023 (87420)</t>
  </si>
  <si>
    <t xml:space="preserve">	PRESTAR SUS SERVICIOS TÉCNICOS EN LOS PROCESOS ADMINISTRATIVOS DEL DESPACHO, APOYANDO LA DIFUSIÓN, PROGRAMACIÓN, GESTIÓN Y DESARROLLO DE ACCIONES DEL DESPACHO Y DEMÁS ACTIVIDADES INSTITUCIONALES DEL ALCALDE LOCAL DE USME.</t>
  </si>
  <si>
    <t>https://community.secop.gov.co/Public/Tendering/OpportunityDetail/Index?noticeUID=CO1.NTC.4141690&amp;isFromPublicArea=True&amp;isModal=true&amp;asPopupView=true</t>
  </si>
  <si>
    <t>362-2023-CPS-AG (88419)</t>
  </si>
  <si>
    <t>JULIETH ALEXANDRA ACUÑA BERMUDEZ</t>
  </si>
  <si>
    <t>FDLUCD-362-2023 (88419)</t>
  </si>
  <si>
    <t>https://community.secop.gov.co/Public/Tendering/OpportunityDetail/Index?noticeUID=CO1.NTC.4141998&amp;isFromPublicArea=True&amp;isModal=true&amp;asPopupView=true</t>
  </si>
  <si>
    <t>363-2023-CPS AG (88426)</t>
  </si>
  <si>
    <t>JOHANN DANIEL FORERO</t>
  </si>
  <si>
    <t>FDLUCD-363-2023 (88426)</t>
  </si>
  <si>
    <t>PRESTAR LOS SERVICIOS ASISTENCIALES Y OPERACIONALES COMO PROMOTOR PARA EL APOYO EN LA IMPLEMENTACIÓN DEL PROYECTO DE AGRICULTURA URBANA EN USME EN LA ALCALDÍA LOCAL DE USME</t>
  </si>
  <si>
    <t>https://community.secop.gov.co/Public/Tendering/OpportunityDetail/Index?noticeUID=CO1.NTC.4142043&amp;isFromPublicArea=True&amp;isModal=true&amp;asPopupView=true</t>
  </si>
  <si>
    <t xml:space="preserve">SEBASTIAN STIVEN ZOLA NEIRA </t>
  </si>
  <si>
    <t>3 MESES Y 11 DIAS</t>
  </si>
  <si>
    <t>4 MESES Y 19 DIAS</t>
  </si>
  <si>
    <t xml:space="preserve">	15-44-101281504</t>
  </si>
  <si>
    <t>364-2023-CPS-P (88178)</t>
  </si>
  <si>
    <t>MONICA ALEJANDRA MUNCA CARDOZO</t>
  </si>
  <si>
    <t>FDLUCD-364-2023 (88178)</t>
  </si>
  <si>
    <t>https://community.secop.gov.co/Public/Tendering/OpportunityDetail/Index?noticeUID=CO1.NTC.4144096&amp;isFromPublicArea=True&amp;isModal=true&amp;asPopupView=true</t>
  </si>
  <si>
    <t>365-2023-CPS AG (88426)</t>
  </si>
  <si>
    <t xml:space="preserve">WILLIAMS STIVEN TAUTIVA LAGOS </t>
  </si>
  <si>
    <t>FDLUCD-365-2023 (88426)</t>
  </si>
  <si>
    <t>https://community.secop.gov.co/Public/Tendering/OpportunityDetail/Index?noticeUID=CO1.NTC.4142210&amp;isFromPublicArea=True&amp;isModal=true&amp;asPopupView=true</t>
  </si>
  <si>
    <t>366-2023-CPS-P (88206)</t>
  </si>
  <si>
    <t>LUZ ANGELA PINTO POSADA</t>
  </si>
  <si>
    <t>FDLUCD-366-2023 (88206)</t>
  </si>
  <si>
    <t>https://community.secop.gov.co/Public/Tendering/OpportunityDetail/Index?noticeUID=CO1.NTC.4146643&amp;isFromPublicArea=True&amp;isModal=true&amp;asPopupView=true</t>
  </si>
  <si>
    <t xml:space="preserve">PLANEACION </t>
  </si>
  <si>
    <t>367-2023-CPS P (88445)</t>
  </si>
  <si>
    <t>MARTHA LILIANA RODRIGUEZ FIGUEREDO</t>
  </si>
  <si>
    <t>FDLUCD-367-2023 (88445)</t>
  </si>
  <si>
    <t>PRESTAR APOYO PROFESIONAL EN LO RELACIONADO CON LA PROGRAMACIÓN, EJECUCIÓN, CONSOLIDACIÓN DE DOCUMENTOS E INFORMACIÓN DIRIGIDA AL CDI DE LA ALCALDIA LOCAL DE USME Y DEMÁS PROCESOS INSTITUCIONALES A CARGO DE LA ENTIDAD.</t>
  </si>
  <si>
    <t>https://community.secop.gov.co/Public/Tendering/OpportunityDetail/Index?noticeUID=CO1.NTC.4146804&amp;isFromPublicArea=True&amp;isModal=true&amp;asPopupView=true</t>
  </si>
  <si>
    <t xml:space="preserve">ELKIN ROBERT LOPEZ BOLIVAR </t>
  </si>
  <si>
    <t>368-2023-CPS-P (88494)</t>
  </si>
  <si>
    <t>NESTOR ALBERTO GONZALEZ RIOS</t>
  </si>
  <si>
    <t>ABOGADO ESPECIALIZACION EN GOBIERNO Y GESTION DEL DESARROLLO</t>
  </si>
  <si>
    <t>FDLUCD-368-2023 (88494)</t>
  </si>
  <si>
    <t>PRESTAR SUS SERVICIOS PROFESIONALES ESPECIALIZADOS PARA APOYAR AL DESPACHO EN LA IMPLEMENTACIÓN DE HERRAMIENTAS DE GESTIÓN ADMINISTRATIVA</t>
  </si>
  <si>
    <t>https://community.secop.gov.co/Public/Tendering/OpportunityDetail/Index?noticeUID=CO1.NTC.4146734&amp;isFromPublicArea=True&amp;isModal=true&amp;asPopupView=true</t>
  </si>
  <si>
    <t>369-2023-CPS AG ( 88426)</t>
  </si>
  <si>
    <t>CESAR DAVID BARRERO RODRIGUEZ</t>
  </si>
  <si>
    <t>TECNOLOGIA EN GESTION LOGISTICA</t>
  </si>
  <si>
    <t>FDLUCD-369-2023 (88426)</t>
  </si>
  <si>
    <t>https://community.secop.gov.co/Public/Tendering/OpportunityDetail/Index?noticeUID=CO1.NTC.4152293&amp;isFromPublicArea=True&amp;isModal=true&amp;asPopupView=true</t>
  </si>
  <si>
    <t>370-2023-CPS -AG (88417)</t>
  </si>
  <si>
    <t>ANDRES MAURICIO PALACIO ALBA</t>
  </si>
  <si>
    <t>FDLUCD-370-2023 (88417)</t>
  </si>
  <si>
    <t>PRESTAR LOS SERVICIOS ASISTENCIALES EN EL ÁREA DE GESTIÓN DEL DESARROLLO LOCAL PARA EL FORTALECIMIENTO DE LAS COMUNICACIONES DE LA ALCALDÍA LOCAL DE USME</t>
  </si>
  <si>
    <t>https://community.secop.gov.co/Public/Tendering/OpportunityDetail/Index?noticeUID=CO1.NTC.4154673&amp;isFromPublicArea=True&amp;isModal=true&amp;asPopupView=true</t>
  </si>
  <si>
    <t>371-2023- CPS AG (88426)</t>
  </si>
  <si>
    <t>MARIA JOSE CASTAÑEDA MORALES</t>
  </si>
  <si>
    <t>FDLUCD-371-2023 ( 88426)</t>
  </si>
  <si>
    <t>PRESTAR LOS SERVICIOS ASISTENCIALES Y OPERACIONALES COMO PROMOTOR PARA EL APOYO EN LA IMPLEMENTACIÓN DEL PROYECTO DE AGRICULTURA URBANA EN USME EN LA ALCALDÍA LOCAL DE USME.</t>
  </si>
  <si>
    <t>https://community.secop.gov.co/Public/Tendering/OpportunityDetail/Index?noticeUID=CO1.NTC.4155130&amp;isFromPublicArea=True&amp;isModal=true&amp;asPopupView=true</t>
  </si>
  <si>
    <t>372-2023-CPA-P (88370)</t>
  </si>
  <si>
    <t>WILSON ALFONSO NEIRA SALGADO</t>
  </si>
  <si>
    <t>PUBLICIDAD</t>
  </si>
  <si>
    <t>FDLUCD-372-2023 (88370)</t>
  </si>
  <si>
    <t>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</si>
  <si>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https://community.secop.gov.co/Public/Tendering/OpportunityDetail/Index?noticeUID=CO1.NTC.4177639&amp;isFromPublicArea=True&amp;isModal=true&amp;asPopupView=true</t>
  </si>
  <si>
    <t>373-2023 CPS-P (88381)</t>
  </si>
  <si>
    <t>INGRID ADELA YEPES CIFUENTES</t>
  </si>
  <si>
    <t>VETERRINARIA</t>
  </si>
  <si>
    <t>FDLUCD-373-2023 (88381)</t>
  </si>
  <si>
    <t>PRESTAR SUS SERVICIOS PROFESIONALES PARA APOYAR LAS ACCIONES DE PROMOCIÓN, ARTICULACIÓN, ACOMPAÑAMIENTO Y SEGUIMIENTO PARA LA ATENCIÓN Y PROTECCIÓN DE LOS ANIMALES DOMÉSTICOS Y SILVESTRES DE LA LOCALIDAD DE USME</t>
  </si>
  <si>
    <t>https://community.secop.gov.co/Public/Tendering/OpportunityDetail/Index?noticeUID=CO1.NTC.4169781&amp;isFromPublicArea=True&amp;isModal=true&amp;asPopupView=true</t>
  </si>
  <si>
    <t>374-2023- CPS P (88683)</t>
  </si>
  <si>
    <t>ALDEMAR PERILLA PERILLA</t>
  </si>
  <si>
    <t>INGENIERA</t>
  </si>
  <si>
    <t>FDLUCD-374-2023(88683)</t>
  </si>
  <si>
    <t>PRESTAR LOS SERVICIOS PROFESIONALES EN LA LÍNEA AGRÍCOLA PARA EL ROYECTO DE AGRICULTURA URBANA, EN EL ÁREA DE GESTIÓN DEL DESARROLLO LOCAL DE LA ALCALDÍA LOCAL DE USME, BRINDANDO APOYO EN EL IMPULSO DE LOS PROCESOS DE ASISTENCIA TÉCNICA EN CULTIVOS HORTÍCOLAS, BUENAS PRÁCTICAS AGRÍCOLAS Y TRABAJO CON COMUNIDADES</t>
  </si>
  <si>
    <t>7 MESES Y 15 DIAS</t>
  </si>
  <si>
    <t>https://community.secop.gov.co/Public/Tendering/OpportunityDetail/Index?noticeUID=CO1.NTC.4188417&amp;isFromPublicArea=True&amp;isModal=False</t>
  </si>
  <si>
    <t>375-2023-CPS P (88681)</t>
  </si>
  <si>
    <t>MARIA ALEXANDRA NIÑO QUINTERO</t>
  </si>
  <si>
    <t>VETERINARIA</t>
  </si>
  <si>
    <t>FDLUCD-375-2023 ( 88681)</t>
  </si>
  <si>
    <t>PRESTAR LOS SERVICIOS PROFESIONALES EN LA LÍNEA DE ZOOTECNIA EN EL ÁREA DE GESTIÓN DEL DESARROLLO LOCAL DE LA ALCALDÍA LOCAL DE USME, PARA LA IMPLEMENTACIÓN DEL PROYECTO DE EXTENSIÓN AGROPECUARIA, AMBIENTAL Y PRODUCTIVIDAD RURAL EN USME</t>
  </si>
  <si>
    <t>https://community.secop.gov.co/Public/Tendering/OpportunityDetail/Index?noticeUID=CO1.NTC.4181036&amp;isFromPublicArea=True&amp;isModal=true&amp;asPopupView=true</t>
  </si>
  <si>
    <t>376-2023-CPS-AG (88722)</t>
  </si>
  <si>
    <t>LUZ DAYSSY FONSECA GARCIA</t>
  </si>
  <si>
    <t>FDLUCD-376-2023 (88722)</t>
  </si>
  <si>
    <t>https://community.secop.gov.co/Public/Tendering/OpportunityDetail/Index?noticeUID=CO1.NTC.4177564&amp;isFromPublicArea=True&amp;isModal=true&amp;asPopupView=true</t>
  </si>
  <si>
    <t>CARLOS EDUARDO HOYOS PAEZ</t>
  </si>
  <si>
    <t>01/11/2023
05/12/2023</t>
  </si>
  <si>
    <t>$2.400.000
$2.400.000</t>
  </si>
  <si>
    <t>05/12/2023
05/01/2024</t>
  </si>
  <si>
    <t>377-2023-CPS-P (88726)</t>
  </si>
  <si>
    <t>JAFETH MOSQUERA CORDOBA</t>
  </si>
  <si>
    <t>DOCENTE</t>
  </si>
  <si>
    <t>FDLUCD-377-2023 (88726)</t>
  </si>
  <si>
    <t>https://community.secop.gov.co/Public/Tendering/OpportunityDetail/Index?noticeUID=CO1.NTC.4177498&amp;isFromPublicArea=True&amp;isModal=true&amp;asPopupView=true</t>
  </si>
  <si>
    <t>378-2023-CPS-AG (88686)</t>
  </si>
  <si>
    <t>ANGELA GIMENA ESCUDERO BLANCO</t>
  </si>
  <si>
    <t>FDLUCD-378-2023-CPS-AG (88686)</t>
  </si>
  <si>
    <t>https://community.secop.gov.co/Public/Tendering/OpportunityDetail/Index?noticeUID=CO1.NTC.4180662&amp;isFromPublicArea=True&amp;isModal=true&amp;asPopupView=true</t>
  </si>
  <si>
    <t>10 DIAS</t>
  </si>
  <si>
    <t>7 MESES Y 25 DIAS</t>
  </si>
  <si>
    <t>379-2023-CPS-AG (88686)</t>
  </si>
  <si>
    <t>ANGIE FERNANDA VILLABONA MELO</t>
  </si>
  <si>
    <t>FDLUCD-379-2023 (88686)</t>
  </si>
  <si>
    <t>https://community.secop.gov.co/Public/Tendering/OpportunityDetail/Index?noticeUID=CO1.NTC.4181160&amp;isFromPublicArea=True&amp;isModal=true&amp;asPopupView=true</t>
  </si>
  <si>
    <t>380-2023-CPS-P (88753)</t>
  </si>
  <si>
    <t>JULIANA DE LOS ANGELES CARDONA DELGADO</t>
  </si>
  <si>
    <t>FDLUCD-380-2023 (88753)</t>
  </si>
  <si>
    <t>https://community.secop.gov.co/Public/Tendering/OpportunityDetail/Index?noticeUID=CO1.NTC.4177809&amp;isFromPublicArea=True&amp;isModal=true&amp;asPopupView=true</t>
  </si>
  <si>
    <t>7 DIAS</t>
  </si>
  <si>
    <t>381-2023-CPS-P (88671)</t>
  </si>
  <si>
    <t>CARLOS ALBERTO HERNANDEZ MUÑOZ</t>
  </si>
  <si>
    <t>FDLUCD-381-2023 (88671)</t>
  </si>
  <si>
    <t xml:space="preserve">https://community.secop.gov.co/Public/Tendering/OpportunityDetail/Index?noticeUID=CO1.NTC.4181049&amp;isFromPublicArea=True&amp;isModal=False
</t>
  </si>
  <si>
    <t>382-2023-CPS-P (88378)</t>
  </si>
  <si>
    <t>INGRID MARCELA FANDIÑO PINZON</t>
  </si>
  <si>
    <t>ADMINISTRADORA EN SALUD</t>
  </si>
  <si>
    <t>FDLUCD-382-2023 (88378)</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</si>
  <si>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</si>
  <si>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https://community.secop.gov.co/Public/Tendering/OpportunityDetail/Index?noticeUID=CO1.NTC.4181353&amp;isFromPublicArea=True&amp;isModal=true&amp;asPopupView=true</t>
  </si>
  <si>
    <t>383-2023-CPS P ( 88682)</t>
  </si>
  <si>
    <t>MONICA YADIRA QUIROGA HERNANDEZ</t>
  </si>
  <si>
    <t>INGENIERIA</t>
  </si>
  <si>
    <t>FDLUCD-383-2023 - CPS P (88682)</t>
  </si>
  <si>
    <t>PRESTAR LOS SERVICIOS PROFESIONALES EN LA LÍNEA AGRÍCOLA, EN EL ÁREA DE GESTIÓN DEL ESARROLLO LOCAL DE LA ALCALDÍA LOCAL DE USME, PARA LA IMPLEMENTACIÓN DEL PROYECTO DE EXTENSIÓN AGROPECUARIA, AMBIENTAL Y PRODUCTIVIDAD RURAL EN USME</t>
  </si>
  <si>
    <t>https://community.secop.gov.co/Public/Tendering/OpportunityDetail/Index?noticeUID=CO1.NTC.4190012&amp;isFromPublicArea=True&amp;isModal=true&amp;asPopupView=true</t>
  </si>
  <si>
    <t>384-2023-CPS-AG (88672)</t>
  </si>
  <si>
    <t>DIEGO ALEJANDRO MORENO MAHECHA</t>
  </si>
  <si>
    <t>FDLUCD-384-2023 (88672)</t>
  </si>
  <si>
    <t>https://community.secop.gov.co/Public/Tendering/OpportunityDetail/Index?noticeUID=CO1.NTC.4185899&amp;isFromPublicArea=True&amp;isModal=true&amp;asPopupView=true</t>
  </si>
  <si>
    <t>INSPECCIONES 5D</t>
  </si>
  <si>
    <t>385-2023-CPS-P (88379)</t>
  </si>
  <si>
    <t>AURA YOHANA RODRIGUEZ DELGADILLO</t>
  </si>
  <si>
    <t>CIENCIAS POLITICAS</t>
  </si>
  <si>
    <t>FDLUCD-385-2023 (88379)</t>
  </si>
  <si>
    <t>https://community.secop.gov.co/Public/Tendering/OpportunityDetail/Index?noticeUID=CO1.NTC.4189165&amp;isFromPublicArea=True&amp;isModal=true&amp;asPopupView=true</t>
  </si>
  <si>
    <t>JUAN PABLO ECHEVERRY NICOLELLA</t>
  </si>
  <si>
    <t>0 DIAS</t>
  </si>
  <si>
    <t>17-46-101027838</t>
  </si>
  <si>
    <t>386-2023-CPS-AG (88419)</t>
  </si>
  <si>
    <t>SARA SOFIA MARTINEZ GARCIA</t>
  </si>
  <si>
    <t>FDLUCD-386-2023 (88419)</t>
  </si>
  <si>
    <t>https://community.secop.gov.co/Public/Tendering/OpportunityDetail/Index?noticeUID=CO1.NTC.4189173&amp;isFromPublicArea=True&amp;isModal=true&amp;asPopupView=true</t>
  </si>
  <si>
    <t>387-2023 CPS-AG (88677)</t>
  </si>
  <si>
    <t>JOSE ALEJANDRO TORRES VALENCIA</t>
  </si>
  <si>
    <t>FDLUCD-387-2023 (88677)</t>
  </si>
  <si>
    <t>APOYAR LOS SERVICIOS LOGÍSTICOS QUE SE REQUIERAN EN EL DESARROLLO DE LAS ACTIVIDADES DEL FONDO DE DESARROLLO LOCAL DE USME Y LA ALCALDÍA LOCAL DE USME EN SUS DIFERENTES SEDES</t>
  </si>
  <si>
    <t>https://community.secop.gov.co/Public/Tendering/OpportunityDetail/Index?noticeUID=CO1.NTC.4201781&amp;isFromPublicArea=True&amp;isModal=true&amp;asPopupView=true</t>
  </si>
  <si>
    <t>388-2023 CPS-AG (88724)</t>
  </si>
  <si>
    <t>YOLANDA PATRICIA GARCIA PISCO</t>
  </si>
  <si>
    <t>FDLUCD-388-2023 (88724)</t>
  </si>
  <si>
    <t xml:space="preserve">	PRESTAR LOS SERVICIOS DE APOYO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</si>
  <si>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https://community.secop.gov.co/Public/Tendering/OpportunityDetail/Index?noticeUID=CO1.NTC.4201903&amp;isFromPublicArea=True&amp;isModal=true&amp;asPopupView=true</t>
  </si>
  <si>
    <t>389-2023-CPS-AG (88723)</t>
  </si>
  <si>
    <t>FABIAN ALBERTO RUIZ GOYENECHE</t>
  </si>
  <si>
    <t>SISTEMA</t>
  </si>
  <si>
    <t>FDLUCD-389-2023 (88723)</t>
  </si>
  <si>
    <t xml:space="preserve">	APOYAR Y DAR SOPORTE TÉCNICO AUDIOVISUAL EN LOS AUDITORIOS Y SALAS DE LA ALCALDÍA LOCAL</t>
  </si>
  <si>
    <t>https://community.secop.gov.co/Public/Tendering/OpportunityDetail/Index?noticeUID=CO1.NTC.4208993&amp;isFromPublicArea=True&amp;isModal=true&amp;asPopupView=true</t>
  </si>
  <si>
    <t>JOSE IGNACIO LEURO CARVAJAL</t>
  </si>
  <si>
    <t>390-2023-CPS-AG (88422)</t>
  </si>
  <si>
    <t>LILIANA PAOLA FORERO VALDERRAMA</t>
  </si>
  <si>
    <t>TRANSGENERO</t>
  </si>
  <si>
    <t>FDLUCD -390-2023 (88422)</t>
  </si>
  <si>
    <t>https://community.secop.gov.co/Public/Tendering/OpportunityDetail/Index?noticeUID=CO1.NTC.4209867&amp;isFromPublicArea=True&amp;isModal=true&amp;asPopupView=true</t>
  </si>
  <si>
    <t>391-2023 CPS-AG (88676)</t>
  </si>
  <si>
    <t>DIEGO ALEJANDRO LEGUIZAMON RIVEROS</t>
  </si>
  <si>
    <t xml:space="preserve">COMUNICADOR SOCIAL </t>
  </si>
  <si>
    <t>FDLUCD-391-2023 (88676)</t>
  </si>
  <si>
    <t xml:space="preserve">	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VEJEZ6 EN EL DISTRITO CAPITAL A CARGO DE LA ALCALDÍA LOCAL</t>
  </si>
  <si>
    <t>https://community.secop.gov.co/Public/Tendering/OpportunityDetail/Index?noticeUID=CO1.NTC.4216875&amp;isFromPublicArea=True&amp;isModal=true&amp;asPopupView=true</t>
  </si>
  <si>
    <t>JORGE DANIEL CASALLAS MUÑOZ</t>
  </si>
  <si>
    <t>1 MES Y 27 DIAS</t>
  </si>
  <si>
    <t>5 MESES Y 18 DIAS</t>
  </si>
  <si>
    <t>15-46-101034040</t>
  </si>
  <si>
    <t>392-2023-CPS AG (88720)</t>
  </si>
  <si>
    <t>FABIO NELSON AGUDELO GUTIERREZ</t>
  </si>
  <si>
    <t>FDLUCD-392-2023 (88720)</t>
  </si>
  <si>
    <t>https://community.secop.gov.co/Public/Tendering/OpportunityDetail/Index?noticeUID=CO1.NTC.4215639&amp;isFromPublicArea=True&amp;isModal=true&amp;asPopupView=true</t>
  </si>
  <si>
    <t>ELKIN ROBERT LOPEZ BOLIVAR (31/03/2023) DESPACHO</t>
  </si>
  <si>
    <t>#N/A</t>
  </si>
  <si>
    <t>O23011604490000001847
O2120201003033331101</t>
  </si>
  <si>
    <t>Movilidad local sostenible
Gasolina motor corriente</t>
  </si>
  <si>
    <t>393-2023</t>
  </si>
  <si>
    <t>ORGANIZACION TERPEL SA</t>
  </si>
  <si>
    <t>JURIDICA</t>
  </si>
  <si>
    <t>OC 106648</t>
  </si>
  <si>
    <t xml:space="preserve">SUMINISTRO DE COMBUSTIBLE A MONTO AGOTABLE PARA VEHICULOS LIVIANOS, PESADOS Y MAQUINARIA AMARILLA PROPIEDAD DEL FONDO DE DESARROLLO LOCAL DE USME
</t>
  </si>
  <si>
    <t>SELECCIÓN ABREVIADA ACUERDO MARCO DE PRECIOS</t>
  </si>
  <si>
    <t>SUMINISTRO</t>
  </si>
  <si>
    <t>1141
1141</t>
  </si>
  <si>
    <t>17/03/2023
17/03/2023</t>
  </si>
  <si>
    <t>$158.000.000
$ 26.000.000</t>
  </si>
  <si>
    <t>1315
1315</t>
  </si>
  <si>
    <t>23/032023
23/03/2023</t>
  </si>
  <si>
    <t>INVERSION
FUNCIONAMIENTO</t>
  </si>
  <si>
    <t>https://www.colombiacompra.gov.co/tienda-virtual-del-estado-colombiano/ordenes-compra/106648</t>
  </si>
  <si>
    <t>TIENDA VIRTUAL</t>
  </si>
  <si>
    <t xml:space="preserve">MIGUEL ANDRES LOPEZ LOPEZ </t>
  </si>
  <si>
    <t>LUZ ANGELA PINTO POSADA (19/11/2023)</t>
  </si>
  <si>
    <t>ADICION 1</t>
  </si>
  <si>
    <t>CCE-326-AMP-2022</t>
  </si>
  <si>
    <t>FDLU-CD-394-2023 (88992)</t>
  </si>
  <si>
    <t>FDL - SECRETARIA DE INTEGRACION SOCIAL (CONVENIO 5714-2023)</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</si>
  <si>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BOGOTÁ</t>
  </si>
  <si>
    <t>CONVENIO INTERADMINISTRATIVO</t>
  </si>
  <si>
    <t>8 MESES Y 28 DIAS</t>
  </si>
  <si>
    <t>https://www.contratos.gov.co/consultas/detalleProceso.do?numConstancia=23-22-62528&amp;g-recaptcha-response=03AKH6MRHdgmL16QSQ_Inc6LAi92hEBlH-JaVt7adw9zECGhtpTwM-tXHRysGtyGNgGqlEXI6m2RJn-mVwHWbJ5YKiU8VGmO3Rl49xAXoHuoHv8PZaO6sYOtqNHOZtG2_cbbFNsOZ0IiZAMcLFuboZ_GHBI_sdPg_ME4CHIFgz_xtTyP2WAeSJHHm0lF6PyndfYdgWf4neVEZqeUp2_yvUJsb0OTY25kMDctYkVAG1mdtPbEfCSoIFW_B4PFvJkmcmCtpeOsuF6vQ9Ih1Bv3ZjlyCXazrJpb1qa-Q0o5URqxUUt-c8_JNlbXePfv5ELmdQ0CTugWrrehoLxdMBwjKe4Y1IrRy-9SC0MtGPaYhR4gH1p7vegTUVshQOzTPylFi-TtSWkfJh6a55-Bj_uPtdsJn-V70rG57zNY5jZzHfQjIaOWG6JHcKym_yIiQewBrj5N8ELP5BZudM_CR5pycANHseAeHYfeooaEUxb_d0kK615b4tX92nO3MbGAtEcsQrgsntU0pLtCVgMiixN2xYdbu-jNw-gQ3wdg</t>
  </si>
  <si>
    <t>SECOP I</t>
  </si>
  <si>
    <t>OSCAR LEONEL OVIEDO CASTILLO</t>
  </si>
  <si>
    <t>395-2023-CPS-AG (88597)</t>
  </si>
  <si>
    <t>WILLIAM BARRETO NARANJO</t>
  </si>
  <si>
    <t>FDLUCD-395-2023 (88597)</t>
  </si>
  <si>
    <t>https://community.secop.gov.co/Public/Tendering/OpportunityDetail/Index?noticeUID=CO1.NTC.4215646&amp;isFromPublicArea=True&amp;isModal=true&amp;asPopupView=true</t>
  </si>
  <si>
    <t>396-2023-CPS-AG (88673)</t>
  </si>
  <si>
    <t>EVELYN JOHANNA FERRO FERNANDEZ</t>
  </si>
  <si>
    <t>FDLUCD-396-2023 (88673)</t>
  </si>
  <si>
    <t xml:space="preserve">	APOYAR ADMINISTRATIVA Y ASISTENCIALMENTE A LAS INSPECCIONES DE POLICÍA DE LA LOCALIDAD DE USME</t>
  </si>
  <si>
    <t>https://community.secop.gov.co/Public/Tendering/OpportunityDetail/Index?noticeUID=CO1.NTC.4223140&amp;isFromPublicArea=True&amp;isModal=true&amp;asPopupView=true</t>
  </si>
  <si>
    <t>397-2023-CPS-P (88670)</t>
  </si>
  <si>
    <t>EDWYN ALEJANDRO MEDINA SOTELO</t>
  </si>
  <si>
    <t>FDLUCD-397-2023 (88670)</t>
  </si>
  <si>
    <t>https://community.secop.gov.co/Public/Tendering/OpportunityDetail/Index?noticeUID=CO1.NTC.4228017&amp;isFromPublicArea=True&amp;isModal=true&amp;asPopupView=true</t>
  </si>
  <si>
    <t>398-2023-CPS-P (88685)</t>
  </si>
  <si>
    <t xml:space="preserve">EMMA LUCIA TORRES MUÑOZ </t>
  </si>
  <si>
    <t>FDLUCD-398-2023 (88685)</t>
  </si>
  <si>
    <t>PRESTAR SERVICIOS PROFESIONALES A LA GESTIÓN DEL DESARROLLO LOCAL ORIENTADOS A LA COORDINACIÓN DE LOS PROCESOS FORMACIÓN Y ENTRENAMIENTO DEPORTIVO</t>
  </si>
  <si>
    <t>7 MESES</t>
  </si>
  <si>
    <t>https://community.secop.gov.co/Public/Tendering/OpportunityDetail/Index?noticeUID=CO1.NTC.4234657&amp;isFromPublicArea=True&amp;isModal=true&amp;asPopupView=true</t>
  </si>
  <si>
    <t>399-2023-CPS-AG (88674)</t>
  </si>
  <si>
    <t>SANDRA PATRICIA MARTINEZ GALINDO</t>
  </si>
  <si>
    <t>FDLUCD-399-2023(88674)</t>
  </si>
  <si>
    <t>PRESTAR LOS SERVICIOS ASISTENCIALES PARA EL FORTALECIMIENTO A LA GESTIÓN LOCAL DE PROCESOS INSTITUCIONALES.</t>
  </si>
  <si>
    <t>https://community.secop.gov.co/Public/Tendering/OpportunityDetail/Index?noticeUID=CO1.NTC.4231580&amp;isFromPublicArea=True&amp;isModal=true&amp;asPopupView=true</t>
  </si>
  <si>
    <t>400-2023-CPS P (88682)</t>
  </si>
  <si>
    <t>JOSE DARIO RAMIREZ CAMELO</t>
  </si>
  <si>
    <t>INGENIERO</t>
  </si>
  <si>
    <t>FDLUCD-400-2023 (88682)</t>
  </si>
  <si>
    <t xml:space="preserve">	PRESTAR LOS SERVICIOS PROFESIONALES EN LA LÍNEA AGRÍCOLA, EN EL ÁREA DE GESTIÓN DEL DESARROLLO LOCAL DE LA ALCALDÍA LOCAL DE USME, PARA LA IMPLEMENTACIÓN DEL PROYECTO DE EXTENSIÓN AGROPECUARIA, AMBIENTAL Y PRODUCTIVIDAD RURAL EN USME</t>
  </si>
  <si>
    <t>https://community.secop.gov.co/Public/Tendering/OpportunityDetail/Index?noticeUID=CO1.NTC.4234499&amp;isFromPublicArea=True&amp;isModal=true&amp;asPopupView=true</t>
  </si>
  <si>
    <t>401-2023-CPS-P (88972)</t>
  </si>
  <si>
    <t>CINDY PAOLA CADENA GOMEZAQUIRA</t>
  </si>
  <si>
    <t>CONTADORA</t>
  </si>
  <si>
    <t>FDLUCD-401-2023(88972)</t>
  </si>
  <si>
    <t xml:space="preserve">	PRESTAR LOS SERVICIOS PROFESIONALES ADMINISTRATIVOS, PRESUPUESTALES Y CONTABLES PARA EL CONTROL, CONSOLIDACIÓN, VERIFICACIÓN Y APLICACIÓN DE LAS NORMAS DE DERECHO CONTABLE, PRESUPUESTO Y SEGURIDAD SOCIAL, EN EL ÁREA DE GESTIÓN DEL DESARROLLO DE LA ALCALDÍA LOCAL DE USME</t>
  </si>
  <si>
    <t>https://community.secop.gov.co/Public/Tendering/OpportunityDetail/Index?noticeUID=CO1.NTC.4239001&amp;isFromPublicArea=True&amp;isModal=true&amp;asPopupView=true</t>
  </si>
  <si>
    <t>402-2023-CPS-AG (88673)</t>
  </si>
  <si>
    <t>JUANA MARIA PIÑEROS RODRIGUEZ</t>
  </si>
  <si>
    <t>FDLUCD-402-2023 (88673)</t>
  </si>
  <si>
    <t>https://community.secop.gov.co/Public/Tendering/OpportunityDetail/Index?noticeUID=CO1.NTC.4256716&amp;isFromPublicArea=True&amp;isModal=true&amp;asPopupView=true</t>
  </si>
  <si>
    <t>403-2023 CPS-AG (88680)</t>
  </si>
  <si>
    <t>KARENT SORANLLY ANGULO QUIÑONES</t>
  </si>
  <si>
    <t>FDLUCD-403-2023 (88680)</t>
  </si>
  <si>
    <t>PRESTAR LOS SERVICIOS OPERATIVOS, BRINDANDO APOYO EN LOS PROCESOS DE PRODUCCIÓN DE MATERIAL VEGETAL Y FUNCIONAMIENTO DEL VIVERO DENOMINADO ¿LA REQUILINA¿ DE LA ALCALDÍA LOCAL DE USME</t>
  </si>
  <si>
    <t>https://community.secop.gov.co/Public/Tendering/OpportunityDetail/Index?noticeUID=CO1.NTC.4256376&amp;isFromPublicArea=True&amp;isModal=true&amp;asPopupView=true</t>
  </si>
  <si>
    <t>1 MES Y 7 DIAS</t>
  </si>
  <si>
    <t>8 MESES Y 22 DIAS</t>
  </si>
  <si>
    <t>404-2023-CPS-AG (88686)</t>
  </si>
  <si>
    <t>ALVARO JAVIER SILVA CUELLAR</t>
  </si>
  <si>
    <t>FDLUCD-404-2023 (88686)</t>
  </si>
  <si>
    <t>https://community.secop.gov.co/Public/Tendering/OpportunityDetail/Index?noticeUID=CO1.NTC.4256378&amp;isFromPublicArea=True&amp;isModal=true&amp;asPopupView=true</t>
  </si>
  <si>
    <t>405-2023-CPS-P (88669)</t>
  </si>
  <si>
    <t>HELMINSON CAMACHO BUICHE</t>
  </si>
  <si>
    <t>FDLUCD-405-2023 (88669)</t>
  </si>
  <si>
    <t xml:space="preserve">	APOYAR JURÍDICAMENTE LA EJECUCIÓN DE LAS ACCIONES REQUERIDAS PARA LA DEPURACIÓN DE LAS ACTUACIONES ADMINISTRATIVAS QUE CURSAN EN LA ALCALDÍA LOCAL</t>
  </si>
  <si>
    <t>https://community.secop.gov.co/Public/Tendering/OpportunityDetail/Index?noticeUID=CO1.NTC.4262447&amp;isFromPublicArea=True&amp;isModal=true&amp;asPopupView=true</t>
  </si>
  <si>
    <t>406-2023-CPS-P (88725)</t>
  </si>
  <si>
    <t>SIMON SIERRA CIFUENTES</t>
  </si>
  <si>
    <t>FDLUCD-406-2023 (88725)</t>
  </si>
  <si>
    <t xml:space="preserve">	APOYAR JURIDICAMENTE A LA JUNTA ADMINISTRADORA LOCAL CON EL FIN DE CONTRIBUIR AL ADECUADO CUMPLIMIENTO DE LAS ATRIBUCIONES A SU CARGO</t>
  </si>
  <si>
    <t>https://community.secop.gov.co/Public/Tendering/OpportunityDetail/Index?noticeUID=CO1.NTC.4263441&amp;isFromPublicArea=True&amp;isModal=true&amp;asPopupView=true</t>
  </si>
  <si>
    <t>407-2023-CPS-AG (88674)</t>
  </si>
  <si>
    <t>JONATHAN LOPEZ QUINTERO</t>
  </si>
  <si>
    <t>FDLUCD-407-2023(88674)</t>
  </si>
  <si>
    <t xml:space="preserve">	PRESTAR LOS SERVICIOS ASISTENCIALES PARA EL FORTALECIMIENTO A LA GESTIÓN LOCAL DE PROCESOS INSTITUCIONALES</t>
  </si>
  <si>
    <t>https://community.secop.gov.co/Public/Tendering/OpportunityDetail/Index?noticeUID=CO1.NTC.4268151&amp;isFromPublicArea=True&amp;isModal=true&amp;asPopupView=true</t>
  </si>
  <si>
    <t xml:space="preserve">DEAN CHAPARRO SALGADO </t>
  </si>
  <si>
    <t>408-2023- CPS AG (88679)</t>
  </si>
  <si>
    <t>PAULA STEFANYA ANGEL MANRIQUE</t>
  </si>
  <si>
    <t>FDLUCD-408-2023 (88679)</t>
  </si>
  <si>
    <t xml:space="preserve">	PRESTAR LOS SERVICIOS ASISTENCIALES EN LA UNIDAD LOCAL DE ASISTENCIA AGROPECUARIA Y AMBIENTAL ULATA DEL ÁREA DE GESTIÓN DE DESARROLLO LOCAL DE LA ALCALDÍA LOCAL DE USME</t>
  </si>
  <si>
    <t>https://community.secop.gov.co/Public/Tendering/OpportunityDetail/Index?noticeUID=CO1.NTC.4275335&amp;isFromPublicArea=True&amp;isModal=true&amp;asPopupView=true</t>
  </si>
  <si>
    <t>409-2023- CPS P (89068)</t>
  </si>
  <si>
    <t>FDLUCD-409-2023 (89068)</t>
  </si>
  <si>
    <t>PRESTAR LOS SERVICIOS PROFESIONALES EN LA LÍNEA AGRÍCOLA, EN EL ÁREA DE GESTIÓN DEL DESARROLLO LOCAL DE LA ALCALDÍA LOCAL DE USME, PARA LA IMPLEMENTACIÓN DEL PROYECTO DE EXTENSIÓN AGROPECUARIA, AMBIENTAL Y PRODUCTIVIDAD RURAL EN USME</t>
  </si>
  <si>
    <t xml:space="preserve">7 MESES </t>
  </si>
  <si>
    <t>https://community.secop.gov.co/Public/Tendering/OpportunityDetail/Index?noticeUID=CO1.NTC.4280426&amp;isFromPublicArea=True&amp;isModal=true&amp;asPopupView=true</t>
  </si>
  <si>
    <t>410-2023-CPS P (89058)</t>
  </si>
  <si>
    <t>HENRY OVIDIO FLOREZ MORA</t>
  </si>
  <si>
    <t>CONTADOR</t>
  </si>
  <si>
    <t>FDLUCD-410-2023 (89058)</t>
  </si>
  <si>
    <t>PRESTAR SERVICIOS PROFESIONALES EN EL ÁREA DE GESTIÓN DEL DESARROLLO LOCAL, REALIZANDO APOYO EN LA REVISIÓN Y TRÁMITE DE LOS PAGOS Y LAS OBLIGACIONES POR PAGAR</t>
  </si>
  <si>
    <t>https://community.secop.gov.co/Public/Tendering/OpportunityDetail/Index?noticeUID=CO1.NTC.4279306&amp;isFromPublicArea=True&amp;isModal=true&amp;asPopupView=true</t>
  </si>
  <si>
    <t>411-2023-CPS AG (89064)</t>
  </si>
  <si>
    <t>MARLEN BOTIA CARREÑO</t>
  </si>
  <si>
    <t>FDLUCD-411-2023 (89064)</t>
  </si>
  <si>
    <t>PRESTAR SERVICIOS DE APOYO AL ÁREA DE GESTIÓN DESARROLLO LOCAL COMO TÉCNICO EN LOS PROCESOS ADMINISTRATIVOS EN LO RELACIONADO CON EL REGISTRO DE CONSOLIDACIÓN, CONTROL Y VERIFICACIÓN DE LOS REQUERIMIENTOS ALLEGADOS Y REGISTRADOS EN EL SISTEMA SDQS, ASÍ COMO PRESTAR UNA ADECUADA Y OPORTUNA ATENCIÓN A LA CIUDADANÍA.</t>
  </si>
  <si>
    <t>https://community.secop.gov.co/Public/Tendering/OpportunityDetail/Index?noticeUID=CO1.NTC.4279214&amp;isFromPublicArea=True&amp;isModal=true&amp;asPopupView=true</t>
  </si>
  <si>
    <t>412-2023-CPS-AG (89033)</t>
  </si>
  <si>
    <t>YINA MARIANA DÍAZ HERRERA</t>
  </si>
  <si>
    <t>ASISTENCIA ADMINISTRATIVA</t>
  </si>
  <si>
    <t>FDLUCD-412-2023 (89033)</t>
  </si>
  <si>
    <t xml:space="preserve">	APOYAR EN LAS TAREAS OPERATIVAS DE CARÁCTER ARCHIVÍSTICO DESARROLLADAS EN LA ALCALDÍA LOCAL PARA GARANTIZAR LA APLICACIÓN CORRECTA DE LOS PROCEDIMIENTOS TÉCNICOS</t>
  </si>
  <si>
    <t>https://community.secop.gov.co/Public/Tendering/OpportunityDetail/Index?noticeUID=CO1.NTC.4288753&amp;isFromPublicArea=True&amp;isModal=true&amp;asPopupView=true</t>
  </si>
  <si>
    <t>413-2023-CPS-AG (89033)</t>
  </si>
  <si>
    <t>LEYDY TATIANA SUÁREZ PANTOJA</t>
  </si>
  <si>
    <t>ASISTENCIA ORGANIZACION DE ARCHIVO</t>
  </si>
  <si>
    <t>FDLUCD-413-2023 (89033)</t>
  </si>
  <si>
    <t>APOYAR EN LAS TAREAS OPERATIVAS DE CARÁCTER ARCHIVÍSTICO DESARROLLADAS EN LA ALCALDÍA LOCAL PARA GARANTIZAR LA APLICACIÓN CORRECTA DE LOS PROCEDIMIENTOS TÉCNICOS</t>
  </si>
  <si>
    <t>https://community.secop.gov.co/Public/Tendering/OpportunityDetail/Index?noticeUID=CO1.NTC.4288851&amp;isFromPublicArea=True&amp;isModal=true&amp;asPopupView=true</t>
  </si>
  <si>
    <t xml:space="preserve">8 MESES </t>
  </si>
  <si>
    <t>414-2023-CPS-P (89047)</t>
  </si>
  <si>
    <t>DIANA KATHERINE REAL SUESCUN</t>
  </si>
  <si>
    <t>JURISPRUDENCIA</t>
  </si>
  <si>
    <t>FDLUCD-414-2023 (89047)</t>
  </si>
  <si>
    <t>https://community.secop.gov.co/Public/Tendering/OpportunityDetail/Index?noticeUID=CO1.NTC.4288697&amp;isFromPublicArea=True&amp;isModal=true&amp;asPopupView=true</t>
  </si>
  <si>
    <t>415-2023 CPS-P (89059)</t>
  </si>
  <si>
    <t>FDLUCD-415-2023 (89059)</t>
  </si>
  <si>
    <t>PRESTAR LOS SERVICIOS PROFESIONALES ESPECIALIZADOS EN LA EJECUCIÓN DE LAS ACCIONES JURIDICAS REQUERIDAS PARA LA DEPURACIÓN DE LAS ACTUACIONES ADMINISTRATIVAS QUE CURSAN EN LA ALCALDÍA LOCAL</t>
  </si>
  <si>
    <t>https://community.secop.gov.co/Public/Tendering/OpportunityDetail/Index?noticeUID=CO1.NTC.4293770&amp;isFromPublicArea=True&amp;isModal=true&amp;asPopupView=true</t>
  </si>
  <si>
    <t>416-2023 CPS-AG (89043)</t>
  </si>
  <si>
    <t>JOSE BERNARDO GORDO OLMOS</t>
  </si>
  <si>
    <t>EDUCACION FISICA</t>
  </si>
  <si>
    <t>FDLUCD-416-2023 (89043)</t>
  </si>
  <si>
    <t xml:space="preserve">	PRESTAR SERVICIOS TÉCNICOS A LA GESTIÓN DEL DESARROLLO LOCAL ORIENTADOS AL DEPORTE EN PROCESOS FORMACION, CULTURA FISICA Y ENTRENAMIENTO DEPORTIVO</t>
  </si>
  <si>
    <t>https://community.secop.gov.co/Public/Tendering/OpportunityDetail/Index?noticeUID=CO1.NTC.4297023&amp;isFromPublicArea=True&amp;isModal=true&amp;asPopupView=true</t>
  </si>
  <si>
    <t xml:space="preserve">FDLUCD-417-2023 (89181)	</t>
  </si>
  <si>
    <t>JACQUELINE GOMEZ IBATA</t>
  </si>
  <si>
    <t>ADMINISTRADOR</t>
  </si>
  <si>
    <t>FDLUCD-417-2023 (89181)</t>
  </si>
  <si>
    <t>https://community.secop.gov.co/Public/Tendering/OpportunityDetail/Index?noticeUID=CO1.NTC.4303153&amp;isFromPublicArea=True&amp;isModal=true&amp;asPopupView=true</t>
  </si>
  <si>
    <t>FDLUCD-418-2023 (89181)</t>
  </si>
  <si>
    <t>JOSÉ AUGUSTO GONZALEZ MARTÍNEZ</t>
  </si>
  <si>
    <t>https://community.secop.gov.co/Public/Tendering/OpportunityDetail/Index?noticeUID=CO1.NTC.4303154&amp;isFromPublicArea=True&amp;isModal=true&amp;asPopupView=true</t>
  </si>
  <si>
    <t>419-2023-CPS-P (89181)</t>
  </si>
  <si>
    <t>PAOLA ANDREA GARZÓN TELLEZ</t>
  </si>
  <si>
    <t>FDLUCD-419-2023 (89181)</t>
  </si>
  <si>
    <t xml:space="preserve">	PRESTAR LOS SERVICIOS PROFESIONALES A LA ALCALDÍA LOCAL DE USME, PARA LA EJECUCIÓN DE LOS PROCESOS, ACTIVIDADES Y ESTRATEGIAS ADMINISTRATIVAS Y DE CAMPO, EN EL MARCO DE LA POLÍTICA DE REACTIVACIÓN ECONÓMICA DISTRITAL, DE ACUERDO CON LA NUEVA REALIDAD PARA BOGOTÁ, ORIGINADA POR LA EMERGENCIA ECONÓMICA, SOCIAL Y ECOLÓGICA CAUSADA POR EL CORONAVIRUS COVID-19.</t>
  </si>
  <si>
    <t>https://community.secop.gov.co/Public/Tendering/OpportunityDetail/Index?noticeUID=CO1.NTC.4303052&amp;isFromPublicArea=True&amp;isModal=true&amp;asPopupView=true</t>
  </si>
  <si>
    <t>420-2023 CPS-P (89032)</t>
  </si>
  <si>
    <t>BRENDA JULIETH MONCADA SIERRA</t>
  </si>
  <si>
    <t>TECNOLOGÍA EN OBRAS CIVILES</t>
  </si>
  <si>
    <t>FDLUCD-420-2023 (89032)</t>
  </si>
  <si>
    <t>RESTAR SUS SERVICIOS TECNICOS EN EL ÁREA GESTIÓN DEL DESARROLLO LOCAL PARA EL APOYO EN ACCIONES DE SEGUIMIENTO, EJECUCIÓN Y ACOMPAÑAMIENTO DE LOS CONTRATOS Y PROYECTOS DE INFRAESTRUCTURA Y OBRAS CIVILES</t>
  </si>
  <si>
    <t>https://community.secop.gov.co/Public/Tendering/OpportunityDetail/Index?noticeUID=CO1.NTC.4332292&amp;isFromPublicArea=True&amp;isModal=true&amp;asPopupView=true</t>
  </si>
  <si>
    <t>421-2023 CPS-P (89057)</t>
  </si>
  <si>
    <t>JAVID EFREN SANCHEZ VACA</t>
  </si>
  <si>
    <t>INGENIERIA CATASTRAL Y GEODESIA</t>
  </si>
  <si>
    <t>FDLUCD-421-2023 (89057)</t>
  </si>
  <si>
    <t>PRESTAR SUS SERVICIOS PROFESIONALES EN EL ÁREA GESTIÓN DEL DESARROLLO LOCAL EN LA FORMULACIÓN, SEGUIMIENTO,EJECUCIÓN Y EVALUACIÓN DE LOS CONTRATOS Y PROYECTOS DE INFRAESTRUCTURA Y OBRAS CIVILES QUE DESARROLLE LA ENTIDAD, SEGUN LOS REQUERIMIENTOS TECNICOS Y ADMINISTRATIVOS EN EL MARCO DEL CUMPLIMIENTO DE LAS METAS DEL PLAN DE DESARROLLO LOCAL DE USME 2021-2024</t>
  </si>
  <si>
    <t>https://community.secop.gov.co/Public/Tendering/OpportunityDetail/Index?noticeUID=CO1.NTC.4325892&amp;isFromPublicArea=True&amp;isModal=true&amp;asPopupView=true</t>
  </si>
  <si>
    <t>422-2023 CPS-AG (89232)</t>
  </si>
  <si>
    <t>JHOAN SEBASTIAN AGUIRRE VILLAMIL</t>
  </si>
  <si>
    <t>FDLUCD-422-2023 (89232)</t>
  </si>
  <si>
    <t>PRESTAR LOS SERVICIOS TÉCNICOS EN LOS PROCESOS DE ATENCIÓN DE EMERGENCIAS Y LAS ACTUACIONES ADMINISTRATIVAS QUE SE ADELANTEN CONFORME A LA NORMATIVIDAD TÉCNICA APLICABLE EN EL MARCO DEL CONSEJO LOCAL DE GESTIÓN DEL RIESGO Y CAMBIO CLIMÁTICO (CLGR-CC) DE LA ALCALDÍA LOCAL DE USME</t>
  </si>
  <si>
    <t>https://community.secop.gov.co/Public/Tendering/OpportunityDetail/Index?noticeUID=CO1.NTC.4304610&amp;isFromPublicArea=True&amp;isModal=true&amp;asPopupView=true</t>
  </si>
  <si>
    <t>423-2023-CPS-AG (89069)</t>
  </si>
  <si>
    <t>JORGE ALEXANDER SIERRA RODRIGUEZ</t>
  </si>
  <si>
    <t>EXPRESION DE ARTES ESCENICAS</t>
  </si>
  <si>
    <t>FDLUCD-423-2023 (89069)</t>
  </si>
  <si>
    <t>https://community.secop.gov.co/Public/Tendering/OpportunityDetail/Index?noticeUID=CO1.NTC.4323443&amp;isFromPublicArea=True&amp;isModal=true&amp;asPopupView=true</t>
  </si>
  <si>
    <t>424-2023-CPS-AG (89069)</t>
  </si>
  <si>
    <t>JENNIFER PEREZ ROMERO</t>
  </si>
  <si>
    <t>FDLUCD-424-2023 (89069)</t>
  </si>
  <si>
    <t>https://community.secop.gov.co/Public/Tendering/OpportunityDetail/Index?noticeUID=CO1.NTC.4323442&amp;isFromPublicArea=True&amp;isModal=true&amp;asPopupView=true</t>
  </si>
  <si>
    <t>425-2023-CPS-P (89245)</t>
  </si>
  <si>
    <t>AMAURY STEVEN RODRIGUEZ HERNANDEZ</t>
  </si>
  <si>
    <t>LICENCIATURA EN RECREACIÓN</t>
  </si>
  <si>
    <t>FDLUCD-425-2023 (89245)</t>
  </si>
  <si>
    <t>PRESTAR SERVICIOS PROFESIONALES A LA GESTIÓN DEL DESARROLLO LOCAL ORIENTADOS A PROCESOS DE FORMACIÓN EN CULTURA, EN LAS ESCUELAS DE FORMACIÓN CULTURAL Y ARTISTICOS</t>
  </si>
  <si>
    <t>https://community.secop.gov.co/Public/Tendering/OpportunityDetail/Index?noticeUID=CO1.NTC.4323440&amp;isFromPublicArea=True&amp;isModal=true&amp;asPopupView=true</t>
  </si>
  <si>
    <t>426-2023 CPS-P (89245)</t>
  </si>
  <si>
    <t>FRANKLIN HERRERA CARDENAS</t>
  </si>
  <si>
    <t xml:space="preserve">ARTES ESCENICAS </t>
  </si>
  <si>
    <t>FDLUCD-426-2023 (89245)</t>
  </si>
  <si>
    <t xml:space="preserve">	PRESTAR SERVICIOS PROFESIONALES A LA GESTIÓN DEL DESARROLLO LOCAL ORIENTADOS A PROCESOS DE FORMACIÓN EN CULTURA, EN LAS ESCUELAS DE FORMACIÓN CULTURAL Y ARTISTICOS</t>
  </si>
  <si>
    <t>https://community.secop.gov.co/Public/Tendering/OpportunityDetail/Index?noticeUID=CO1.NTC.4323444&amp;isFromPublicArea=True&amp;isModal=true&amp;asPopupView=true</t>
  </si>
  <si>
    <t>427-2023 CPS-P (89245)</t>
  </si>
  <si>
    <t>JESUS ANDRES CORDOBA MONROY</t>
  </si>
  <si>
    <t>LICENCIATURA EN EDUCACIÓN ARTISTICA</t>
  </si>
  <si>
    <t>FDLUCD-427-2023 (89245)</t>
  </si>
  <si>
    <t>https://community.secop.gov.co/Public/Tendering/OpportunityDetail/Index?noticeUID=CO1.NTC.4323438&amp;isFromPublicArea=True&amp;isModal=true&amp;asPopupView=true</t>
  </si>
  <si>
    <t>428-2023 CPS-P (89245)</t>
  </si>
  <si>
    <t>MIGUEL ANGEL CAMELO RAMIREZ</t>
  </si>
  <si>
    <t>FORMACION MUSICAL</t>
  </si>
  <si>
    <t>FDLUCD - 428-2023 (89245)</t>
  </si>
  <si>
    <t>https://community.secop.gov.co/Public/Tendering/OpportunityDetail/Index?noticeUID=CO1.NTC.4323546&amp;isFromPublicArea=True&amp;isModal=true&amp;asPopupView=true</t>
  </si>
  <si>
    <t>429-2023-CPS-P (89410)</t>
  </si>
  <si>
    <t>LUIS HERNANDO CIFUENTES DIAZ</t>
  </si>
  <si>
    <t>FDLUCD-429-2023 (89410)</t>
  </si>
  <si>
    <t>6 MESES Y 15 DIAS</t>
  </si>
  <si>
    <t>https://community.secop.gov.co/Public/Tendering/OpportunityDetail/Index?noticeUID=CO1.NTC.4312212&amp;isFromPublicArea=True&amp;isModal=true&amp;asPopupView=true</t>
  </si>
  <si>
    <t>430-2023 CPS-P (89245)</t>
  </si>
  <si>
    <t>JOHN JAIRO VILLABON MARTINEZ</t>
  </si>
  <si>
    <t>FDLUCD-430-2023 (89245)</t>
  </si>
  <si>
    <t>https://community.secop.gov.co/Public/Tendering/OpportunityDetail/Index?noticeUID=CO1.NTC.4323559&amp;isFromPublicArea=True&amp;isModal=true&amp;asPopupView=true</t>
  </si>
  <si>
    <t>431-2023 - CPS P ( 89419)</t>
  </si>
  <si>
    <t>JENNY CONSTANZA GIRALDO BAUTISTA</t>
  </si>
  <si>
    <t>FDLUCD-431-2023 (89419)</t>
  </si>
  <si>
    <t>PRESTAR LOS SERVICIOS PROFESIONALES, BRINDANDO APOYO EN LA FORMULACIÓN DE LOS PROCESOS DE EXTENSIÓN AGROPECUARIA Y LA CONSOLIDACIÓN DE LA INFORMACIÓN DEL SECTOR DE LA RURALIDAD USMEÑA, PARA EL ÁREA DE GESTIÓN DE DESARROLLO LOCAL DE LA ALCALDÍA LOCAL DE USME</t>
  </si>
  <si>
    <t>https://community.secop.gov.co/Public/Tendering/OpportunityDetail/Index?noticeUID=CO1.NTC.4325039&amp;isFromPublicArea=True&amp;isModal=true&amp;asPopupView=true</t>
  </si>
  <si>
    <t xml:space="preserve"> 7 MESES Y 15 DIAS</t>
  </si>
  <si>
    <t>432-2023-CPS-P (89455)</t>
  </si>
  <si>
    <t>DANIELA TORRES VASQUEZ</t>
  </si>
  <si>
    <t xml:space="preserve">ADMINISTRACIÓN DE EMPRESAS </t>
  </si>
  <si>
    <t>FDLUCD-432-2023 (89455)</t>
  </si>
  <si>
    <t>PRESTAR SUS SERVICIOS PROFESIONALES EN EL ACOMPAÑAMIENTO Y SEGUIMIENTO DE LOS INFORMES PRESENTADOS A ENTES DE CONTROL, LA JAL Y DEMÁS REQUERIMIENTOS DE CONTROL POLÍTICO, CONFORME A LAS COMPETENCIAS ASIGNADAS AL DESPACHO DEL ALCALDE LOCAL</t>
  </si>
  <si>
    <t>https://community.secop.gov.co/Public/Tendering/OpportunityDetail/Index?noticeUID=CO1.NTC.4319090&amp;isFromPublicArea=True&amp;isModal=true&amp;asPopupView=true</t>
  </si>
  <si>
    <t>433-2023-CPS-AG (89274)</t>
  </si>
  <si>
    <t>JULIAN RAUL BARRAGAN GARCIA</t>
  </si>
  <si>
    <t>LICENCIATURA EN EDUCACION BASICA
CON ENFASIS EN EDUCACION FISICA,</t>
  </si>
  <si>
    <t>FDLUCD-433-2023 (89274)</t>
  </si>
  <si>
    <t>https://community.secop.gov.co/Public/Tendering/OpportunityDetail/Index?noticeUID=CO1.NTC.4323555&amp;isFromPublicArea=True&amp;isModal=true&amp;asPopupView=true</t>
  </si>
  <si>
    <t xml:space="preserve">CARLOS ENRIQUE VERA SANTANA </t>
  </si>
  <si>
    <t>434-2023-CPS AG (89418)</t>
  </si>
  <si>
    <t>YEIMY DANIELA ROZO FRANCO</t>
  </si>
  <si>
    <t>TECNICO PROFESIONAL EN
GASTRONOMIA</t>
  </si>
  <si>
    <t>FDLUCD-434-2023 (89418)</t>
  </si>
  <si>
    <t>PRESTAR SERVICIOS DE APOYO A LA GESTIÓN AL FONDO DE DESARROLLO LOCAL DE USME EN TODO LO RELACIONADO CON LOS PROCESOS DE ENTRADA Y SALIDA DE CORRESPONDENCIA DEL CDI, EJECUTANDO LOS PROCESOS ADMINISTRATIVOS PARA SU CONTROL Y VERIFICACIÓN.</t>
  </si>
  <si>
    <t>https://community.secop.gov.co/Public/Tendering/OpportunityDetail/Index?noticeUID=CO1.NTC.4325284&amp;isFromPublicArea=True&amp;isModal=true&amp;asPopupView=true</t>
  </si>
  <si>
    <t>435-2023-CPS AG (89418)</t>
  </si>
  <si>
    <t>YUDI MAGDALENA JOYA RODRIGUEZ</t>
  </si>
  <si>
    <t>TECNICO PROFESIONAL EN ADMINISTRACION EN SALUD</t>
  </si>
  <si>
    <t>FDLUCD-435-2023 (89418)</t>
  </si>
  <si>
    <t>https://community.secop.gov.co/Public/Tendering/OpportunityDetail/Index?noticeUID=CO1.NTC.4325092&amp;isFromPublicArea=True&amp;isModal=true&amp;asPopupView=true</t>
  </si>
  <si>
    <t>436-2023-CPS-AG (89069)</t>
  </si>
  <si>
    <t>BLANCA ALEYDA MENDIVELSO MENDIVELSO</t>
  </si>
  <si>
    <t>LICENCIATURA EN EDUCACION BASICA
CON ENFASIS EN EDUCACION ARTISTICA</t>
  </si>
  <si>
    <t>FDLUCD-436-2023 (89069)</t>
  </si>
  <si>
    <t>https://community.secop.gov.co/Public/Tendering/OpportunityDetail/Index?noticeUID=CO1.NTC.4323553&amp;isFromPublicArea=True&amp;isModal=true&amp;asPopupView=true</t>
  </si>
  <si>
    <t>437-2023 CPS-AG (89405)</t>
  </si>
  <si>
    <t>OLGA LILIANA FORERO MORA</t>
  </si>
  <si>
    <t>TÉCNICO PROFESIONAL EN ATENCIÓN
INTEGRAL A LA PRIMERA INFANCIA</t>
  </si>
  <si>
    <t>FDLUCD-437-2023 (89405)</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</si>
  <si>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VEJEZ6 EN EL DISTRITO CAPITAL A CARGO DE LA ALCALDÍA LOCAL</t>
  </si>
  <si>
    <t>https://community.secop.gov.co/Public/Tendering/OpportunityDetail/Index?noticeUID=CO1.NTC.4323445&amp;isFromPublicArea=True&amp;isModal=true&amp;asPopupView=true</t>
  </si>
  <si>
    <t>438-2023-CPS-AG (89413)</t>
  </si>
  <si>
    <t>RAUL SNEIDER HERNANDEZ NAVARRETE</t>
  </si>
  <si>
    <t>TECNOLOGÍA EN GESTIÓN LOGÍSTICA</t>
  </si>
  <si>
    <t>FDLUCD-438-2023 (89413)</t>
  </si>
  <si>
    <t>https://community.secop.gov.co/Public/Tendering/OpportunityDetail/Index?noticeUID=CO1.NTC.4323544&amp;isFromPublicArea=True&amp;isModal=true&amp;asPopupView=true</t>
  </si>
  <si>
    <t>Promover en 1500 Mipymes y/o emprendimientos la transformación empresarial y/o productiva.</t>
  </si>
  <si>
    <t>439-2023-CPS-P (89409)</t>
  </si>
  <si>
    <t>EDGAR ENRIQUE ALONSO GOMEZ</t>
  </si>
  <si>
    <t>HISTORIA</t>
  </si>
  <si>
    <t>FDLUCD-439-2023 (89409)</t>
  </si>
  <si>
    <t>https://community.secop.gov.co/Public/Tendering/OpportunityDetail/Index?noticeUID=CO1.NTC.4323542&amp;isFromPublicArea=True&amp;isModal=true&amp;asPopupView=true</t>
  </si>
  <si>
    <t>440-2023-CPS-P (89409)</t>
  </si>
  <si>
    <t>JOYCE TATIANA PRIETO MUSTAFA</t>
  </si>
  <si>
    <t>INGENIERIA INDUSTRIAL</t>
  </si>
  <si>
    <t>FDLUCD-440-2023 (89409)</t>
  </si>
  <si>
    <t>https://community.secop.gov.co/Public/Tendering/OpportunityDetail/Index?noticeUID=CO1.NTC.4323436&amp;isFromPublicArea=True&amp;isModal=true&amp;asPopupView=true</t>
  </si>
  <si>
    <t>441-2023-CPS-P (89409)</t>
  </si>
  <si>
    <t>LUIS ANDRES MONTAÑO OSORIO</t>
  </si>
  <si>
    <t>COMUNICACION SOCIALY PERIODISMO</t>
  </si>
  <si>
    <t>FDLUCD-441-2023 (89409)</t>
  </si>
  <si>
    <t>https://community.secop.gov.co/Public/Tendering/OpportunityDetail/Index?noticeUID=CO1.NTC.4323561&amp;isFromPublicArea=True&amp;isModal=true&amp;asPopupView=true</t>
  </si>
  <si>
    <t>442-2023-CPS-P (89409)</t>
  </si>
  <si>
    <t>PATRICIA FERNANDA BELLO ECHEVERRIA</t>
  </si>
  <si>
    <t>FDLUCD-442-2023 (89409)</t>
  </si>
  <si>
    <t>https://community.secop.gov.co/Public/Tendering/OpportunityDetail/Index?noticeUID=CO1.NTC.4323562&amp;isFromPublicArea=True&amp;isModal=true&amp;asPopupView=true</t>
  </si>
  <si>
    <t>443-2023-CPS-P (89409)</t>
  </si>
  <si>
    <t>ANYI MILDRED RIVERA VARGAS</t>
  </si>
  <si>
    <t>FDLUCD-443-2023 (89409)</t>
  </si>
  <si>
    <t>https://community.secop.gov.co/Public/Tendering/OpportunityDetail/Index?noticeUID=CO1.NTC.4323563&amp;isFromPublicArea=True&amp;isModal=true&amp;asPopupView=true</t>
  </si>
  <si>
    <t>12 DIAS</t>
  </si>
  <si>
    <t>444-2023-CPS-P (89409)</t>
  </si>
  <si>
    <t>ANGELICA PATRICIA LADINO MARTINEZ</t>
  </si>
  <si>
    <t>FDLUCD-444-2023 (89409)</t>
  </si>
  <si>
    <t>https://community.secop.gov.co/Public/Tendering/OpportunityDetail/Index?noticeUID=CO1.NTC.4323564&amp;isFromPublicArea=True&amp;isModal=true&amp;asPopupView=true</t>
  </si>
  <si>
    <t>DIEGO ANDRES LOPEZ SUAREZ</t>
  </si>
  <si>
    <t>3 MESES Y 7 DIAS</t>
  </si>
  <si>
    <t xml:space="preserve">	15-45-101035323</t>
  </si>
  <si>
    <t>445-2023 CPS-P (89459)</t>
  </si>
  <si>
    <t>RAMON LEONARDO LIZARAZO CUBILLOS</t>
  </si>
  <si>
    <t>INGENIERIA CIVIL</t>
  </si>
  <si>
    <t>FDLUCD-445-2023 (89459)</t>
  </si>
  <si>
    <t>PRESTAR SUS SERVICIOS PROFESIONALES ESPECIALIZADOS EN EL ACOMPAÑAMIENTO Y SEGUIMIENTO DE LOS INFORMES PRESENTADOS A ENTES DE CONTROL, LA JAL Y DEMÁS REQUERIMIENTOS DE CONTROL POLÍTICO, CONFORME A LAS COMPETENCIAS ASIGNADAS AL DESPACHO DEL ALCALDE LOCAL.</t>
  </si>
  <si>
    <t>https://community.secop.gov.co/Public/Tendering/OpportunityDetail/Index?noticeUID=CO1.NTC.4326055&amp;isFromPublicArea=True&amp;isModal=true&amp;asPopupView=true</t>
  </si>
  <si>
    <t>446-2023 CPS-P (89031)</t>
  </si>
  <si>
    <t>CARLOS ANDRES BERNAL GALVIS</t>
  </si>
  <si>
    <t>ARQUITECTURA</t>
  </si>
  <si>
    <t>FDLUCD-446-2023 (89031)</t>
  </si>
  <si>
    <t>https://community.secop.gov.co/Public/Tendering/OpportunityDetail/Index?noticeUID=CO1.NTC.4325969&amp;isFromPublicArea=True&amp;isModal=true&amp;asPopupView=true</t>
  </si>
  <si>
    <t>447-2023-CPS-P (89423)</t>
  </si>
  <si>
    <t>YEIMY LORENA RODRIGUEZ FORERO</t>
  </si>
  <si>
    <t>FDLUCD-447-2023 (89423)</t>
  </si>
  <si>
    <t xml:space="preserve">	PRESTAR SUS SERVICIOS PROFESIONALES EN EL ÁREA DE GESTIÓN DEL DESARROLLO LOCAL, PARA REALIZAR EL APOYO A LA SUPERVISIÓN ADMINISTRATIVA, TÉCNICA Y FINANCIERA A LOS CONTRATOS QUE MATERIALIZAN LAS METAS DEL PLAN DE DESARROLLO LOCAL 2021-2024 Y A LOS QUE COADYUVAN AL FUNCIONAMIENTO DE LA ENTIDAD</t>
  </si>
  <si>
    <t>https://community.secop.gov.co/Public/Tendering/OpportunityDetail/Index?noticeUID=CO1.NTC.4326452&amp;isFromPublicArea=True&amp;isModal=true&amp;asPopupView=true</t>
  </si>
  <si>
    <t>09/11/2023
07/12/2023</t>
  </si>
  <si>
    <t>$7.000.000
$5.133.333</t>
  </si>
  <si>
    <t>1
0</t>
  </si>
  <si>
    <t>0
22</t>
  </si>
  <si>
    <t>30
22</t>
  </si>
  <si>
    <t>1 MES
22 DIAS</t>
  </si>
  <si>
    <t>09/12/2023
31/12/2023</t>
  </si>
  <si>
    <t>8 MESES Y 7 DIAS</t>
  </si>
  <si>
    <t>448-2023-CPS AG (89063)</t>
  </si>
  <si>
    <t>TECNICO EN NOMINA Y PRESTACIONES
SOCIALES</t>
  </si>
  <si>
    <t>FDLUCD-448-2023 (89063)</t>
  </si>
  <si>
    <t>https://community.secop.gov.co/Public/Tendering/OpportunityDetail/Index?noticeUID=CO1.NTC.4335205&amp;isFromPublicArea=True&amp;isModal=true&amp;asPopupView=true</t>
  </si>
  <si>
    <t xml:space="preserve"> CDI</t>
  </si>
  <si>
    <t>449-2023-CPS-AG (89402)</t>
  </si>
  <si>
    <t>LUIS ANTONIO MACHUCA</t>
  </si>
  <si>
    <t>FDLUCD-449-2023 (89402)</t>
  </si>
  <si>
    <t>https://community.secop.gov.co/Public/Tendering/OpportunityDetail/Index?noticeUID=CO1.NTC.4332290&amp;isFromPublicArea=True&amp;isModal=true&amp;asPopupView=true</t>
  </si>
  <si>
    <t>VICTOR MANUEL BAYONA CASTRO</t>
  </si>
  <si>
    <t>2 MESES Y 13 DIAS</t>
  </si>
  <si>
    <t>3 MESES Y 2 DIAS</t>
  </si>
  <si>
    <t xml:space="preserve">	21-46-101075760</t>
  </si>
  <si>
    <t>450-2023-CPS-AG (89413)</t>
  </si>
  <si>
    <t>EDUAR EMILIO BOLIVAR MELO</t>
  </si>
  <si>
    <t>FDLUCD-450-2023 (89413)</t>
  </si>
  <si>
    <t>https://community.secop.gov.co/Public/Tendering/OpportunityDetail/Index?noticeUID=CO1.NTC.4332293&amp;isFromPublicArea=True&amp;isModal=true&amp;asPopupView=true</t>
  </si>
  <si>
    <t xml:space="preserve">MARTHA LILIANA RODRIGUEZ </t>
  </si>
  <si>
    <t>451-2023-CPS-P (89417)</t>
  </si>
  <si>
    <t>GUSTAVO ALBEIRO ANGEL AROCA</t>
  </si>
  <si>
    <t>DERECHO Y CIENCIAS POLITICAS</t>
  </si>
  <si>
    <t>FDLUCD-451-2023 (89417)</t>
  </si>
  <si>
    <t>https://community.secop.gov.co/Public/Tendering/OpportunityDetail/Index?noticeUID=CO1.NTC.4332618&amp;isFromPublicArea=True&amp;isModal=true&amp;asPopupView=true</t>
  </si>
  <si>
    <t>452-2023-CPS-P (89044)</t>
  </si>
  <si>
    <t>DIEGO FERNANDO GOMEZ GARCIA</t>
  </si>
  <si>
    <t>FDLUCD-452-2023 (89044)</t>
  </si>
  <si>
    <t>PRESTAR SERVICIOS PROFESIONALES A LA GESTIÓN DEL DESARROLLO LOCAL ORIENTADOS A PROCESOS FORMACIÓN Y ENTRENAMIENTO DEPORTIVO</t>
  </si>
  <si>
    <t>https://community.secop.gov.co/Public/Tendering/OpportunityDetail/Index?noticeUID=CO1.NTC.4332550&amp;isFromPublicArea=True&amp;isModal=true&amp;asPopupView=true</t>
  </si>
  <si>
    <t>453-2023 CPS-AG (89408)</t>
  </si>
  <si>
    <t>KAREN JULIETH PATIÑO ARIAS</t>
  </si>
  <si>
    <t>FDLUCD-453-2023 (89408)</t>
  </si>
  <si>
    <t>PRESTAR LOS SERVICIOS TECNICOS PARA APOYAR Y ACOMPAÑAR LA ATENCIÓN DE ANIMALES DE COMPAÑÍA, DE GRANJA Y SILVESTRES DE LA LOCALIDAD DE USME</t>
  </si>
  <si>
    <t>https://community.secop.gov.co/Public/Tendering/OpportunityDetail/Index?noticeUID=CO1.NTC.4338510&amp;isFromPublicArea=True&amp;isModal=true&amp;asPopupView=true</t>
  </si>
  <si>
    <t>25 DIAS</t>
  </si>
  <si>
    <t>454-2023- CPS P ( 89419)</t>
  </si>
  <si>
    <t>NELSON FERNANDO RAMOS RIVERA</t>
  </si>
  <si>
    <t>FDLUCD-454-2023 (89419)</t>
  </si>
  <si>
    <t xml:space="preserve">	PRESTAR LOS SERVICIOS PROFESIONALES, BRINDANDO APOYO EN LA FORMULACIÓN DE LOS PROCESOS DE EXTENSIÓN AGROPECUARIA Y LA CONSOLIDACIÓN DE LA INFORMACIÓN DEL SECTOR DE LA RURALIDAD USMEÑA, PARA EL ÁREA DE GESTIÓN DE DESARROLLO LOCAL DE LA ALCALDÍA LOCAL DE USME</t>
  </si>
  <si>
    <t>https://community.secop.gov.co/Public/Tendering/OpportunityDetail/Index?noticeUID=CO1.NTC.4333851&amp;isFromPublicArea=True&amp;isModal=true&amp;asPopupView=true</t>
  </si>
  <si>
    <t>455-2023-CPS-P (89409)</t>
  </si>
  <si>
    <t>ERIKA CECILIA JIMENEZ GONZALEZ</t>
  </si>
  <si>
    <t>ADMINISTRACIÓN DE EMPRESAS</t>
  </si>
  <si>
    <t>FDLUCD-455-2023 (89409)</t>
  </si>
  <si>
    <t>https://community.secop.gov.co/Public/Tendering/OpportunityDetail/Index?noticeUID=CO1.NTC.4333129&amp;isFromPublicArea=True&amp;isModal=true&amp;asPopupView=true</t>
  </si>
  <si>
    <t>456-2023-CPS-P (89409)</t>
  </si>
  <si>
    <t>GINA JOHANNA VASQUEZ CORTES</t>
  </si>
  <si>
    <t>FDLUCD-456-2023 (89409)</t>
  </si>
  <si>
    <t>https://community.secop.gov.co/Public/Tendering/OpportunityDetail/Index?noticeUID=CO1.NTC.4333247&amp;isFromPublicArea=True&amp;isModal=true&amp;asPopupView=true</t>
  </si>
  <si>
    <t>457-2023-CPS-AG (88684)</t>
  </si>
  <si>
    <t>LEODAN ROJAS CASTRO</t>
  </si>
  <si>
    <t xml:space="preserve">TECNICO PROFESIONAL EN
INFRAESTRUCTURA DE SISTEMAS </t>
  </si>
  <si>
    <t>FDLUCD-457-2023 (88684)</t>
  </si>
  <si>
    <t>https://community.secop.gov.co/Public/Tendering/OpportunityDetail/Index?noticeUID=CO1.NTC.4332667&amp;isFromPublicArea=True&amp;isModal=true&amp;asPopupView=true</t>
  </si>
  <si>
    <t>458-2023-CPS-AG (89414)</t>
  </si>
  <si>
    <t>DERLY YURANI AREVALO CARDENAS</t>
  </si>
  <si>
    <t>FDLUCD-458-2023 (89414)</t>
  </si>
  <si>
    <t>https://community.secop.gov.co/Public/Tendering/OpportunityDetail/Index?noticeUID=CO1.NTC.4335035&amp;isFromPublicArea=True&amp;isModal=true&amp;asPopupView=true</t>
  </si>
  <si>
    <t>459-2023-CPS-AG (89414)</t>
  </si>
  <si>
    <t>JOAN ESTEBAN ROJAS SIERRA</t>
  </si>
  <si>
    <t>FDLUCD-459-2023 (89414)</t>
  </si>
  <si>
    <t>https://community.secop.gov.co/Public/Tendering/OpportunityDetail/Index?noticeUID=CO1.NTC.4335207&amp;isFromPublicArea=True&amp;isModal=true&amp;asPopupView=true</t>
  </si>
  <si>
    <t>CINDY CECILIA CATAÑO CABALLERO</t>
  </si>
  <si>
    <t>2 MESES Y 29 DIAS</t>
  </si>
  <si>
    <t>3 MESES Y 16 DIAS</t>
  </si>
  <si>
    <t>17-46-101028051</t>
  </si>
  <si>
    <t>460-2023 CPS-AG (89066)</t>
  </si>
  <si>
    <t>ANDREA JULIETH CARDONA RODRIGUEZ</t>
  </si>
  <si>
    <t>GESTION ADMINISTRATIVA</t>
  </si>
  <si>
    <t>FDLUCD-460-2023 (89066)</t>
  </si>
  <si>
    <t xml:space="preserve">	PRESTACIÓN DE SERVICIOS TÉCNICOS ADMINISTRATIVOS PARA EL FORTALECIMIENTO DE LA GESTIÓN LOCAL DE LOS PROCESOS Y CUMPLIMIENTO DE LAS METAS ESTABLECIDAS EN LOS PLANES DE GESTIÓN DE LA ALCALDÍA LOCAL DE USME</t>
  </si>
  <si>
    <t>https://community.secop.gov.co/Public/Tendering/OpportunityDetail/Index?noticeUID=CO1.NTC.4337410&amp;isFromPublicArea=True&amp;isModal=true&amp;asPopupView=true</t>
  </si>
  <si>
    <t>3 MESES Y 22 DIAS</t>
  </si>
  <si>
    <t>21-46-101074432</t>
  </si>
  <si>
    <t>461-2023- CPS P (89067)</t>
  </si>
  <si>
    <t>JENNY LORENA GARCIA MONTOYA</t>
  </si>
  <si>
    <t>FDLUCD-461-2023 (89067)</t>
  </si>
  <si>
    <t>https://community.secop.gov.co/Public/Tendering/OpportunityDetail/Index?noticeUID=CO1.NTC.4338381&amp;isFromPublicArea=True&amp;isModal=true&amp;asPopupView=true</t>
  </si>
  <si>
    <t>462-2023-CPS-P (89411)</t>
  </si>
  <si>
    <t>MARCOS FIDEL BURGOS MORENO</t>
  </si>
  <si>
    <t>FDLUCD-462-2023 (89411)</t>
  </si>
  <si>
    <t>PRESTAR LOS SERVICIOS PROFESIONALES COMO ABOGADO A LA ALCALDÍA LOCAL DE USME PARA APOYAR EL IMPULSO DE LOS PROCESOS JURÍDICOS DEL ÁREA DE GESTIÓN POLICIVA DE LA LOCALIDAD, CON OCASIÓN DE LA INFRACCIÓN AL RÉGIMEN DE OBRAS Y URBANISMO PARA DAR CUMPLIMIENTO AL FALLO DEL CONSEJO DE ESTADO, ACCIÓN POPULAR, RADICADO No. 25000232500020050066203 DEL 5 DE NOVIEMBRE DE 2013</t>
  </si>
  <si>
    <t>https://community.secop.gov.co/Public/Tendering/OpportunityDetail/Index?noticeUID=CO1.NTC.4336416&amp;isFromPublicArea=True&amp;isModal=true&amp;asPopupView=true</t>
  </si>
  <si>
    <t>463-2023 CPS-AG (89081)</t>
  </si>
  <si>
    <t>ANGELA MARIA GACHA CASTRO</t>
  </si>
  <si>
    <t>TECNOLOGA EN GESTION EMPRESARIAL</t>
  </si>
  <si>
    <t>FDLUCD-463-2023 (89081)</t>
  </si>
  <si>
    <t>PRESTAR LOS SERVICIOS ASISTENCIALES ADMINISTRATIVOS EN LAS RESPUESTAS A LAS EMERGENCIAS QUE SE PRESENTEN EN LA LOCALIDAD, ASÍ COMO A LAS ACTUACIONES ADMINISTRATIVAS QUE SE ESTÉN ADELANTANDO CONFORME A LA NORMATIVIDAD TÉCNICA APLICABLE EN EL MARCO DEL CONSEJO LOCAL DE GESTIÓN DEL RIESGO Y CAMBIO CLIMÁTICO (CLGR-CC) DE LA ALCALDÍA LOCAL DE USME</t>
  </si>
  <si>
    <t>https://community.secop.gov.co/Public/Tendering/OpportunityDetail/Index?noticeUID=CO1.NTC.4337833&amp;isFromPublicArea=True&amp;isModal=true&amp;asPopupView=true</t>
  </si>
  <si>
    <t>DIANA ROSSE MERY BUITRAGO FRANCO</t>
  </si>
  <si>
    <t>5 MESES Y 10 DIAS</t>
  </si>
  <si>
    <t>21-46-101070735</t>
  </si>
  <si>
    <t>464-2023 CPS-AG (89184)</t>
  </si>
  <si>
    <t>LEIDI YINNETH HOYOS GUITIERREZ</t>
  </si>
  <si>
    <t>TECNICO SECRETARIADO GENERAL</t>
  </si>
  <si>
    <t>FDLUCD-464-2023 (89184)</t>
  </si>
  <si>
    <t>https://community.secop.gov.co/Public/Tendering/OpportunityDetail/Index?noticeUID=CO1.NTC.4338451&amp;isFromPublicArea=True&amp;isModal=true&amp;asPopupView=true</t>
  </si>
  <si>
    <t>465-2023 CPS-AG (89184)</t>
  </si>
  <si>
    <t>LEOPOLDO GOMEZ GUEVARA</t>
  </si>
  <si>
    <t>FDLUCD-465-2023 (89184)</t>
  </si>
  <si>
    <t>https://community.secop.gov.co/Public/Tendering/OpportunityDetail/Index?noticeUID=CO1.NTC.4338519&amp;isFromPublicArea=True&amp;isModal=true&amp;asPopupView=true</t>
  </si>
  <si>
    <t>466-2023 CPS-AG (89184)</t>
  </si>
  <si>
    <t>SANDRA MILENA ROJAS CARDENAS</t>
  </si>
  <si>
    <t>FDLUCD-466-2023 (89184)</t>
  </si>
  <si>
    <t>https://community.secop.gov.co/Public/Tendering/OpportunityDetail/Index?noticeUID=CO1.NTC.4338522&amp;isFromPublicArea=True&amp;isModal=true&amp;asPopupView=true</t>
  </si>
  <si>
    <t>O23011601210000001722
O23011601210000001722
O23011601240000001730</t>
  </si>
  <si>
    <t>Fortalecimiento al Desarrollo cultural y deportivo de la Localidad de Usme
Fortalecimiento al Desarrollo cultural y deportivo de la Localidad de Usme
Fortalecimiento cultural y creativo en Usme</t>
  </si>
  <si>
    <t>CONVENIO INTERADMINISTRATIVO 471 DE 2023</t>
  </si>
  <si>
    <t>SECRETARÍA DISTRITAL DE CULTURA, RECREACIÓN Y DEPORTE - IDARTES Y FDL</t>
  </si>
  <si>
    <t>FDLU-CD-467-2023 (89594)</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</si>
  <si>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 DISTRITO CAPITAL EN EL MARCO DE LA CREACIÓN,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</si>
  <si>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1 AÑO, 2 MESES Y 29 DIAS</t>
  </si>
  <si>
    <t>1184
1185
1185</t>
  </si>
  <si>
    <t>11/04/2023
11/04/2023
11/04/2023</t>
  </si>
  <si>
    <t>$866.625.000
$53.375.000
$500.000.000</t>
  </si>
  <si>
    <t>1383
1384
1384</t>
  </si>
  <si>
    <t>25/04/2023
25/04/2023
25/04/2023</t>
  </si>
  <si>
    <t>https://www.contratos.gov.co/consultas/detalleProceso.do?numConstancia=23-22-64513&amp;g-recaptcha-response=03AL8dmw9Ml5au00UhA404oLObd0moOfwkJPURUkMchv3jjaYai9wYmhJZxo_jArxrN-UuMf7-8V6EyO92KtqEwnvBPSl2S1vwgUeiC_ixtXy72Stkfi1gntZYz7glvpXqmdiMGB7cqMUhJV0VuI15vP8PIr_pY8JhCqlyJV_66IM0WtMJquySyr7udJGwfu0xGsrlkVXR7-B0nKqSzIY-K6oQPCDswYb69n8upTbehdge10Dh7ZUj0Dadzj2xLp8-M12lGVskspXYZ44mmu8H_pFSnIUDIZrDJp-iQcxzKSlZmrW2o_qpukJL6yV39KoBX95I3T5eifYc-6zRafSxOv_yDLprKeJ0n_NLAJyTRbFexXvz3fA6doHplDzYAw4_CNnsrzEI_bXZ256bXwLsA6MQwixqEmiQa-H3MZzuU24NpmQZ4-gMA8Lm3Eeh-sP_yIdl2dz8bIR9P8RpnjFSHXdJ9oTwT3NQZX7trzDIG46JqGsKVMClg1DNvQ_omDaMC_gin294Soar4kwoS2pAIkB-2X63-KagW567QLjF0eo4gEaTc3_0gBtLw5VKtI37sU8PcGH8t5Hm</t>
  </si>
  <si>
    <t>468-2023 CPS-P (89185)</t>
  </si>
  <si>
    <t>MAUREE YULIET GUARNIZO DEVIA</t>
  </si>
  <si>
    <t>FDLUCD-468-2023 (89185)</t>
  </si>
  <si>
    <t xml:space="preserve">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</si>
  <si>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https://community.secop.gov.co/Public/Tendering/OpportunityDetail/Index?noticeUID=CO1.NTC.4338963&amp;isFromPublicArea=True&amp;isModal=true&amp;asPopupView=true</t>
  </si>
  <si>
    <t>469-2023- CPS AG (89420)</t>
  </si>
  <si>
    <t xml:space="preserve">JULIAN DAVID RODRIGUEZ DUARTE </t>
  </si>
  <si>
    <t>FDLUCD-469-2023 (89420)</t>
  </si>
  <si>
    <t>PRESTAR LOS SERVICIOS TÉCNICOS DE APOYO EN LA LÍNEA DE MEDICINA VETERINARIA EN EL ÁREA DE GESTIÓN DEL DESARROLLO LOCAL DE LA ALCALDÍA LOCAL DE USME, PARA LA IMPLEMENTACIÓN DEL PROYECTO DE EXTENSIÓN AGROPECUARIA, AMBIENTAL Y PRODUCTIVIDAD RURAL EN USME</t>
  </si>
  <si>
    <t>https://community.secop.gov.co/Public/Tendering/OpportunityDetail/Index?noticeUID=CO1.NTC.4349145&amp;isFromPublicArea=True&amp;isModal=true&amp;asPopupView=true</t>
  </si>
  <si>
    <t>470-2023-CPS-AG (89183)</t>
  </si>
  <si>
    <t>LEIDY CARDENAS CASTRO</t>
  </si>
  <si>
    <t>TECNOLOGÍA EN GUIANZA TURÍSTICA</t>
  </si>
  <si>
    <t>FDLUCD-470-2023 (89183)</t>
  </si>
  <si>
    <t>https://community.secop.gov.co/Public/Tendering/OpportunityDetail/Index?noticeUID=CO1.NTC.4344256&amp;isFromPublicArea=True&amp;isModal=true&amp;asPopupView=true</t>
  </si>
  <si>
    <t>471-2023-CPS-P (89410)</t>
  </si>
  <si>
    <t>ALEXANDER OSPINA GARCIA</t>
  </si>
  <si>
    <t>FDLUCD-471-2023 (89410)</t>
  </si>
  <si>
    <t>https://community.secop.gov.co/Public/Tendering/OpportunityDetail/Index?noticeUID=CO1.NTC.4367290&amp;isFromPublicArea=True&amp;isModal=true&amp;asPopupView=true</t>
  </si>
  <si>
    <t>15/06/2023
01/12/2023</t>
  </si>
  <si>
    <t>16/06/2023
01/12/2023</t>
  </si>
  <si>
    <t>MARTHA ISABEL MONTOYA ALCANTARA
DORIS YOLANDA BAYONA GOMEZ</t>
  </si>
  <si>
    <t>53069456
1020714041</t>
  </si>
  <si>
    <t>1 MES
5 MESES Y 15 DIAS</t>
  </si>
  <si>
    <t>$4.550.000
$25.025.000</t>
  </si>
  <si>
    <t>DORIS YOLANDA BAYONA GOMEZ
ALEXANDER OSPINA GARCIA</t>
  </si>
  <si>
    <t>1020714041
93418099</t>
  </si>
  <si>
    <t>5 MESES Y 15 DIAS
2 MESES</t>
  </si>
  <si>
    <t>$25.025.000
$9.100.000</t>
  </si>
  <si>
    <t>340-47-994000045939-0
PENDIENTE</t>
  </si>
  <si>
    <t>472-2023 CPS-P (89185)</t>
  </si>
  <si>
    <t>JORGE ENRIQUE GROSSO PEREZ</t>
  </si>
  <si>
    <t>FDLUCD-472-2023 (89185)</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</si>
  <si>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</si>
  <si>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https://community.secop.gov.co/Public/Tendering/OpportunityDetail/Index?noticeUID=CO1.NTC.4344460&amp;isFromPublicArea=True&amp;isModal=true&amp;asPopupView=true</t>
  </si>
  <si>
    <t>473-2023 CPS-P (89243)</t>
  </si>
  <si>
    <t>ANDRES RICARDO RIVAS CUELLAR</t>
  </si>
  <si>
    <t>ARTES MUSICALES</t>
  </si>
  <si>
    <t>FDLUCD-473-2023 (89243)</t>
  </si>
  <si>
    <t>PRESTAR SERVICIOS PROFESIONALES DE APOYO A LA GESTIÓN DEL DESARROLLO LOCAL EN LABORES DE COORDINACION DE LAS ESCUELAS DE FORMACION CULTURAL ARTISTICA.</t>
  </si>
  <si>
    <t>https://community.secop.gov.co/Public/Tendering/OpportunityDetail/Index?noticeUID=CO1.NTC.4346353&amp;isFromPublicArea=True&amp;isModal=true&amp;asPopupView=true</t>
  </si>
  <si>
    <t>474-2023-CPS-AG (89403)</t>
  </si>
  <si>
    <t>NATALIA JOHANNA ROMERO CAMPOS</t>
  </si>
  <si>
    <t>FDLUCD-474-2023 (89403)</t>
  </si>
  <si>
    <t>https://community.secop.gov.co/Public/Tendering/OpportunityDetail/Index?noticeUID=CO1.NTC.4367274&amp;isFromPublicArea=True&amp;isModal=true&amp;asPopupView=true</t>
  </si>
  <si>
    <t>475-2023-CPS-AG (89403)</t>
  </si>
  <si>
    <t>MARIELA GUEVARA FARFAN</t>
  </si>
  <si>
    <t>FDLUCD-475-2023 (89403)</t>
  </si>
  <si>
    <t>https://community.secop.gov.co/Public/Tendering/OpportunityDetail/Index?noticeUID=CO1.NTC.4367327&amp;isFromPublicArea=True&amp;isModal=true&amp;asPopupView=true</t>
  </si>
  <si>
    <t>476-2023-CPS-AG (89274)</t>
  </si>
  <si>
    <t>DAVID FERNANDO HERRERA RODRIGUEZ</t>
  </si>
  <si>
    <t>ADMINISTRACION DEPORTIVA</t>
  </si>
  <si>
    <t>FDLUCD-476-2023 (89274)</t>
  </si>
  <si>
    <t>https://community.secop.gov.co/Public/Tendering/OpportunityDetail/Index?noticeUID=CO1.NTC.4349315&amp;isFromPublicArea=True&amp;isModal=true&amp;asPopupView=true</t>
  </si>
  <si>
    <t>477-2023-CPS-AG (89274)</t>
  </si>
  <si>
    <t>JOHN EDWARD HURTADO DELGADO</t>
  </si>
  <si>
    <t xml:space="preserve">TECNICO EN PREPENSA DIGITAL </t>
  </si>
  <si>
    <t>FDLUCD-477-2023 (89274)</t>
  </si>
  <si>
    <t>https://community.secop.gov.co/Public/Tendering/OpportunityDetail/Index?noticeUID=CO1.NTC.4349153&amp;isFromPublicArea=True&amp;isModal=true&amp;asPopupView=true</t>
  </si>
  <si>
    <t>478-2023-CPS-P (89417)</t>
  </si>
  <si>
    <t>YENNY MARITZA ORJUELA ROMERO</t>
  </si>
  <si>
    <t>FDLUCD-478-2023 (89417)</t>
  </si>
  <si>
    <t>https://community.secop.gov.co/Public/Tendering/OpportunityDetail/Index?noticeUID=CO1.NTC.4349306&amp;isFromPublicArea=True&amp;isModal=true&amp;asPopupView=true</t>
  </si>
  <si>
    <t>479-2023-CPS-AG (89402)</t>
  </si>
  <si>
    <t>ANDRES FELIPE QUIROZ ALVARADO</t>
  </si>
  <si>
    <t>FDLUCD-479-2023 (89402)</t>
  </si>
  <si>
    <t>https://community.secop.gov.co/Public/Tendering/OpportunityDetail/Index?noticeUID=CO1.NTC.4349240&amp;isFromPublicArea=True&amp;isModal=true&amp;asPopupView=true</t>
  </si>
  <si>
    <t>JUAN CARLOS CASTILLO ARBELAEZ</t>
  </si>
  <si>
    <t>15-44-101281703</t>
  </si>
  <si>
    <t>480-2023-CPS-AG (89402)</t>
  </si>
  <si>
    <t>JAKELIN MENDEZ ORJUELA</t>
  </si>
  <si>
    <t>FDLUCD-480-2023 (89402)</t>
  </si>
  <si>
    <t>https://community.secop.gov.co/Public/Tendering/OpportunityDetail/Index?noticeUID=CO1.NTC.4349320&amp;isFromPublicArea=True&amp;isModal=true&amp;asPopupView=true</t>
  </si>
  <si>
    <t>JOSE MIGUEL TORRES ROMERO</t>
  </si>
  <si>
    <t xml:space="preserve">JAKELIN MENDEZ ORJUELA </t>
  </si>
  <si>
    <t>310-47-994000009133</t>
  </si>
  <si>
    <t>481-2023 CPS-AG (89184)</t>
  </si>
  <si>
    <t>YENNI CAROLINA SALAZAR TAUTIVA</t>
  </si>
  <si>
    <t>FDLUCD-481-2023 (89184)</t>
  </si>
  <si>
    <t>https://community.secop.gov.co/Public/Tendering/OpportunityDetail/Index?noticeUID=CO1.NTC.4349174&amp;isFromPublicArea=True&amp;isModal=true&amp;asPopupView=true</t>
  </si>
  <si>
    <t>482-2023-CPS-AG (89402)</t>
  </si>
  <si>
    <t>NELSON MAURICIO BRAND MORENO</t>
  </si>
  <si>
    <t>FDLUCD-482-2023 (89402)</t>
  </si>
  <si>
    <t>https://community.secop.gov.co/Public/Tendering/OpportunityDetail/Index?noticeUID=CO1.NTC.4354641&amp;isFromPublicArea=True&amp;isModal=true&amp;asPopupView=true</t>
  </si>
  <si>
    <t>483-2023-CPS-P (89404)</t>
  </si>
  <si>
    <t>EDWARD STIVEN BARRERA GONZALEZ</t>
  </si>
  <si>
    <t>INGENIERIA AMBIENTAL</t>
  </si>
  <si>
    <t>FDLUCD-483-2023 (89404)</t>
  </si>
  <si>
    <t>https://community.secop.gov.co/Public/Tendering/OpportunityDetail/Index?noticeUID=CO1.NTC.4354555&amp;isFromPublicArea=True&amp;isModal=true&amp;asPopupView=true</t>
  </si>
  <si>
    <t>484-2023 CPS-P (89185)</t>
  </si>
  <si>
    <t>NELLY DIAZ SANCHEZ</t>
  </si>
  <si>
    <t>FDLUCD-484-2023 (89185)</t>
  </si>
  <si>
    <t>https://community.secop.gov.co/Public/Tendering/OpportunityDetail/Index?noticeUID=CO1.NTC.4355377&amp;isFromPublicArea=True&amp;isModal=true&amp;asPopupView=true</t>
  </si>
  <si>
    <t>485-2023-CPS-P (89422)</t>
  </si>
  <si>
    <t>JENNY MARCELA INFANTE RINCON</t>
  </si>
  <si>
    <t>FDLUCD-485-2023 (89422)</t>
  </si>
  <si>
    <t>https://community.secop.gov.co/Public/Tendering/OpportunityDetail/Index?noticeUID=CO1.NTC.4367322&amp;isFromPublicArea=True&amp;isModal=true&amp;asPopupView=true</t>
  </si>
  <si>
    <t>486-2023-CPS-AG (89414)</t>
  </si>
  <si>
    <t>EDIL MENDOZA QUESSEP</t>
  </si>
  <si>
    <t>TECNICO EN CONTABILIDAD SISTEMATIZADA</t>
  </si>
  <si>
    <t>FDLUCD-486-2023 (89414)</t>
  </si>
  <si>
    <t>https://community.secop.gov.co/Public/Tendering/OpportunityDetail/Index?noticeUID=CO1.NTC.4367285&amp;isFromPublicArea=True&amp;isModal=true&amp;asPopupView=true</t>
  </si>
  <si>
    <t>487-2023-CPS-AG (89454)</t>
  </si>
  <si>
    <t>ALVARO FABIAM FRANCO MORENO</t>
  </si>
  <si>
    <t>FDLUCD-487-2023 (89454)</t>
  </si>
  <si>
    <t>PRESTAR LOS SERVICIOS DE APOYO ASISTENCIAL ARA LA PROMOCIÓN, ORIENTACIÓN Y EL FORTALECIMIENTO DE LOS PROCESOS DEPORTIVOS Y RECREATIVOS IMPULSADOS POR LA ALCALDÍA LOCAL DE USME</t>
  </si>
  <si>
    <t>https://community.secop.gov.co/Public/Tendering/OpportunityDetail/Index?noticeUID=CO1.NTC.4372907&amp;isFromPublicArea=True&amp;isModal=true&amp;asPopupView=true</t>
  </si>
  <si>
    <t>488-2023 CPS-AG (89408)</t>
  </si>
  <si>
    <t>ERIKA PAOLA LOPEZ GUEVARA</t>
  </si>
  <si>
    <t>ZOOTECNIA</t>
  </si>
  <si>
    <t>FDLUCD-488-2023 (89408)</t>
  </si>
  <si>
    <t>https://community.secop.gov.co/Public/Tendering/OpportunityDetail/Index?noticeUID=CO1.NTC.4367809&amp;isFromPublicArea=True&amp;isModal=true&amp;asPopupView=true</t>
  </si>
  <si>
    <t>489-2023 CPS-P (89415)</t>
  </si>
  <si>
    <t>MARIA ANGELICA SANCHEZ PARRA</t>
  </si>
  <si>
    <t>FDLUCD-489-2023 (89415)</t>
  </si>
  <si>
    <t xml:space="preserve">	PRESTAR SUS SERVICIOS PROFESIONALES EN EL ÁREA GESTIÓN DEL DESARROLLO LOCAL EN LA FORMULACIÓN, SEGUIMIENTO, EJECUCIÓN Y EVALUACIÓN DE LOS CONTRATOS Y PROYECTOS DE INFRAESTRUCTURA Y OBRAS CIVILES QUE DESARROLLE LA ENTIDAD,SEGUN LOS REQUERIMIENTOS TECNICOS Y ADMINISTRATIVOS EN EL MARCO DEL CUMPLIMIENTO DE LAS METAS DEL PLAN DE DESARROLLO LOCAL DE USME 2021-2024</t>
  </si>
  <si>
    <t>https://community.secop.gov.co/Public/Tendering/OpportunityDetail/Index?noticeUID=CO1.NTC.4367501&amp;isFromPublicArea=True&amp;isModal=true&amp;asPopupView=true</t>
  </si>
  <si>
    <t>490-2023 CPS-P(89415)</t>
  </si>
  <si>
    <t>CARLOS MARONI MAGALDI MANOTAS</t>
  </si>
  <si>
    <t>FDLUCD-490-2023 (89415)</t>
  </si>
  <si>
    <t xml:space="preserve">	RESTAR SUS SERVICIOS PROFESIONALES EN EL ÁREA GESTIÓN DEL DESARROLLO LOCAL EN LA FORMULACIÓN, SEGUIMIENTO, EJECUCIÓN Y EVALUACIÓN DE LOS CONTRATOS Y PROYECTOS DE INFRAESTRUCTURA Y OBRAS CIVILES QUE DESARROLLE LA ENTIDAD,SEGUN LOS REQUERIMIENTOS TECNICOS Y ADMINISTRATIVOS EN EL MARCO DEL CUMPLIMIENTO DE LAS METAS DEL PLAN DE DESARROLLO LOCAL DE USME 2021-2024</t>
  </si>
  <si>
    <t>https://community.secop.gov.co/Public/Tendering/OpportunityDetail/Index?noticeUID=CO1.NTC.4367503&amp;isFromPublicArea=True&amp;isModal=true&amp;asPopupView=true</t>
  </si>
  <si>
    <t>JUAN CAMILO DELGADO AMAYA</t>
  </si>
  <si>
    <t>1 MES Y 13 DIAS</t>
  </si>
  <si>
    <t>5 MESES Y 2 DIAS</t>
  </si>
  <si>
    <t xml:space="preserve">	21-46-101072425</t>
  </si>
  <si>
    <t xml:space="preserve">491-2023-CPS-AG (89414) </t>
  </si>
  <si>
    <t>SANDRA MOLINA ABRIL</t>
  </si>
  <si>
    <t>FDLUCD-491-2023 (89414)</t>
  </si>
  <si>
    <t>https://community.secop.gov.co/Public/Tendering/OpportunityDetail/Index?noticeUID=CO1.NTC.4367298&amp;isFromPublicArea=True&amp;isModal=true&amp;asPopupView=true</t>
  </si>
  <si>
    <t>492-2023 CPS-P (89407</t>
  </si>
  <si>
    <t>MARIA ALEJANDRA CASTRO BORRERO</t>
  </si>
  <si>
    <t>FDLUCD-492-2023 (89407</t>
  </si>
  <si>
    <t>https://community.secop.gov.co/Public/Tendering/OpportunityDetail/Index?noticeUID=CO1.NTC.4367271&amp;isFromPublicArea=True&amp;isModal=true&amp;asPopupView=true</t>
  </si>
  <si>
    <t>493-2023 CPS-P (89407)</t>
  </si>
  <si>
    <t>ANGIE LORENA MORENO VARGAS</t>
  </si>
  <si>
    <t>FDLUCD-493-2023 (89407)</t>
  </si>
  <si>
    <t>https://community.secop.gov.co/Public/Tendering/OpportunityDetail/Index?noticeUID=CO1.NTC.4367294&amp;isFromPublicArea=True&amp;isModal=true&amp;asPopupView=true</t>
  </si>
  <si>
    <t>LINDA KATHERINE HERNANDEZ GUZMAN</t>
  </si>
  <si>
    <t>2 MESES Y 3 DIAS</t>
  </si>
  <si>
    <t>4 MESES Y 12 DIAS</t>
  </si>
  <si>
    <t xml:space="preserve">	15-44-101282583</t>
  </si>
  <si>
    <t>494-2023 CPS-P (89407)</t>
  </si>
  <si>
    <t>GRACIELA MENDOZA CLAVIJO</t>
  </si>
  <si>
    <t>FDLUCD-494-2023 (89407)</t>
  </si>
  <si>
    <t>https://community.secop.gov.co/Public/Tendering/OpportunityDetail/Index?noticeUID=CO1.NTC.4367418&amp;isFromPublicArea=True&amp;isModal=true&amp;asPopupView=true</t>
  </si>
  <si>
    <t>495-2023 CPS-P (89407)</t>
  </si>
  <si>
    <t>CARLOS ENRIQUE LEON SOTO</t>
  </si>
  <si>
    <t>FDLUCD-495-2023 (89407)</t>
  </si>
  <si>
    <t>https://community.secop.gov.co/Public/Tendering/OpportunityDetail/Index?noticeUID=CO1.NTC.4367422&amp;isFromPublicArea=True&amp;isModal=true&amp;asPopupView=true</t>
  </si>
  <si>
    <t>496-2023-CPS-AG (89414)</t>
  </si>
  <si>
    <t>KEVIN DAVID PABON PAZ</t>
  </si>
  <si>
    <t>FDLUCD-496-2023 (89414)</t>
  </si>
  <si>
    <t>https://community.secop.gov.co/Public/Tendering/OpportunityDetail/Index?noticeUID=CO1.NTC.4367383&amp;isFromPublicArea=True&amp;isModal=true&amp;asPopupView=true</t>
  </si>
  <si>
    <t>497-2023-CPS-AG (89414)</t>
  </si>
  <si>
    <t>RUBEN DARIO HERNANDEZ VELASQUEZ</t>
  </si>
  <si>
    <t>FDLUCD-497-2023 (89414)</t>
  </si>
  <si>
    <t>https://community.secop.gov.co/Public/Tendering/OpportunityDetail/Index?noticeUID=CO1.NTC.4367428&amp;isFromPublicArea=True&amp;isModal=true&amp;asPopupView=true</t>
  </si>
  <si>
    <t>498-2023-CPS-P (89453)</t>
  </si>
  <si>
    <t>JULIAN FELIPE RODRIGUEZ ZABALA</t>
  </si>
  <si>
    <t>FDLUCD-498-2023 (89453)</t>
  </si>
  <si>
    <t>https://community.secop.gov.co/Public/Tendering/OpportunityDetail/Index?noticeUID=CO1.NTC.4378010&amp;isFromPublicArea=True&amp;isModal=true&amp;asPopupView=true</t>
  </si>
  <si>
    <t>499-2023-CPS-AG (89413)</t>
  </si>
  <si>
    <t>ALEXANDRA CORTES URRIAGA</t>
  </si>
  <si>
    <t>FDLUCD-499-2023 (89413)</t>
  </si>
  <si>
    <t>https://community.secop.gov.co/Public/Tendering/OpportunityDetail/Index?noticeUID=CO1.NTC.4378103&amp;isFromPublicArea=True&amp;isModal=true&amp;asPopupView=true</t>
  </si>
  <si>
    <t>JORGE ALBERTO SANABRIA BARRETO</t>
  </si>
  <si>
    <t>2 MESES Y 4 DIAS</t>
  </si>
  <si>
    <t xml:space="preserve">	21-46-101074419</t>
  </si>
  <si>
    <t>500-2023 - CPS P (89460)</t>
  </si>
  <si>
    <t>CAMILA IVONNE AREVALO GALINDO</t>
  </si>
  <si>
    <t>FDLUCD-500-2023 CPS P (89640)</t>
  </si>
  <si>
    <t>PRESTAR SUS SERVICIOS PROFESIONALES EN EL DESARROLLO DE LAS ACTIVIDADES CONCERNIENTES A LA GEORREFERENCIACIÓN Y ELABORACIÓN DE PRODUCTOS CARTOGRÁFICOS DE LOS PREDIOS RURALES ATENDIDOS POR LA UNIDAD LOCAL DE ASISTENCIA TÉCNICA AGROPECUARIA, TENIENDO EN CUENTA EL COMPONENTE AMBIENTAL COMO EJE TRANSVERSAL DE LA PRESTACIÓN DEL SERVICIO DE EXTENSIÓN AGROPECUARIA, EN EL MARCO DE LA EJECUCIÓN DEL PROYECTO DE INVERSIÓN 1726 EXTENSIÓN AGROPECUARIA, AMBIENTAL Y PRODUCTIVIDAD RURAL EN USME</t>
  </si>
  <si>
    <t>https://community.secop.gov.co/Public/Tendering/OpportunityDetail/Index?noticeUID=CO1.NTC.4390549&amp;isFromPublicArea=True&amp;isModal=true&amp;asPopupView=true</t>
  </si>
  <si>
    <t>MARIA YOLANDA PALACIOS PALACIOS</t>
  </si>
  <si>
    <t>21-46-101074749</t>
  </si>
  <si>
    <t>O23011603480000001846</t>
  </si>
  <si>
    <t>Usme comprometida con la seguridad</t>
  </si>
  <si>
    <t>501-2023</t>
  </si>
  <si>
    <t>PANAMERICANA LIBRERÍA Y PAPELERÍA S.A.</t>
  </si>
  <si>
    <t>OC 108885</t>
  </si>
  <si>
    <t>ADQUISICIÓN A TRAVÉS DE LA TIENDA VIRTUAL DEL ESTADO COLOMBIANO - TVEC GRANDES ALMACENES, A TÍTULO DE COMPRAVENTA, LICENCIAS OFIMÁTICAS PARA EQUIPOS DE CÓMPUTO NUEVOS CON DESTINO A LA ESTACIÓN DE POLICÍA DE LA LOCALIDAD DE USME</t>
  </si>
  <si>
    <t>MINIMA CUANTIA / OC</t>
  </si>
  <si>
    <t>COMPRAVENTA</t>
  </si>
  <si>
    <t>https://www.colombiacompra.gov.co/tienda-virtual-del-estado-colombiano/ordenes-compra/108885</t>
  </si>
  <si>
    <t>MELISSA MORALES (21/07/2023)</t>
  </si>
  <si>
    <t>FRANCO RIOS CARLOS ALBERTO</t>
  </si>
  <si>
    <t xml:space="preserve">GRANDES SUPERFICIES </t>
  </si>
  <si>
    <t>502-2023-CPS-AG (89456)</t>
  </si>
  <si>
    <t>ALVARO ANDRES BAHOS CANENCIO</t>
  </si>
  <si>
    <t>TECNICA PROFESIONAL EN SEGURIDAD E HIGIENE INDUSTRIAL</t>
  </si>
  <si>
    <t>FDLUCD-502-2023 (89456)</t>
  </si>
  <si>
    <t>https://community.secop.gov.co/Public/Tendering/OpportunityDetail/Index?noticeUID=CO1.NTC.4378007&amp;isFromPublicArea=True&amp;isModal=true&amp;asPopupView=true</t>
  </si>
  <si>
    <t>503-2023 -CPS-AG (89454)</t>
  </si>
  <si>
    <t>LUIS ALBERTO VARGAS ROMERO</t>
  </si>
  <si>
    <t>FDLUCD-503-2023 (89454)</t>
  </si>
  <si>
    <t>https://community.secop.gov.co/Public/Tendering/OpportunityDetail/Index?noticeUID=CO1.NTC.4378001&amp;isFromPublicArea=True&amp;isModal=true&amp;asPopupView=true</t>
  </si>
  <si>
    <t>504-2023-CPS-P (89497)</t>
  </si>
  <si>
    <t>MICHAEL DAVID GUZMAN HERNANDEZ</t>
  </si>
  <si>
    <t>CIENCIAS DE LA INFORMACION Y LA
DOCUMENTACION</t>
  </si>
  <si>
    <t>FDLUCD-504-2023 (89497)</t>
  </si>
  <si>
    <t xml:space="preserve">	PRESTAR SUS SERVICIOS PROFESIONALES PARA LA IMPLEMENTACIÓN DE LAS ACCIONES Y LINEAMIENTOS TÉCNICOS SURTIDOS DEL PROGRAMA DE GESTIÓN DOCUMENTAL Y DEMÁS INSTRUMENTOS TÉCNICOS ARCHIVÍSTICOS TÉCNICO</t>
  </si>
  <si>
    <t>https://community.secop.gov.co/Public/Tendering/OpportunityDetail/Index?noticeUID=CO1.NTC.4377953&amp;isFromPublicArea=True&amp;isModal=true&amp;asPopupView=true</t>
  </si>
  <si>
    <t>506-2023-CPS-P (89417)</t>
  </si>
  <si>
    <t>FDLUCD-506-2023 (89417)</t>
  </si>
  <si>
    <t>https://community.secop.gov.co/Public/Tendering/OpportunityDetail/Index?noticeUID=CO1.NTC.4377730&amp;isFromPublicArea=True&amp;isModal=true&amp;asPopupView=true</t>
  </si>
  <si>
    <t>507-2023-CPS-AG (89403)</t>
  </si>
  <si>
    <t>JENIFFER BECERRA SOPO</t>
  </si>
  <si>
    <t>FDLUCD-507-2023 (89403)</t>
  </si>
  <si>
    <t>https://community.secop.gov.co/Public/Tendering/OpportunityDetail/Index?noticeUID=CO1.NTC.4377673&amp;isFromPublicArea=True&amp;isModal=true&amp;asPopupView=true</t>
  </si>
  <si>
    <t>ANGELA MARIA ROMERO VARON</t>
  </si>
  <si>
    <t>2 MESES Y 22 DIAS</t>
  </si>
  <si>
    <t>3 MESES Y 23 DIAS</t>
  </si>
  <si>
    <t>15-46-101035411</t>
  </si>
  <si>
    <t>508-2023-CPS-AG (89543)</t>
  </si>
  <si>
    <t>LEIDY PAOLA RODRIGUEZ AREVALO</t>
  </si>
  <si>
    <t>FDLUCD-508-2023 (89543)</t>
  </si>
  <si>
    <t>https://community.secop.gov.co/Public/Tendering/OpportunityDetail/Index?noticeUID=CO1.NTC.4378639&amp;isFromPublicArea=True&amp;isModal=true&amp;asPopupView=true</t>
  </si>
  <si>
    <t>JUVENTUD</t>
  </si>
  <si>
    <t>509-2023-CPS P (89412)</t>
  </si>
  <si>
    <t>ANGIE JULIANA VARGAS DURAN</t>
  </si>
  <si>
    <t>FDLUCD-509-2023 (89412)</t>
  </si>
  <si>
    <t>PRESTAR LOS SERVICIOS PROFESIONALES AL FONDO DE DESARROLLO LOCAL DE USME, EN LOS PROCESOS DE REUBICACIÓN Y DE RECUPERACIÓN DE ESPACIO PÚBLICO, CONTROL DE ESTABLECIMIENTOS DE COMERCIO, ASÍ COMO EN LOS DEMÁS PROCESOS ADMINISTRATIVOS A CARGO DEL ÁREA GESTIÓN POLICIVA DE LA LOCALIDAD.</t>
  </si>
  <si>
    <t>https://community.secop.gov.co/Public/Tendering/OpportunityDetail/Index?noticeUID=CO1.NTC.4382116&amp;isFromPublicArea=True&amp;isModal=true&amp;asPopupView=true</t>
  </si>
  <si>
    <t>511-2023-CPS-P (89406)</t>
  </si>
  <si>
    <t>ANA KARINA VARGAS ALVAREZ</t>
  </si>
  <si>
    <t>INGENIERIA DE SISTEMAS CON ENFASIS
EN TELECOMUNICACIONES</t>
  </si>
  <si>
    <t>FDLUCD-511-2023 (89406)</t>
  </si>
  <si>
    <t>https://community.secop.gov.co/Public/Tendering/OpportunityDetail/Index?noticeUID=CO1.NTC.4390451&amp;isFromPublicArea=True&amp;isModal=true&amp;asPopupView=true</t>
  </si>
  <si>
    <t>512-2023-CPS-P (89406)</t>
  </si>
  <si>
    <t>YEISSON LEANDRO ARIZA RODRIGUEZ</t>
  </si>
  <si>
    <t>FDLUCD-512-2023 (89406)</t>
  </si>
  <si>
    <t>https://community.secop.gov.co/Public/Tendering/OpportunityDetail/Index?noticeUID=CO1.NTC.4390716&amp;isFromPublicArea=True&amp;isModal=true&amp;asPopupView=true</t>
  </si>
  <si>
    <t>O23011601120000001709</t>
  </si>
  <si>
    <t>Educación inicial con bases sólidas para la vida, una  primera infancia para el siglo XXI</t>
  </si>
  <si>
    <t>513-2023</t>
  </si>
  <si>
    <t>INDUSTRIAS CRUZ HERMANOS S.A.</t>
  </si>
  <si>
    <t>OC 109051</t>
  </si>
  <si>
    <t>ADQUIRIR A TÍTULO DECOMPRAVENTA A TRAVÉS DE LA TIENDA VIRTUALDEL ESTADO COLOMBIANO LOS ELEMENTOS YMATERIALES DE DOTACIÓN DE CARÁCTERMOBILIARIO PARA LAS INSTITUCIONES DEEDUCACIÓN PRIMARIA, BASICA SECUNDARIA YMEDIA DE LA LOCALIDAD 5 DE USME, EN ELMARCO DEL PROYECTO 1709, DENOMINADO“EDUCACIÓN INICIAL CON BASES SÓLIDAS PARALA VIDA, UNA PRIMERA INFANCIA PARA EL SIGLOXXI” EN LA LOCALIDAD DE USME, DE ACUERDOCON LAS ESPECIFICACIONES TÉCNICAS YCANTIDADES ESTABLECIDAS PARA LA VIGENCIA2023”</t>
  </si>
  <si>
    <t>https://www.colombiacompra.gov.co/tienda-virtual-del-estado-colombiano/ordenes-compra/109051</t>
  </si>
  <si>
    <t>JAIME CAMILO RONCANCIO</t>
  </si>
  <si>
    <t>PRORROGA 1
ADICION 1</t>
  </si>
  <si>
    <t>04/08/2023
08/09/2023</t>
  </si>
  <si>
    <t>4 MESES Y 8 DIAS</t>
  </si>
  <si>
    <t>ERNESTO CRUZ SANCHEZ</t>
  </si>
  <si>
    <t>CCE-912-1-AMP-2019</t>
  </si>
  <si>
    <t>514-2023</t>
  </si>
  <si>
    <t>INVERSIONES GUERFOR S.A.</t>
  </si>
  <si>
    <t>OC 109050</t>
  </si>
  <si>
    <t xml:space="preserve">ADQUIRIR  A TÍTULO DE COMPRAVENTA A TRAVÉS DE LA TIENDA VIRTUAL DEL ESTADO COLOMBIANO (ACUERDO MARCO DE PRECIOS DE ADQUISICIÓN DE DOTACIÓN  ESCOLAR CCE-912-1-AMP-2019) LOS ELEMENTOS Y MATERIALES DE DOTACIÓN DE  CARÁCTER MOBILIARIO PARA LAS INSTITUCIONES DE EDUCACIÓN PRIMARIA, BASICA  SECUNDARIA Y MEDIA DE LA LOCALIDAD 5 DE USME, EN EL MARCO DEL PROYECTO  1709, DENOMINADO “EDUCACIÓN INICIAL CON BASES SÓLIDAS PARA LA VIDA, UNA  PRIMERA INFANCIA PARA EL SIGLO XXI” EN LA LOCALIDAD DE USME, DE ACUERDO  CON LAS ESPECIFICACIONES TÉCNICAS Y CANTIDADES ESTABLECIDAS PARA LA  VIGENCIA 2023
</t>
  </si>
  <si>
    <t>https://www.colombiacompra.gov.co/tienda-virtual-del-estado-colombiano/ordenes-compra/109050</t>
  </si>
  <si>
    <t>GUERRERO FORERO NESTOR RAUL</t>
  </si>
  <si>
    <t>515-2023</t>
  </si>
  <si>
    <t>OC 109052</t>
  </si>
  <si>
    <t>https://www.colombiacompra.gov.co/tienda-virtual-del-estado-colombiano/ordenes-compra/109052</t>
  </si>
  <si>
    <t>PRORROGA 1</t>
  </si>
  <si>
    <t>516-2023</t>
  </si>
  <si>
    <t>OC 109053</t>
  </si>
  <si>
    <t>https://www.colombiacompra.gov.co/tienda-virtual-del-estado-colombiano/ordenes-compra/109053</t>
  </si>
  <si>
    <t>517-2023 CPS-P (89856)</t>
  </si>
  <si>
    <t>DIEGO FRENANDO ACOSTA SASTRE</t>
  </si>
  <si>
    <t>FDLUCD-517-2023 (89856)</t>
  </si>
  <si>
    <t>PRESTAR SUS SERVICIOS PROFESIONALES EN EL ÁREA GESTIÓN DEL DESARROLLO LOCAL REALIZANDO APOYO EN LA REVISIÓN Y EVALUACIÓN DE LOS CONTRATOS Y PROYECTOS DE INFRAESTRUCTURA Y OBRAS CIVILES QUE DESARROLLE LA ENTIDAD, SEGUN LOS REQUERIMIENTOS TECNICOS, JURÍDICOS Y ADMINISTRATIVOS EN EL MARCO DEL CUMPLIMIENTO DE LAS METAS DEL PLAN DE DESARROLLO LOCAL DE USME 2021-2024</t>
  </si>
  <si>
    <t>https://community.secop.gov.co/Public/Tendering/OpportunityDetail/Index?noticeUID=CO1.NTC.4401758&amp;isFromPublicArea=True&amp;isModal=true&amp;asPopupView=true</t>
  </si>
  <si>
    <t>518-2023</t>
  </si>
  <si>
    <t>UNION TEMPORAL ESTUDIOS 049</t>
  </si>
  <si>
    <t>OC 109211</t>
  </si>
  <si>
    <t xml:space="preserve">SUMINISTRAR MATERIALES DE CONSTRUCCIÓN Y FERRETERÍA MEDIANTE EL ACUERDO MARCO DE PRECIOS CCE-255-AMP-2021, PARA EL MEJORAMIENTO DE LA MALLA VIAL DE LA LOCALIDAD DE USME
</t>
  </si>
  <si>
    <t>https://www.colombiacompra.gov.co/tienda-virtual-del-estado-colombiano/ordenes-compra/109211</t>
  </si>
  <si>
    <t xml:space="preserve">ADICION 1 </t>
  </si>
  <si>
    <t>IVAN ALFONSO PARDO</t>
  </si>
  <si>
    <t>COMERCIALIZADORA FF SAS</t>
  </si>
  <si>
    <t>FABIAN FRANCO UMAÑA</t>
  </si>
  <si>
    <t>Calle 64 C BIS NO. 85 - 24 AP 301</t>
  </si>
  <si>
    <t>EEI SAS</t>
  </si>
  <si>
    <t>Av calle 24 No. 51-40 ofc 512</t>
  </si>
  <si>
    <t>CCE-255-AMP-2021</t>
  </si>
  <si>
    <t>519-2023-CPS-AG (89586)</t>
  </si>
  <si>
    <t xml:space="preserve">LUIS HERNANDO VEGA BRAUSIN </t>
  </si>
  <si>
    <t>FDLUCD-519-2023 (89586)</t>
  </si>
  <si>
    <t>https://community.secop.gov.co/Public/Tendering/OpportunityDetail/Index?noticeUID=CO1.NTC.4412671&amp;isFromPublicArea=True&amp;isModal=False</t>
  </si>
  <si>
    <t>O23011601170000001714</t>
  </si>
  <si>
    <t>Educación superior para la Usme del Siglo XXI</t>
  </si>
  <si>
    <t>520-2023-CIA (89324)</t>
  </si>
  <si>
    <t>AGENCIA DISTRITAL PARA LA EDUCACION SUPERIOR, LA CIENCIA Y LA TECNOLOGÍA "ATENEA</t>
  </si>
  <si>
    <t>FDLUCD-520-2023 (89324)</t>
  </si>
  <si>
    <t>AUNAR ESFUERZOS TÉCNICOS, ADMINISTRATIVOS, JURÍDICOS Y FINANCIEROS PARA LA IMPLEMENTACIÓN DEL PROGRAMA JÓVENES A LA U, PARA EL ACCESO Y LA PERMANENCIA DE LAS Y LOS JÓVENES, EN LA CIUDAD DE BOGOTÁ, PARTICULARMENTE PARA LOS JÓVENES DE LA LOCALIDAD DE USME.</t>
  </si>
  <si>
    <t xml:space="preserve">7 AÑOS </t>
  </si>
  <si>
    <t xml:space="preserve">https://community.secop.gov.co/Public/Tendering/OpportunityDetail/Index?noticeUID=CO1.NTC.4423314&amp;isFromPublicArea=True&amp;isModal=False
</t>
  </si>
  <si>
    <t xml:space="preserve">GERMÁN BARRAGÁN AGUDELO </t>
  </si>
  <si>
    <t>521-2023 CPS-P (90145)</t>
  </si>
  <si>
    <t>RODRIGO AMAYA PEDRAZA</t>
  </si>
  <si>
    <t>FDLUCD-521-2023 (90145)</t>
  </si>
  <si>
    <t xml:space="preserve">	PRESTAR SERVICIOS PROFESIONALES A LA GESTIÓN DEL DESARROLLO LOCAL ORIENTADOS A PROCESOS DE FORMACIÓN EN CULTURA, EN LAS ESCUELAS DE FORMACIÓN CULTURAL Y ARTISTICOS.</t>
  </si>
  <si>
    <t xml:space="preserve">6 MESES </t>
  </si>
  <si>
    <t>https://community.secop.gov.co/Public/Tendering/OpportunityDetail/Index?noticeUID=CO1.NTC.4442871&amp;isFromPublicArea=True&amp;isModal=False</t>
  </si>
  <si>
    <t>522-2023-CPS-AG (90138)</t>
  </si>
  <si>
    <t>ALEXANDRE MESA RINCON</t>
  </si>
  <si>
    <t>FDLUCD-522-2023 (90138</t>
  </si>
  <si>
    <t xml:space="preserve">https://community.secop.gov.co/Public/Tendering/OpportunityDetail/Index?noticeUID=CO1.NTC.4431220&amp;isFromPublicArea=True&amp;isModal=False
</t>
  </si>
  <si>
    <t>O23011604490000001847
O23011605570000001856
O23011605570000001857
O21202020080585250
O23011604490000001847
O23011605570000001856
O23011605570000001857
O21202020080585250</t>
  </si>
  <si>
    <t>Movilidad local sostenible
Gobierno abierto y transparente
Gobierno legítimo y eficiente
Servicios de protección (guardas de seguridad)
Movilidad local sostenible
Gobierno abierto y transparente
Gobierno legítimo y eficiente
Servicios de protección (guardas de seguridad)</t>
  </si>
  <si>
    <t>523-2023 CCBM (89662)</t>
  </si>
  <si>
    <t>CORREAGRO SA</t>
  </si>
  <si>
    <t>FDLU-CCBM-523-2023 (89662)</t>
  </si>
  <si>
    <t>LA ADQUISICIÓN A TRAVÉS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USME Y DE TODOS AQUELLOS DE LOS QUE LLEGARE A ADQUIRIR</t>
  </si>
  <si>
    <t>REGIMEN ESPECIAL</t>
  </si>
  <si>
    <t>COMISION</t>
  </si>
  <si>
    <t>1217
1217
1217
1217
1217
1217
1217
1217</t>
  </si>
  <si>
    <t>13/04/2023
13/04/2023
13/04/2023
13/04/2023</t>
  </si>
  <si>
    <t>$241.726.503
$42.531.572
$122.916.206
$802.900.000</t>
  </si>
  <si>
    <t>1498
1498
1498
1498
1499
1499
1499
1499</t>
  </si>
  <si>
    <t>9/06/2023
9/06/2023
9/06/2023
9/06/2023
9/06/2023
9/06/2023
9/06/2023
9/06/2023</t>
  </si>
  <si>
    <t xml:space="preserve">$4.313.809
$759.011
$2.193.542
$14.328.414
$204.083.985
$35.908.403
$103.775.254
$677.869.532 </t>
  </si>
  <si>
    <t xml:space="preserve">https://community.secop.gov.co/Public/Tendering/OpportunityDetail/Index?noticeUID=CO1.NTC.4471223&amp;isFromPublicArea=True&amp;isModal=False
</t>
  </si>
  <si>
    <t>JULIAN ANDRÉS CARRILLO GONZÁLEZ</t>
  </si>
  <si>
    <t>524-2023 MC (90262)</t>
  </si>
  <si>
    <t>PEOPLE SECURITY S.A.S.</t>
  </si>
  <si>
    <t>FDLU-MC-003-2023 (90262)</t>
  </si>
  <si>
    <t>CONTRATAR LA PRESTACIÓN DE SERVICIOS DE APOYO LOGÍSTICO PARA EL CUMPLIMIENTO DE LAS ACTIVIDADES QUE SE REQUIERAN EN EL DESARROLLO DE LAS ETAPAS DE LA RENDICIÓN DE CUENTAS DE LA VIGENCIA 2022 DE LA ALCALDÍA LOCAL DE USME, EN EL MARCO DEL PROYECTO 1856 "GOBIERNO ABIERTO Y TRANSPARENTE"</t>
  </si>
  <si>
    <t xml:space="preserve">MINIMA CUANTIA </t>
  </si>
  <si>
    <t xml:space="preserve">https://community.secop.gov.co/Public/Tendering/OpportunityDetail/Index?noticeUID=CO1.NTC.4407460&amp;isFromPublicArea=True&amp;isModal=False
</t>
  </si>
  <si>
    <t>ALEXANDER CAÑIZALEZ</t>
  </si>
  <si>
    <t>HUGO ANDRES HERRERA MARTINEZ</t>
  </si>
  <si>
    <t>525-2023-CPS-AG (90141)</t>
  </si>
  <si>
    <t>JOHN FREDDY GONZALEZ NARANJO</t>
  </si>
  <si>
    <t xml:space="preserve">TECNICA PROFESIONAL EN
ADMINISTRACION DE EMPRESAS </t>
  </si>
  <si>
    <t>FDLUCD-525-2023 (90141)</t>
  </si>
  <si>
    <t xml:space="preserve">https://community.secop.gov.co/Public/Tendering/OpportunityDetail/Index?noticeUID=CO1.NTC.4480896&amp;isFromPublicArea=True&amp;isModal=False
</t>
  </si>
  <si>
    <t>526-2023-CPS-AG (90138)</t>
  </si>
  <si>
    <t>JAVIER ANDRES RUSSI RODRIGUEZ</t>
  </si>
  <si>
    <t>FDLUCD-526-2023 (90138)</t>
  </si>
  <si>
    <t xml:space="preserve">https://community.secop.gov.co/Public/Tendering/OpportunityDetail/Index?noticeUID=CO1.NTC.4485377&amp;isFromPublicArea=True&amp;isModal=False
</t>
  </si>
  <si>
    <t>O23011601060000001732</t>
  </si>
  <si>
    <t>527-2023-CIA (90773)</t>
  </si>
  <si>
    <t>CORPORACIÓN PARA EL DESARROLLO DE LAS MICROEMPRESAS</t>
  </si>
  <si>
    <t>FDLUCIA-527-2023 (90773)</t>
  </si>
  <si>
    <t xml:space="preserve">	AUNAR ESFUERZOS ADMINISTRATIVOS, TÉCNICOS, FINANCIEROS Y LOGÍSTICOS ENTRE LA CORPORACIÓN PARA EL DESARROLLO DE LAS MICROEMPRESAS - PROPAIS Y EL FONDO DE DESARROLLO LOCAL DE USME PARA LA CONSOLIDACIÓN Y FORTALECIMIENTO ECONÓMICO DE LOS EMPRENDIMIENTOS LOCALES A TRAVÉS DEL PROGRAMA IMPULSO LOCAL 3.0</t>
  </si>
  <si>
    <t xml:space="preserve">https://community.secop.gov.co/Public/Tendering/OpportunityDetail/Index?noticeUID=CO1.NTC.4491016&amp;isFromPublicArea=True&amp;isModal=False
</t>
  </si>
  <si>
    <t>MARIA LUCIA CASTRILLON</t>
  </si>
  <si>
    <t>528-2023 CPS-AG (90421)</t>
  </si>
  <si>
    <t>JHON JAIRO AZNATER TOUS</t>
  </si>
  <si>
    <t>FDLUCD-528-2023 (90421)</t>
  </si>
  <si>
    <t>PRESTAR SUS SERVICIOS TECNICOS EN EL ÁREA GESTIÓN DEL DESARROLLO LOCAL PARA EL APOYO EN ACCIONES DE SEGUIMIENTO, EJECUCIÓN Y ACOMPAÑAMIENTO DE LOS CONTRATOS Y PROYECTOS DE INFRAESTRUCTURA Y OBRAS CIVILES QUE DESARROLLE LA ENTIDAD, SEGUN LOS REQUERIMIENTOS TECNICOS Y ADMINISTRATIVOS EN EL MARCO DEL CUMPLIMIENTO DE LAS METAS DEL PLAN DE DESARROLLO LOCAL DE USME 2021-2024</t>
  </si>
  <si>
    <t xml:space="preserve">https://community.secop.gov.co/Public/Tendering/OpportunityDetail/Index?noticeUID=CO1.NTC.4487277&amp;isFromPublicArea=True&amp;isModal=False
</t>
  </si>
  <si>
    <t>529-2023 CPS-AG (90141)</t>
  </si>
  <si>
    <t>JUAN BAUTISTA ESPINOSA CONTRERAS</t>
  </si>
  <si>
    <t>FDLUCD-529-2023 (90141)</t>
  </si>
  <si>
    <t xml:space="preserve">	PRESTAR SERVICIOS TÉCNICOS A LA GESTIÓN DEL DESARROLLO LOCAL ORIENTADOS AL DEPORTE EN PROCESOS FORMACION, CULTURA FISICA Y ENTRENAMIENTO DEPORTIVO.</t>
  </si>
  <si>
    <t xml:space="preserve">https://community.secop.gov.co/Public/Tendering/OpportunityDetail/Index?noticeUID=CO1.NTC.4524888&amp;isFromPublicArea=True&amp;isModal=False
</t>
  </si>
  <si>
    <t>530-2023 -CPS-P (90140)</t>
  </si>
  <si>
    <t>ANGEL LEONARDO PATARROYO GOMEZ</t>
  </si>
  <si>
    <t>FDLUCD-530-2023 (90140)</t>
  </si>
  <si>
    <t xml:space="preserve">https://community.secop.gov.co/Public/Tendering/OpportunityDetail/Index?noticeUID=CO1.NTC.4493284&amp;isFromPublicArea=True&amp;isModal=False
</t>
  </si>
  <si>
    <t>5 MESES Y 29 DIAS</t>
  </si>
  <si>
    <t>531-2023 CPS-AG (90141)</t>
  </si>
  <si>
    <t>JOHANA MARCELA JAMIOY CHINDOY</t>
  </si>
  <si>
    <t>LICENCIATURA EN EDUCACION FISICA</t>
  </si>
  <si>
    <t>FDLUCD-531-2023 (90141)</t>
  </si>
  <si>
    <t xml:space="preserve">https://community.secop.gov.co/Public/Tendering/OpportunityDetail/Index?noticeUID=CO1.NTC.4513716&amp;isFromPublicArea=True&amp;isModal=False
</t>
  </si>
  <si>
    <t>O21202020060363399
O21202020060363399
O21202020080585330
O21202020080585330</t>
  </si>
  <si>
    <t>Otros servicios de suministro de comidas
Otros servicios de suministro de comidas
Servicios de limpieza general
Servicios de limpieza general</t>
  </si>
  <si>
    <t>532-2023</t>
  </si>
  <si>
    <t>UNIÓN TEMPORAL EASYCLEAN ASEO PROFESIONAL</t>
  </si>
  <si>
    <t>DIAGONAL 74 BIS 20 B 29</t>
  </si>
  <si>
    <t>OC 110219</t>
  </si>
  <si>
    <t xml:space="preserve">CONTRATAR EL SERVICIO INTEGRAL DE ASEO Y CAFETERIA PARA LAS DIFERTENTES SEDES DE LA ALCALDIA LOCAL DE USME </t>
  </si>
  <si>
    <t>1232
1232
1232
1232</t>
  </si>
  <si>
    <t>11/05/2023
11/05/2023
11/05/2023
11/05/2023</t>
  </si>
  <si>
    <t>$41.000.000
  $36.000.000
$225.810.270
$46.081.549</t>
  </si>
  <si>
    <t>1485
1485
1485
1485</t>
  </si>
  <si>
    <t>30/05/2023
30/05/2023
30/05/2023
30/05/2023</t>
  </si>
  <si>
    <t>$41.000.000
  $36.000.000
$225.810.270
$14.958.360</t>
  </si>
  <si>
    <t>https://www.colombiacompra.gov.co/tienda-virtual-del-estado-colombiano/ordenes-compra/110219</t>
  </si>
  <si>
    <t>GLORIA AMINTA ORDOÑEZ DE MATEUS</t>
  </si>
  <si>
    <t xml:space="preserve">EASYCLEAN G&amp;E SAS </t>
  </si>
  <si>
    <t> GLORIA AMINTA ORDOÑEZ DE MATEUS</t>
  </si>
  <si>
    <t> 26563281</t>
  </si>
  <si>
    <t xml:space="preserve">AP ASEO PROFESIONAL SAS </t>
  </si>
  <si>
    <t> GLORIAMERCEDESMATEUSORDOÑEZ</t>
  </si>
  <si>
    <t> 39780414</t>
  </si>
  <si>
    <t> Calle 77 # 9 - 92 Apartamento 601</t>
  </si>
  <si>
    <t>CCE-126-2023</t>
  </si>
  <si>
    <t>O2120201003063699060</t>
  </si>
  <si>
    <t>Cartuchos plásticos para impresora de computador</t>
  </si>
  <si>
    <t>533-2023</t>
  </si>
  <si>
    <t>PROSUTEC S.A.S.</t>
  </si>
  <si>
    <t>OC 110458</t>
  </si>
  <si>
    <t>CONTRATAR EL SUMINISTRO DE CONSUMIBLES DE IMPRESIÓN, PARA LOS EQUIPOS DE PROPIEDAD DE LA ALCALDIA LOCAL DE USME</t>
  </si>
  <si>
    <t>https://www.colombiacompra.gov.co/tienda-virtual-del-estado-colombiano/ordenes-compra/110458</t>
  </si>
  <si>
    <t>INGRID ZULETA DUEÑEZ_x000D_</t>
  </si>
  <si>
    <t>CCE 282-AMP-2020</t>
  </si>
  <si>
    <t>534-2023</t>
  </si>
  <si>
    <t>JAIRO OSORIO CABALLERO</t>
  </si>
  <si>
    <t>OC 110595</t>
  </si>
  <si>
    <t>4 MESES Y 3 DIAS</t>
  </si>
  <si>
    <t>https://www.colombiacompra.gov.co/tienda-virtual-del-estado-colombiano/ordenes-compra/110595</t>
  </si>
  <si>
    <t>535-2023-CPS-P (90414)</t>
  </si>
  <si>
    <t>STELLA MARIA TELLEZ HERNANDEZ</t>
  </si>
  <si>
    <t>FDLUCD-535-2023 (90414)</t>
  </si>
  <si>
    <t>https://community.secop.gov.co/Public/Tendering/OpportunityDetail/Index?noticeUID=CO1.NTC.4540388&amp;isFromPublicArea=True&amp;isModal=true&amp;asPopupView=true</t>
  </si>
  <si>
    <t>ABANETH GARCIA QUINTERO</t>
  </si>
  <si>
    <t>2 MESES Y 2 DIAS</t>
  </si>
  <si>
    <t>3 MESES Y 28 DIAS</t>
  </si>
  <si>
    <t xml:space="preserve">	15-44-101283833</t>
  </si>
  <si>
    <t>536-2023-CPS-P (90415)</t>
  </si>
  <si>
    <t>FANNOR AUGUSTO MUÑOZ ECHAVARRIA</t>
  </si>
  <si>
    <t>INGENIERIA DE SISTEMAS</t>
  </si>
  <si>
    <t>FDLUCD-536-2023 (90415)</t>
  </si>
  <si>
    <t>https://community.secop.gov.co/Public/Tendering/OpportunityDetail/Index?noticeUID=CO1.NTC.4540541&amp;isFromPublicArea=True&amp;isModal=true&amp;asPopupView=true</t>
  </si>
  <si>
    <t>537-2023-CPS-AG (90413)</t>
  </si>
  <si>
    <t>FREDDY RIOS GUTIERREZ</t>
  </si>
  <si>
    <t>FDLUCD-537-2023 (90413)</t>
  </si>
  <si>
    <t>https://community.secop.gov.co/Public/Tendering/OpportunityDetail/Index?noticeUID=CO1.NTC.4590416&amp;isFromPublicArea=True&amp;isModal=true&amp;asPopupView=true</t>
  </si>
  <si>
    <t>538-2023- CPS P (91256)</t>
  </si>
  <si>
    <t>MABEL CRISTINA AGUILAR RAMIREZ</t>
  </si>
  <si>
    <t>FDLUCD-538-2023 (91256)</t>
  </si>
  <si>
    <t>https://community.secop.gov.co/Public/Tendering/OpportunityDetail/Index?noticeUID=CO1.NTC.4597987&amp;isFromPublicArea=True&amp;isModal=true&amp;asPopupView=true</t>
  </si>
  <si>
    <t xml:space="preserve">Ejecucion </t>
  </si>
  <si>
    <t>539-2023-CPS-P (91533)</t>
  </si>
  <si>
    <t>JOHANA CATERINE BAYONA VARGAS</t>
  </si>
  <si>
    <t>ADMINISTRACION DE LA SEGURI</t>
  </si>
  <si>
    <t>FDLUCD-539-2023 (91533)</t>
  </si>
  <si>
    <t>https://community.secop.gov.co/Public/Tendering/OpportunityDetail/Index?noticeUID=CO1.NTC.4623269&amp;isFromPublicArea=True&amp;isModal=true&amp;asPopupView=true</t>
  </si>
  <si>
    <t>540-2023-CPS-P (91367</t>
  </si>
  <si>
    <t>MARIO DAVID MONROY DUARTE</t>
  </si>
  <si>
    <t>FDLUCD-540-2023 (91367)</t>
  </si>
  <si>
    <t>https://community.secop.gov.co/Public/Tendering/OpportunityDetail/Index?noticeUID=CO1.NTC.4623368&amp;isFromPublicArea=True&amp;isModal=true&amp;asPopupView=true</t>
  </si>
  <si>
    <t xml:space="preserve">	129-346-2023</t>
  </si>
  <si>
    <t>FONDO DE DESARROLLO LOCAL DE USME (COMODATO CASA DE LA CULTURA-DADEP))</t>
  </si>
  <si>
    <t>DADEP-CD-347-2023</t>
  </si>
  <si>
    <t>ENTREGAR EN COMODATO AL FONDO DE DESARROLLO LOCAL DE USME, EL PREDIO DE USO PÚBLICO, IDENTIFICADO CON RUPI 3389-25, UBICADO EN LA KR 14 136A 13 SUR, DE LA LOCALIDAD DE USME DE LA CIUDAD DE BOGOTÁ D.C., JUNTO CON SUS CONSTRUCCIONES Y MEJORAS.</t>
  </si>
  <si>
    <t>COMODATO</t>
  </si>
  <si>
    <t>5 AÑOS</t>
  </si>
  <si>
    <t>https://community.secop.gov.co/Public/Tendering/OpportunityDetail/Index?noticeUID=CO1.NTC.4569719&amp;isFromPublicArea=True&amp;isModal=true&amp;asPopupView=true</t>
  </si>
  <si>
    <t>542-2023-CPS-AG (91072)</t>
  </si>
  <si>
    <t>XIMANA ALEXANDRA MARTINEZ SUAN</t>
  </si>
  <si>
    <t>PROFESIONAL EN CIENCIAS DEL DEPORTE
Y LA EDUCACION FISICA</t>
  </si>
  <si>
    <t>FDLUCD-542 -2023 (84524)</t>
  </si>
  <si>
    <t>https://community.secop.gov.co/Public/Tendering/OpportunityDetail/Index?noticeUID=CO1.NTC.4643485&amp;isFromPublicArea=True&amp;isModal=true&amp;asPopupView=true</t>
  </si>
  <si>
    <t>543-2023 CPS-AG (91272)</t>
  </si>
  <si>
    <t>JONATHAN ALEXANDER DIAZ VERGARA</t>
  </si>
  <si>
    <t>FDLUCD-543-2023 (91272)</t>
  </si>
  <si>
    <t>PRESTAR SUS SERVICIOS DE APOYO EN LA CONDUCCIÓN DE LOS VEHÍCULOS LIVIANOS DE PROPIEDAD DEL FONDO DE DESARROLLO LOCAL DE USME</t>
  </si>
  <si>
    <t>https://community.secop.gov.co/Public/Tendering/OpportunityDetail/Index?noticeUID=CO1.NTC.4652511&amp;isFromPublicArea=True&amp;isModal=true&amp;asPopupView=true</t>
  </si>
  <si>
    <t>544-2023-CPS-AG (91343)</t>
  </si>
  <si>
    <t>YENIFER KATERINE DIAZ CASTAÑEDA</t>
  </si>
  <si>
    <t>FDLUCD-544-2023 (91343)</t>
  </si>
  <si>
    <t>PRESTAR SUS SERVICIOS ASISTENCIALES COMO AYUDANTE DE OBRA COMPLEMENTARIA A LAS ACCIÓNES DE MOVILIDAD Y MANTENIMIENTO VIAL REALIZADAS CON LA MAQUINARIA PESADA Y SUS OPERARIOS EN LA LOCALIDAD DE USME</t>
  </si>
  <si>
    <t>https://community.secop.gov.co/Public/Tendering/OpportunityDetail/Index?noticeUID=CO1.NTC.4643811&amp;isFromPublicArea=True&amp;isModal=true&amp;asPopupView=true</t>
  </si>
  <si>
    <t>545-2023-CPS-AG (91343)</t>
  </si>
  <si>
    <t>CRISTIAN CAMILO CEPDA GALINDO</t>
  </si>
  <si>
    <t>FDLUCD-545-2023 (91343)</t>
  </si>
  <si>
    <t>PRESTAR SUS SERVICIOS ASISTENCIALES COMO AYUDANTE DE OBRA COMPLEMENTARIA A LAS ACCIÓNES DE MOVILIDAD Y MANTENIMIENTO VIAL REALIZADAS CON LA MAQUINARIA PESADA Y SUS OPERARIOS EN LA LOCALIDAD DE USME.</t>
  </si>
  <si>
    <t>https://community.secop.gov.co/Public/Tendering/OpportunityDetail/Index?noticeUID=CO1.NTC.4643545&amp;isFromPublicArea=True&amp;isModal=true&amp;asPopupView=true</t>
  </si>
  <si>
    <t>546-2023 CPS-AG (91353)</t>
  </si>
  <si>
    <t>ALEXANDER GUTIERREZ MARTINEZ</t>
  </si>
  <si>
    <t>FDLUCD-546-2023 (91353)</t>
  </si>
  <si>
    <t>PRESTAR SUS SERVICIOS COMO MAESTRO DE OBRA PARA LA ALCALDIA LOCAL DE USME CON EL FIN A ATENDER LA REALIZACION DE LABORES DE MANTENIMIENTO DE LA MALLA VIAL Y LAS ZONAS PUBLICAS DE LA LOCALIDAD ASI COMO ATENDER LAS EMERGENCIAS VIALES QUE SURJAN EN LA LOCALIDAD DE USME.</t>
  </si>
  <si>
    <t>https://community.secop.gov.co/Public/Tendering/OpportunityDetail/Index?noticeUID=CO1.NTC.4652525&amp;isFromPublicArea=True&amp;isModal=true&amp;asPopupView=true</t>
  </si>
  <si>
    <t>547-2023 CPS-AG (91353)</t>
  </si>
  <si>
    <t>JOSE BLADIMIR PULIDO ESPINOSA</t>
  </si>
  <si>
    <t>FDLUCD-547-2023 (91353)</t>
  </si>
  <si>
    <t>PRESTAR SUS SERVICIOS COMO MAESTRO DE OBRA PARA LA ALCALDIA LOCAL DE USME CON EL FIN A ATENDER LA REALIZACION DE LABORES DE MANTENIMIENTO DE LA MALLA VIAL Y LAS ZONAS PUBLICAS DE LA LOCALIDAD ASI COMO ATENDER LAS EMERGENCIAS VIALES QUE SURJAN EN LA LOCALIDAD DE USME</t>
  </si>
  <si>
    <t>https://community.secop.gov.co/Public/Tendering/OpportunityDetail/Index?noticeUID=CO1.NTC.4652926&amp;isFromPublicArea=True&amp;isModal=true&amp;asPopupView=true</t>
  </si>
  <si>
    <t>548-2023-CPS-AG (91291)</t>
  </si>
  <si>
    <t>WILLIAM ALFONSO MARTINEZ ROSAS</t>
  </si>
  <si>
    <t>FDLUCD-548-2023 (91291)</t>
  </si>
  <si>
    <t>https://community.secop.gov.co/Public/Tendering/OpportunityDetail/Index?noticeUID=CO1.NTC.4645081&amp;isFromPublicArea=True&amp;isModal=true&amp;asPopupView=true</t>
  </si>
  <si>
    <t>549-2023-CPS-AG (91291)</t>
  </si>
  <si>
    <t>MIGUEL ANTONIO RAMIREZ ORJUELA</t>
  </si>
  <si>
    <t>FDLUCD-549-2023 (91291)</t>
  </si>
  <si>
    <t>https://community.secop.gov.co/Public/Tendering/OpportunityDetail/Index?noticeUID=CO1.NTC.4645175&amp;isFromPublicArea=True&amp;isModal=true&amp;asPopupView=true</t>
  </si>
  <si>
    <t>550-2023-CPS-AG (91291)</t>
  </si>
  <si>
    <t>MIGUEL ANGEL VALENCIA MORA</t>
  </si>
  <si>
    <t>FDLUCD-550-2023 (91291)</t>
  </si>
  <si>
    <t>https://community.secop.gov.co/Public/Tendering/OpportunityDetail/Index?noticeUID=CO1.NTC.4645333&amp;isFromPublicArea=True&amp;isModal=true&amp;asPopupView=true</t>
  </si>
  <si>
    <t>551-2023-CPS-AG (91291)</t>
  </si>
  <si>
    <t>JORGE NESTOR ORJUELA ORJUELA</t>
  </si>
  <si>
    <t>FDLUCD-551-2023 (91291)</t>
  </si>
  <si>
    <t>https://community.secop.gov.co/Public/Tendering/OpportunityDetail/Index?noticeUID=CO1.NTC.4645079&amp;isFromPublicArea=True&amp;isModal=true&amp;asPopupView=true</t>
  </si>
  <si>
    <t>552-2023-CPS-AG (91291)</t>
  </si>
  <si>
    <t>JOHN CARLOS RAMOS MARTIN</t>
  </si>
  <si>
    <t>FDLUCD-552-2023 (91291)</t>
  </si>
  <si>
    <t>https://community.secop.gov.co/Public/Tendering/OpportunityDetail/Index?noticeUID=CO1.NTC.4645230&amp;isFromPublicArea=True&amp;isModal=true&amp;asPopupView=true</t>
  </si>
  <si>
    <t>553-2023-CPS AG (91376)</t>
  </si>
  <si>
    <t>DIEGO FERNANDO MORERA LEON</t>
  </si>
  <si>
    <t>FDLUCD-553-2023 (91376)</t>
  </si>
  <si>
    <t>https://community.secop.gov.co/Public/Tendering/OpportunityDetail/Index?noticeUID=CO1.NTC.4643775&amp;isFromPublicArea=True&amp;isModal=true&amp;asPopupView=true</t>
  </si>
  <si>
    <t>554-2023-CPS AG (91376)</t>
  </si>
  <si>
    <t>GERARDO RUBIO</t>
  </si>
  <si>
    <t>FDLUCD-554-2023 (91376)</t>
  </si>
  <si>
    <t>https://community.secop.gov.co/Public/Tendering/OpportunityDetail/Index?noticeUID=CO1.NTC.4643902&amp;isFromPublicArea=True&amp;isModal=true&amp;asPopupView=true</t>
  </si>
  <si>
    <t>555-2023-CPS AG (91376)</t>
  </si>
  <si>
    <t>JHON FREDY MORENO LAZARO</t>
  </si>
  <si>
    <t>FDLUCD-555-2023 (91376)</t>
  </si>
  <si>
    <t>https://community.secop.gov.co/Public/Tendering/OpportunityDetail/Index?noticeUID=CO1.NTC.4643397&amp;isFromPublicArea=True&amp;isModal=true&amp;asPopupView=true</t>
  </si>
  <si>
    <t>556-2023-CPS AG (91376)</t>
  </si>
  <si>
    <t>JAVIER HERNAN RODRIGUEZ PEÑUELA</t>
  </si>
  <si>
    <t>FDLUCD-556-2023 (91376)</t>
  </si>
  <si>
    <t>https://community.secop.gov.co/Public/Tendering/OpportunityDetail/Index?noticeUID=CO1.NTC.4645462&amp;isFromPublicArea=True&amp;isModal=true&amp;asPopupView=true</t>
  </si>
  <si>
    <t>557-2023-CPS-P (91367)</t>
  </si>
  <si>
    <t>LEIDY DAYANA CASTELLANOS GOMEZ</t>
  </si>
  <si>
    <t>FDLUCD-557-2023 (91367)</t>
  </si>
  <si>
    <t>https://community.secop.gov.co/Public/Tendering/OpportunityDetail/Index?noticeUID=CO1.NTC.4640190&amp;isFromPublicArea=True&amp;isModal=true&amp;asPopupView=true</t>
  </si>
  <si>
    <t>5 MESES Y 21 DIAS</t>
  </si>
  <si>
    <t>558-2023-CPS-P (91535)</t>
  </si>
  <si>
    <t>JESSICA ANDREA JIMENEZ POLANIA</t>
  </si>
  <si>
    <t>FDLUCD-558-2023 (91535)</t>
  </si>
  <si>
    <t>https://community.secop.gov.co/Public/Tendering/OpportunityDetail/Index?noticeUID=CO1.NTC.4640346&amp;isFromPublicArea=True&amp;isModal=true&amp;asPopupView=true</t>
  </si>
  <si>
    <t>559-2023 CPS-AG (91312)</t>
  </si>
  <si>
    <t>NIRZA CANO TOVAR</t>
  </si>
  <si>
    <t>FDLUCD-559-2023 (91312)</t>
  </si>
  <si>
    <t>PRESTAR SUS SERVICIOS COMO OPERARIO DE MAQUINARIA PESADA DE PROPIEDAD DE LA ALCALDIA LOCAL DE USME QUE LE SEA ASIGNADA PARA LA REALIZACION DE LABORES DE MANTENIMIENTO DE LA MALLA VIAL Y LAS ZONAS PUBLICAS DE LA LOCALIDAD ASI COMO ATENDER LAS EMERGENCIAS VIALES QUE SURJAN EN LA LOCALIDAD DE USME</t>
  </si>
  <si>
    <t>https://community.secop.gov.co/Public/Tendering/OpportunityDetail/Index?noticeUID=CO1.NTC.4645239&amp;isFromPublicArea=True&amp;isModal=true&amp;asPopupView=true</t>
  </si>
  <si>
    <t>YOLANDA BAYONA</t>
  </si>
  <si>
    <t>560-2023 CPS-AG (91312)</t>
  </si>
  <si>
    <t>GILBERTO ACEVEDO</t>
  </si>
  <si>
    <t>FDLUCD-560-2023 (91312)</t>
  </si>
  <si>
    <t>https://community.secop.gov.co/Public/Tendering/OpportunityDetail/Index?noticeUID=CO1.NTC.4645504&amp;isFromPublicArea=True&amp;isModal=true&amp;asPopupView=true</t>
  </si>
  <si>
    <t>561-2023 CPS-AG (91312)</t>
  </si>
  <si>
    <t>DOMINGO LOPEZ BELLO</t>
  </si>
  <si>
    <t>FDLUCD-561-2023 (91312)</t>
  </si>
  <si>
    <t>https://community.secop.gov.co/Public/Tendering/OpportunityDetail/Index?noticeUID=CO1.NTC.4645465&amp;isFromPublicArea=True&amp;isModal=true&amp;asPopupView=true</t>
  </si>
  <si>
    <t>562-2023-CPS-AG (91343)</t>
  </si>
  <si>
    <t>HERNEY DUCUARA VERGARA</t>
  </si>
  <si>
    <t>FDLUCD-562-2023 (91343)</t>
  </si>
  <si>
    <t>https://community.secop.gov.co/Public/Tendering/OpportunityDetail/Index?noticeUID=CO1.NTC.4652922&amp;isFromPublicArea=True&amp;isModal=true&amp;asPopupView=true</t>
  </si>
  <si>
    <t>563-2023-CPS-AG (91343)</t>
  </si>
  <si>
    <t xml:space="preserve">JOSE HERNANDO CRISANTO MALAGON </t>
  </si>
  <si>
    <t>FDLUCD-563-2023 (91343)</t>
  </si>
  <si>
    <t>https://community.secop.gov.co/Public/Tendering/OpportunityDetail/Index?noticeUID=CO1.NTC.4648414&amp;isFromPublicArea=True&amp;isModal=true&amp;asPopupView=true</t>
  </si>
  <si>
    <t>564-2023 CPS-AG (91312)</t>
  </si>
  <si>
    <t>ANGEL ALBERTO GUZMAN BERMUDEZ</t>
  </si>
  <si>
    <t>FDLUCD-564-2023 (91312)</t>
  </si>
  <si>
    <t>https://community.secop.gov.co/Public/Tendering/OpportunityDetail/Index?noticeUID=CO1.NTC.4645464&amp;isFromPublicArea=True&amp;isModal=true&amp;asPopupView=true</t>
  </si>
  <si>
    <t>565-2023-CPS-AG (91272)</t>
  </si>
  <si>
    <t xml:space="preserve">ARTURO AVILA MORALES </t>
  </si>
  <si>
    <t>FDLUCD-565-2023 (91272)</t>
  </si>
  <si>
    <t>https://community.secop.gov.co/Public/Tendering/OpportunityDetail/Index?noticeUID=CO1.NTC.4650128&amp;isFromPublicArea=True&amp;isModal=true&amp;asPopupView=true</t>
  </si>
  <si>
    <t>566-2023-CPS-AG (91272)</t>
  </si>
  <si>
    <t xml:space="preserve">HAROLD WILSON BUSTOS LETRADO </t>
  </si>
  <si>
    <t>FDLUCD-566-2023 (91272)</t>
  </si>
  <si>
    <t>https://community.secop.gov.co/Public/Tendering/OpportunityDetail/Index?noticeUID=CO1.NTC.4650535&amp;isFromPublicArea=True&amp;isModal=true&amp;asPopupView=true</t>
  </si>
  <si>
    <t>567-2023-CPS-AG (91272)</t>
  </si>
  <si>
    <t xml:space="preserve">RAFAEL BOYACA MARTINEZ </t>
  </si>
  <si>
    <t>FDLUCD-567-2023 (91272)</t>
  </si>
  <si>
    <t>https://community.secop.gov.co/Public/Tendering/OpportunityDetail/Index?noticeUID=CO1.NTC.4650538&amp;isFromPublicArea=True&amp;isModal=true&amp;asPopupView=true</t>
  </si>
  <si>
    <t>568-2023-CPS-AG (91272)</t>
  </si>
  <si>
    <t xml:space="preserve">VICTOR JULIAN ARIAS QUINTERO </t>
  </si>
  <si>
    <t>FDLUCD-568-2023 (91272)</t>
  </si>
  <si>
    <t>https://community.secop.gov.co/Public/Tendering/OpportunityDetail/Index?noticeUID=CO1.NTC.4650540&amp;isFromPublicArea=True&amp;isModal=true&amp;asPopupView=true</t>
  </si>
  <si>
    <t>569-2023 CPS-AG (91272)</t>
  </si>
  <si>
    <t>PUBLIO ARMANDO POVEDA LOPEZ</t>
  </si>
  <si>
    <t>FDLUCD-569-2023 (91272)</t>
  </si>
  <si>
    <t>https://community.secop.gov.co/Public/Tendering/OpportunityDetail/Index?noticeUID=CO1.NTC.4652243&amp;isFromPublicArea=True&amp;isModal=true&amp;asPopupView=true</t>
  </si>
  <si>
    <t>570-2023 CPS-AG (91312)</t>
  </si>
  <si>
    <t xml:space="preserve">EDGAR AUGUSTO CANTOR DIAZ  </t>
  </si>
  <si>
    <t>FDLUCD-570-2023 (91312)</t>
  </si>
  <si>
    <t>https://community.secop.gov.co/Public/Tendering/OpportunityDetail/Index?noticeUID=CO1.NTC.4645246&amp;isFromPublicArea=True&amp;isModal=true&amp;asPopupView=true</t>
  </si>
  <si>
    <t>571-2023 CPS-AG (91312)</t>
  </si>
  <si>
    <t xml:space="preserve">FREDY ELISEO CUESTAS   </t>
  </si>
  <si>
    <t>FDLUCD-571-2023 (91312)</t>
  </si>
  <si>
    <t>https://community.secop.gov.co/Public/Tendering/OpportunityDetail/Index?noticeUID=CO1.NTC.4644961&amp;isFromPublicArea=True&amp;isModal=true&amp;asPopupView=true</t>
  </si>
  <si>
    <t>572-2023 CPS-AG (91312)</t>
  </si>
  <si>
    <t>WILLIAM EXNEIDER PULUIDO MARTINEZ</t>
  </si>
  <si>
    <t>FDLUCD-572-2023 (91312)</t>
  </si>
  <si>
    <t>https://community.secop.gov.co/Public/Tendering/OpportunityDetail/Index?noticeUID=CO1.NTC.4644963&amp;isFromPublicArea=True&amp;isModal=true&amp;asPopupView=true</t>
  </si>
  <si>
    <t>573-2023 CPS-AG (91312)</t>
  </si>
  <si>
    <t>WILSON GORDO CONTRERAS</t>
  </si>
  <si>
    <t>FDLUCD-573-2023 (91312)</t>
  </si>
  <si>
    <t>https://community.secop.gov.co/Public/Tendering/OpportunityDetail/Index?noticeUID=CO1.NTC.4645090&amp;isFromPublicArea=True&amp;isModal=true&amp;asPopupView=true</t>
  </si>
  <si>
    <t>574-2023-CPS-AG (91272)</t>
  </si>
  <si>
    <t xml:space="preserve">MANUEL GUILLERMO MURCIA PACHON </t>
  </si>
  <si>
    <t>FDLUCD-574-2023 (91272)</t>
  </si>
  <si>
    <t>https://community.secop.gov.co/Public/Tendering/OpportunityDetail/Index?noticeUID=CO1.NTC.4650632&amp;isFromPublicArea=True&amp;isModal=true&amp;asPopupView=true</t>
  </si>
  <si>
    <t xml:space="preserve">575-2023-CPS AG (91606)	</t>
  </si>
  <si>
    <t>VICTOR FABIAN SOÑETT GOETHE</t>
  </si>
  <si>
    <t>FDLUCD-575-2023 (91606)</t>
  </si>
  <si>
    <t>https://community.secop.gov.co/Public/Tendering/OpportunityDetail/Index?noticeUID=CO1.NTC.4645818&amp;isFromPublicArea=True&amp;isModal=true&amp;asPopupView=true</t>
  </si>
  <si>
    <t>PAULA ANDREA GARCIA ARIZA (31/07/2023)</t>
  </si>
  <si>
    <t>576-2023-CPS AG (91606)</t>
  </si>
  <si>
    <t xml:space="preserve">MYRIAN CONSTANZA HERNANDEZ MORENO </t>
  </si>
  <si>
    <t>FDLUCD-576-2023 (91606)</t>
  </si>
  <si>
    <t>https://community.secop.gov.co/Public/Tendering/OpportunityDetail/Index?noticeUID=CO1.NTC.4651761&amp;isFromPublicArea=True&amp;isModal=true&amp;asPopupView=true</t>
  </si>
  <si>
    <t>NIDIA ESTHER DIAZ DAZA</t>
  </si>
  <si>
    <t>577-2023- CPS AG (91606)</t>
  </si>
  <si>
    <t>ANDRES FELIPE ABELLA PEDREROS</t>
  </si>
  <si>
    <t>FDLUCD-577-2023 (91606)</t>
  </si>
  <si>
    <t>https://community.secop.gov.co/Public/Tendering/OpportunityDetail/Index?noticeUID=CO1.NTC.4646342&amp;isFromPublicArea=True&amp;isModal=true&amp;asPopupView=true</t>
  </si>
  <si>
    <t>PAULA ANDREA GARCIA ARIZA (14/08/2023)</t>
  </si>
  <si>
    <t>OVER URRUTIA RIOS</t>
  </si>
  <si>
    <t>1 MES Y 11 DIAS</t>
  </si>
  <si>
    <t>3 MESES Y 19 DIAS</t>
  </si>
  <si>
    <t>17-44-101211838</t>
  </si>
  <si>
    <t>578-2023- CPS AG (91606)</t>
  </si>
  <si>
    <t xml:space="preserve">LAURA ESMERALDA GARZON NIÑO </t>
  </si>
  <si>
    <t>FDLUCD-578-2023 (91606)</t>
  </si>
  <si>
    <t>https://community.secop.gov.co/Public/Tendering/OpportunityDetail/Index?noticeUID=CO1.NTC.4648289&amp;isFromPublicArea=True&amp;isModal=true&amp;asPopupView=true</t>
  </si>
  <si>
    <t>579-2023 - CPS AG (91606)</t>
  </si>
  <si>
    <t>MARIA DEL PILAR BARRERO POSADA</t>
  </si>
  <si>
    <t>FDLUCD-579-2023 (91606)</t>
  </si>
  <si>
    <t>https://community.secop.gov.co/Public/Tendering/OpportunityDetail/Index?noticeUID=CO1.NTC.4648192&amp;isFromPublicArea=True&amp;isModal=true&amp;asPopupView=true</t>
  </si>
  <si>
    <t>PAULA ANDREA GARCIA ARIZA 08/08/2023</t>
  </si>
  <si>
    <t>JAIME ALEXANDER ALVAREZ ORTIZ</t>
  </si>
  <si>
    <t>1 MES Y 5 DIAS</t>
  </si>
  <si>
    <t>3 MESES Y 25 DIAS</t>
  </si>
  <si>
    <t xml:space="preserve">	14-46-101098493</t>
  </si>
  <si>
    <t>580-2023 CPS-AG (91343)</t>
  </si>
  <si>
    <t>ALBEINO GUIO COLMENARES</t>
  </si>
  <si>
    <t>FDLUCD-580-2023 (91343)</t>
  </si>
  <si>
    <t>https://community.secop.gov.co/Public/Tendering/OpportunityDetail/Index?noticeUID=CO1.NTC.4648794&amp;isFromPublicArea=True&amp;isModal=true&amp;asPopupView=true</t>
  </si>
  <si>
    <t>581-2023 CPS-AG-(91343)</t>
  </si>
  <si>
    <t>WIILSON SOSA CALDERON</t>
  </si>
  <si>
    <t>FDLUCD-581-2023 (91343)</t>
  </si>
  <si>
    <t>https://community.secop.gov.co/Public/Tendering/OpportunityDetail/Index?noticeUID=CO1.NTC.4648090&amp;isFromPublicArea=True&amp;isModal=true&amp;asPopupView=true</t>
  </si>
  <si>
    <t>582-2023</t>
  </si>
  <si>
    <t>CANAL CAPITAL (SECRETARIA GENERAL DE LA ALCALDIA MAYOR DE BOGOTA Y FDLU)</t>
  </si>
  <si>
    <t xml:space="preserve">
PRESTAR LOS SERVICIOS DE PLANEACIÓN, EJECUCIÓN Y DIVULGACIÓN DE LAS ACTIVIDADES A DESARROLLARSE EN EL MARCO DE LA ACCIÓN DE CIUDAD NAVIDAD 2023 Y LA GENERACIÓN DE LOS ENTORNOS LUMÍNICOS Y DE DIFUSIÓN DE LOS DE LOS ACTOS PRINCIPALES QUE HARÁN PARTE DE LA ESTRATEGIA COMUNICACIONAL DE LA ADMINISTRACIÓN DISTRITAL
</t>
  </si>
  <si>
    <t>https://www.contratos.gov.co/consultas/detalleProceso.do?numConstancia=23-22-68906&amp;g-recaptcha-response=03AAYGu2RxKAtcWdLoTdROkmv6ZAmJph5LbuLtqg_8JKooMoo-QpUaiSjiOTV9IgtMwGWJcwjmDCCvANcoDY_2njX-CrR8PQ5oqxy7aU2m3ddFfsKMEvImeA5UeLR-ViNpcUMsvdg4ncS0y6dAzIq_8utjrH4RVsEmEipPXmzWOJaEkMzZvisoOmihXvI8lkTx7VzmbaFg16PvKbtVDkVAc7UeN2nl8uOKnnALXFphNOfY_dG6xCPScJgLpQTosPKnTmUMOw9orLEFd5-MOf8gw-6M3xAmbU_GQC0PbYwvKPZ-mWODnKsokxUasRKm1_ShG8sMnvcanMytR1MiQ9g3QgINtrJlMT-9G9iglvoOk8bFuw5E9DXcOCVVcriWTadsL0qsDAop-fhnOkgllb8emm4Z7OqgjTqwkbPL2qS9_FaRS72WLMKYsfF_mqAaw_YiF67sV9C6LDf8HhZYvUJrFLAB1uwaDY5dsquyNhPNdBjU64n8Mx-IxUF8lyBoetyzUiR9hbQDRP1Xoo1E1IQNB8gk0fhVhZMQmjbhjri-B5DlSv5p6YvW6eOO0W6L4HNS-zLmUzLuizjH</t>
  </si>
  <si>
    <t>ANA MARIA RUIZ PEREA</t>
  </si>
  <si>
    <t>4140000-695-2023</t>
  </si>
  <si>
    <t>583-2023 CPS-AG (91343)</t>
  </si>
  <si>
    <t>MIGUEL ANTONIO GUTIERREZ GUAVITA</t>
  </si>
  <si>
    <t>FDLUCD-583-2023 (91343)</t>
  </si>
  <si>
    <t>https://community.secop.gov.co/Public/Tendering/OpportunityDetail/Index?noticeUID=CO1.NTC.4648195&amp;isFromPublicArea=True&amp;isModal=true&amp;asPopupView=true</t>
  </si>
  <si>
    <t xml:space="preserve">JOSE JAVIER MORALES GUTIERRREZ </t>
  </si>
  <si>
    <t>14 DIAS</t>
  </si>
  <si>
    <t>5 MESES Y 16 DIAS</t>
  </si>
  <si>
    <t>18-44-101090999</t>
  </si>
  <si>
    <t>584-2023-CPS-P (91702)</t>
  </si>
  <si>
    <t>LAURA CRISTINA CASTELLANOS MARTINEZ</t>
  </si>
  <si>
    <t>FDLUCD-584-2023 (91702)</t>
  </si>
  <si>
    <t>https://community.secop.gov.co/Public/Tendering/OpportunityDetail/Index?noticeUID=CO1.NTC.4654550&amp;isFromPublicArea=True&amp;isModal=true&amp;asPopupView=true</t>
  </si>
  <si>
    <t>585-2023-CPS-P (91702)</t>
  </si>
  <si>
    <t>RICARDO CASTAÑEDA YAYA</t>
  </si>
  <si>
    <t>MERCADEO</t>
  </si>
  <si>
    <t>FDLUCD-585-2023 (91702)</t>
  </si>
  <si>
    <t>https://community.secop.gov.co/Public/Tendering/OpportunityDetail/Index?noticeUID=CO1.NTC.4654546&amp;isFromPublicArea=True&amp;isModal=true&amp;asPopupView=true</t>
  </si>
  <si>
    <t>586-2023-CPS-AG (91703)</t>
  </si>
  <si>
    <t>SINDY LORENA GONZALEZ MOLANO</t>
  </si>
  <si>
    <t>FDLUCD-586-2023 (91703)</t>
  </si>
  <si>
    <t>PRESTAR LOS SERVICIOS TECNICOS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</si>
  <si>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https://community.secop.gov.co/Public/Tendering/OpportunityDetail/Index?noticeUID=CO1.NTC.4654553&amp;isFromPublicArea=True&amp;isModal=true&amp;asPopupView=true</t>
  </si>
  <si>
    <t>587-2023 -CPS-AG (91606)</t>
  </si>
  <si>
    <t>ANGIE CAROLINA CEPEDA GALINDO</t>
  </si>
  <si>
    <t>FDLUCD-587-2023 (90606)</t>
  </si>
  <si>
    <t>https://community.secop.gov.co/Public/Tendering/OpportunityDetail/Index?noticeUID=CO1.NTC.4652528&amp;isFromPublicArea=True&amp;isModal=true&amp;asPopupView=true</t>
  </si>
  <si>
    <t xml:space="preserve">91751
</t>
  </si>
  <si>
    <t xml:space="preserve">	8551-2023</t>
  </si>
  <si>
    <t>CONVENIO INTERADMINISTRATIVO 8551-2023 SECRETARIA DE INTEGRACION SOCIAL</t>
  </si>
  <si>
    <t>SDIS-CD-168312-2023</t>
  </si>
  <si>
    <t>AUNAR ESFUERZOS TÉCNICOS, ADMINISTRATIVOS, JURÍDICOS Y FINANCIEROS ENTRE LA SECRETARÍA DISTRITAL DE INTEGRACIÓN SOCIAL Y EL FONDO DE DESARROLLO LOCAL DE USME PARA LA OPERACIÓN DEL PAGO DE TRANSFERENCIAS MONETARIAS NO CONDICIONADAS DE LA ESTRATEGIA DE INGRESO  MÍNIMO GARANTIZADO, QUE PERMITIRÁ LA DISPERSIÓN DE RECURSOS A LOS HOGARES POBRES PRIORIZADOS E IDENTIFICADOS DE LA LOCALIDAD DE USME</t>
  </si>
  <si>
    <t>6 MESES Y 3 DIAS</t>
  </si>
  <si>
    <t>https://community.secop.gov.co/Public/Tendering/OpportunityDetail/Index?noticeUID=CO1.NTC.4645871&amp;isFromPublicArea=True&amp;isModal=true&amp;asPopupView=true</t>
  </si>
  <si>
    <t>589-2023-CPS-AG (91697)</t>
  </si>
  <si>
    <t>HENRY ALEJANDRO PARRA HOYOS</t>
  </si>
  <si>
    <t>FDLUCD-589-2023 (91697)</t>
  </si>
  <si>
    <t>PRESTAR LOS SERVICIOS DE APOYO A LA GESTIÓN PARA EL FORTALECIMIENTO A NIVEL LOCAL DE PROCESOS INSTITUCIONALES</t>
  </si>
  <si>
    <t>https://community.secop.gov.co/Public/Tendering/OpportunityDetail/Index?noticeUID=CO1.NTC.4659430&amp;isFromPublicArea=True&amp;isModal=true&amp;asPopupView=true</t>
  </si>
  <si>
    <t>590-2023- CPS AG (91700)</t>
  </si>
  <si>
    <t xml:space="preserve">HEYDER JESUS LINERO HERNANDEZ </t>
  </si>
  <si>
    <t>FDLUCD-590-2023- CPS AG (91700)</t>
  </si>
  <si>
    <t>PRESTAR SERVICIOS DE APOYO AL ÁREA DE GESTIÓN DESARROLLO LOCAL COMO TÉCNICO EN LOS PROCESOS ADMINISTRATIVOS EN LO RELACIONADO CON EL REGISTRO DE CONSOLIDACIÓN, CONTROL Y VERIFICACIÓN DE LOS REQUERIMIENTOS ALLEGADOS Y REGISTRADOS EN EL SISTEMA SDQS, ASÍ COMO PRESTAR UNA ADECUADA Y OPORTUNA ATENCIÓN A LA CIUDADANÍA</t>
  </si>
  <si>
    <t>https://community.secop.gov.co/Public/Tendering/OpportunityDetail/Index?noticeUID=CO1.NTC.4652523&amp;isFromPublicArea=True&amp;isModal=true&amp;asPopupView=true</t>
  </si>
  <si>
    <t>591-2023-CPS-AG (91606)</t>
  </si>
  <si>
    <t>MARYBEL MOSQUERA AGUALIMPIA</t>
  </si>
  <si>
    <t>FDLUCD-591-2023 (91606)</t>
  </si>
  <si>
    <t>https://community.secop.gov.co/Public/Tendering/OpportunityDetail/Index?noticeUID=CO1.NTC.4657082&amp;isFromPublicArea=True&amp;isModal=true&amp;asPopupView=true</t>
  </si>
  <si>
    <t>592-2023 CPS-AG (91312)</t>
  </si>
  <si>
    <t>SNEYDER OLIVO SIERRA PEREA</t>
  </si>
  <si>
    <t>FDLUCD-592-2023 (91312)</t>
  </si>
  <si>
    <t>https://community.secop.gov.co/Public/Tendering/OpportunityDetail/Index?noticeUID=CO1.NTC.4652931&amp;isFromPublicArea=True&amp;isModal=true&amp;asPopupView=true</t>
  </si>
  <si>
    <t>593-2023-CPS-P (91702)</t>
  </si>
  <si>
    <t>EDWIN LOZANO GARZON</t>
  </si>
  <si>
    <t>FDLUCD-593-2023 (91702)</t>
  </si>
  <si>
    <t>https://community.secop.gov.co/Public/Tendering/OpportunityDetail/Index?noticeUID=CO1.NTC.4656353&amp;isFromPublicArea=True&amp;isModal=true&amp;asPopupView=true</t>
  </si>
  <si>
    <t>594-2023-CPS-AG (91703)</t>
  </si>
  <si>
    <t>LUZ ADRIANA HERRERA CAMARGO</t>
  </si>
  <si>
    <t>FDLUCD-594-2023 (91703)</t>
  </si>
  <si>
    <t>https://community.secop.gov.co/Public/Tendering/OpportunityDetail/Index?noticeUID=CO1.NTC.4656391&amp;isFromPublicArea=True&amp;isModal=true&amp;asPopupView=true</t>
  </si>
  <si>
    <t>595-2023-CPS-AG (91343)</t>
  </si>
  <si>
    <t>JULIAN ALONSO ROZO FIGUEROA</t>
  </si>
  <si>
    <t>FDLUCD-595-2023 (91343)</t>
  </si>
  <si>
    <t>https://community.secop.gov.co/Public/Tendering/OpportunityDetail/Index?noticeUID=CO1.NTC.4656825&amp;isFromPublicArea=True&amp;isModal=true&amp;asPopupView=true</t>
  </si>
  <si>
    <t>596-2023-CPS-P (91702)</t>
  </si>
  <si>
    <t>JHON HENRY MONTENEGRO</t>
  </si>
  <si>
    <t>CULTURA FISICA, DEPORTE Y
RECREACION</t>
  </si>
  <si>
    <t>FDLUCD-596-2023 (91702)</t>
  </si>
  <si>
    <t>https://community.secop.gov.co/Public/Tendering/OpportunityDetail/Index?noticeUID=CO1.NTC.4656556&amp;isFromPublicArea=True&amp;isModal=true&amp;asPopupView=true</t>
  </si>
  <si>
    <t>#N/ARealizar 4 estrategias de fortalecimiento institucional.</t>
  </si>
  <si>
    <t>597-2023-CPS-AG (92212)</t>
  </si>
  <si>
    <t>LAURA DANIELA PULIDO CELIS</t>
  </si>
  <si>
    <t>FDLUCD-597-2023 (92212)</t>
  </si>
  <si>
    <t>https://community.secop.gov.co/Public/Tendering/OpportunityDetail/Index?noticeUID=CO1.NTC.4657245&amp;isFromPublicArea=True&amp;isModal=true&amp;asPopupView=true</t>
  </si>
  <si>
    <t>598-2023 - CPS P(91730)</t>
  </si>
  <si>
    <t xml:space="preserve">PAULA ANDREA GARCIA ARIZA </t>
  </si>
  <si>
    <t>FDLUCD-598-2023- CPS P (91730)</t>
  </si>
  <si>
    <t>PRESTAR SERVICIOS PROFESIONALES PARA LA COORDINACIÓN DE LAS ACCIONES DE GESTORES INSTITUCIONALES, ASI COMO LOS DEMAS PROCESOS ADMINISTRATIVOS QUE SE REQUIERAN A CARGO DEL ÁREA DE GESTIÓN DEL DESARROLLO LOCAL</t>
  </si>
  <si>
    <t>https://community.secop.gov.co/Public/Tendering/OpportunityDetail/Index?noticeUID=CO1.NTC.4659098&amp;isFromPublicArea=True&amp;isModal=true&amp;asPopupView=true</t>
  </si>
  <si>
    <t xml:space="preserve">	CONVENIO INTERADMINISTRATIVO 599-2023 (91786)</t>
  </si>
  <si>
    <t>SECRETARIA DISTRITAL DEE SEGURIDAD,CONVIVENCIA Y JUSTICIA</t>
  </si>
  <si>
    <t>FDLUCD-599-2023 (91786)</t>
  </si>
  <si>
    <t>AUNAR ESFUERZOS ADMINISTRATIVOS Y FINANCIEROS ENTRE LA SECRETARÍA DISTRITAL DE SEGURIDAD, CONVIVENCIA Y JUSTICIA  Y LOS FONDOS DE DESARROLLO LOCAL DE USAQUÉN, CHAPINERO, SANTA FE, USME, TUNJUELITO, BOSA, KENNEDY, MFONTIBÓN, ENGATIVÁ, SUBA, BARRIOS UNIDOS, TEUSAQUILLO, ANTONIONARIÑO, PUENTE ARANDA, LA CANDELARIA, RAFAEL URIBE URIBE Y CIUDAD BOLÍVAR, PARA EL SUMINISTRO E INSTALACIÓN DE EQUIPOS Y  OMPONENTES PARA EL SISTEMA DE  VIDEOVIGILANCIA DE BOGOTÁ</t>
  </si>
  <si>
    <t>https://www.contratos.gov.co/consultas/detalleProceso.do?numConstancia=23-22-69308&amp;g-recaptcha-response=03AAYGu2SUTsRWeo8Lk_R14uuIyv2HLf9MFtYHtwz2PiR-h2fuuyY3ptbMK0WcAyvMkxJ3PdEMdUNDawLajimG7oQf4ohCFaf6R05CtGE0jY2zV1S6-ph71yPsnT3IAewkiXYjG5p7QaMaYKhSrOww5psCd1ABSK2ZRKQl2-Y7Gp5JjVHE4d8su0tkGF1g2y_ekU5ih_Z4xxSHurMNezrzQ5JE2uJTrabIEycUUSzt81dlJbnvwsx2fYY2xBtdCgnyNr4BNnpuPKgehyAqFUAr9p71f3kKiP_RnDaMAhefyWD_Pz-ga2NmwHGIgEgVQmU-TAkxzTrd-pkgl8LBmRqBEIzNPICSFZrax9JjetpidSH8lVTjdQcgK_pkC3CBlW24NN6KGVS7uHoS3OGCqHFsqxAAydpWDr_BerW6emY20JKazuQ7Wk7CrzOPlMk88oqNq2H47e5r_vgdPsUAs45CNPqDC0TOrnlbLpTmYtkeOLdUzH8J_FS2IePsbGh0kbJqm-xIW5wAt3p6SdR9bkiHPKmigOBBdJDgdo2XZzcumbhLSjzvY0VxsdzNRkO6HMJcrPjDUb8HKKWJ</t>
  </si>
  <si>
    <t>ealizar 4 estrategias de fortalecimiento institucional</t>
  </si>
  <si>
    <t>600-2023 CPS-P (91730)</t>
  </si>
  <si>
    <t>SOCIOLOGA</t>
  </si>
  <si>
    <t>FDLUCD-600-2023 (91730)</t>
  </si>
  <si>
    <t>https://community.secop.gov.co/Public/Tendering/OpportunityDetail/Index?noticeUID=CO1.NTC.4658799&amp;isFromPublicArea=True&amp;isModal=true&amp;asPopupView=true</t>
  </si>
  <si>
    <t>O23011605540000001849</t>
  </si>
  <si>
    <t>Conectividad para Usme rural en el siglo XXI</t>
  </si>
  <si>
    <t>601-2023-CPS-P (92130)</t>
  </si>
  <si>
    <t>HERNANDO FUERTES NIETO</t>
  </si>
  <si>
    <t>NGENIERIA DE SISTEMAS</t>
  </si>
  <si>
    <t>FDLUCD-601-2023 (84634)</t>
  </si>
  <si>
    <t>PRESTAR SUS SERVICIOS PROFESIONALES EN EL ÁREA DE GESTIÓN DEL DESARROLLO LOCAL, APOYANDO LOS DIAGNOSTICOS DE MANTENIMIENTO, INSTALACIÓN Y SEGUIMIENTO A LA RED DE CONECTIVIDAD A INTERNET INSTALADA EN LA UPR DE USME ASI COMO EL SEGUIMIENTO EN ASPECTOS TÉCNICOS, ADMINISTRATIVOS Y FINANCIEROS EN EL PROYECTO 1849 EN EL MARCO DEL PLAN DE DESARROLLO LOCAL DE USME</t>
  </si>
  <si>
    <t>https://community.secop.gov.co/Public/Tendering/OpportunityDetail/Index?noticeUID=CO1.NTC.4663615&amp;isFromPublicArea=True&amp;isModal=true&amp;asPopupView=true</t>
  </si>
  <si>
    <t>JACK CRISTOPHER REINA RODRIGUEZ
 MILENA ARDILA VEGA (31/10/2023)</t>
  </si>
  <si>
    <t>602-2023-CPS-P (91910)</t>
  </si>
  <si>
    <t>CINDY TATIANA BOCANEGRA PINZON</t>
  </si>
  <si>
    <t>MEDICO VETERINARIA</t>
  </si>
  <si>
    <t>FDLUCD-602-2023 (91910)</t>
  </si>
  <si>
    <t xml:space="preserve">	PRESTAR LOS SERVICIOS PROFESIONALES EN LA LÍNEA DE ZOOTECNIA EN EL ÁREA DE GESTIÓN DEL DESARROLLO LOCAL DE LA ALCALDÍA LOCAL DE USME, PARA LA IMPLEMENTACIÓN DEL PROYECTO DE EXTENSIÓN AGROPECUARIA, AMBIENTAL Y PRODUCTIVIDAD RURAL EN USME</t>
  </si>
  <si>
    <t>https://community.secop.gov.co/Public/Tendering/OpportunityDetail/Index?noticeUID=CO1.NTC.4663567&amp;isFromPublicArea=True&amp;isModal=true&amp;asPopupView=true</t>
  </si>
  <si>
    <t>603-2023 -CPS-AG(91606)</t>
  </si>
  <si>
    <t>ANGIE ESTEFANIA SUAREZ MEDINA</t>
  </si>
  <si>
    <t>FDLUCD-603-2023 (91606)</t>
  </si>
  <si>
    <t>https://community.secop.gov.co/Public/Tendering/OpportunityDetail/Index?noticeUID=CO1.NTC.4664579&amp;isFromPublicArea=True&amp;isModal=true&amp;asPopupView=true</t>
  </si>
  <si>
    <t>604-2023-CPS-AG (91291)</t>
  </si>
  <si>
    <t>DIEGO CORRALES MONTILLO</t>
  </si>
  <si>
    <t>FDLUCD-604-2023 (91291)</t>
  </si>
  <si>
    <t>PRESTAR SUS SERVICIOS DE APOYO EN LA CONDUCCION DE LOS VEHICULOS DE PROPIEDAD DEL FONDO DE DESARROLLO LOCAL DE USME</t>
  </si>
  <si>
    <t>https://community.secop.gov.co/Public/Tendering/OpportunityDetail/Index?noticeUID=CO1.NTC.4664260&amp;isFromPublicArea=True&amp;isModal=true&amp;asPopupView=true</t>
  </si>
  <si>
    <t>605-2023 CPS-P(92084)</t>
  </si>
  <si>
    <t>JORGE ALEJANDRO RAMIREZ TREJOS</t>
  </si>
  <si>
    <t>FDLUCD-605-2023 (92084)</t>
  </si>
  <si>
    <t>PRESTAR LOS SERVICIOS PROFESIONALES PARA LA OPERACIÓN, SEGUIMIENTO Y CUMPLIMIENTO DE LOS PROCESOS Y PROCEDIMIENTOS DEL SERVICIO APOYO ECONÓMICO TIPO C, REQUERIDOS PARA EL OPORTUNO Y ADECUADO REGISTRO, CRUCEY REPORTE DE LOS DATOS EN EL SISTEMA MISIONAL -SIRBE, QUE CONTRIBUYAN A A LA GARANTÍA DE LOS DERECHOS DE LA POBLACIÓN MAYOR EN EL MARCO DE LA POLÍTICA PÚBLICA SOCIAL PARA EL ENVEJECIMIENTO Y LA VEJEZ EN EL DISTRITO CAPITAL A CARGO DE LA ALCALDÍA LOCAL</t>
  </si>
  <si>
    <t>https://community.secop.gov.co/Public/Tendering/OpportunityDetail/Index?noticeUID=CO1.NTC.4665789&amp;isFromPublicArea=True&amp;isModal=true&amp;asPopupView=true</t>
  </si>
  <si>
    <t>606-2023-CPS-AG (91606)</t>
  </si>
  <si>
    <t>FDLUCD-606-2023 (91606)</t>
  </si>
  <si>
    <t>https://community.secop.gov.co/Public/Tendering/OpportunityDetail/Index?noticeUID=CO1.NTC.4666415&amp;isFromPublicArea=True&amp;isModal=true&amp;asPopupView=true</t>
  </si>
  <si>
    <t>O212020200701030571351
O212020200701030571354
O212020200701030571355
O212020200701030471347
O212020200701030471347</t>
  </si>
  <si>
    <t>Servicios de seguros de vehículos automotores
Servicios de seguros contra incendio, terremoto o sustracción
Servicios de seguros generales de responsabilidad civil
Servicio de seguro obligatorio de accidentes de tránsito (SOAT)
Servicio de seguro obligatorio de accidentes de tránsito (SOAT)</t>
  </si>
  <si>
    <t>CONTRATO DE SEGUROS 607 - 2023 SAMC (90579)</t>
  </si>
  <si>
    <t>LA PREVISORA S.A COMPAÑIA DE SEGUROS</t>
  </si>
  <si>
    <t>FDLU-SAMC-005-2023 (90579)</t>
  </si>
  <si>
    <t xml:space="preserve">	CONTRATAR LOS SEGUROS QUE AMPAREN LOS INTERESES PATRIMONIALES ACTUALES Y FUTUROS, ASÍ COMO LOS BIENES DE PROPIEDAD DEL FONDO DE DESARROLLO LOCAL DE USME, QUE ESTÉN BAJO SU RESPONSABILIDAD Y CUSTODIA Y AQUELLOS QUE SEAN ADQUIRIDOS PARA DESARROLLAR LAS FUNCIONES INHERENTES A SU ACTIVIDAD, ASÍ COMO LA EXPEDICIÓN DE CUALQUIER OTRA PÓLIZA DE SEGUROS QUE REQUIERA LA ENTIDAD EN EL DESARROLLO DE SU ACTIVIDAD.</t>
  </si>
  <si>
    <t>SELECCION ABREVIADA MENOR CUANTIA</t>
  </si>
  <si>
    <t xml:space="preserve">SEGUROS </t>
  </si>
  <si>
    <t>9 MESES Y 20 DIAS</t>
  </si>
  <si>
    <t>1248
1248
1248
1248
1248</t>
  </si>
  <si>
    <t>25/06/2023
25/06/2023
25/06/2023
25/06/2023
25/06/2023</t>
  </si>
  <si>
    <t>$61.381.628
$84.568.601
$81.744.384
$3.126.920
$14.000.000</t>
  </si>
  <si>
    <t>1577
1577
1577
1577
1577</t>
  </si>
  <si>
    <t>29/06/2023
29/06/2023
29/06/2023
29/06/2023
29/06/2023</t>
  </si>
  <si>
    <t>https://community.secop.gov.co/Public/Tendering/OpportunityDetail/Index?noticeUID=CO1.NTC.4547290&amp;isFromPublicArea=True&amp;isModal=true&amp;asPopupView=true</t>
  </si>
  <si>
    <t>FDLU-608-2023</t>
  </si>
  <si>
    <t>CONSORCIO KBE VIAL</t>
  </si>
  <si>
    <t>FDLU-LP-001-2023 (89664)</t>
  </si>
  <si>
    <t>CONTRATAR A PRECIOS UNITARIOS FIJOS A MONTO AGOTABLE LA CONSTRUCCIÓN DE MALLA VIAL LOCAL, ESPACIO PÚBLICO ASOCIADO Y OBRAS COMPLEMENTARIAS EN LA LOCALIDAD DE USME, BOGOTÁ D.C.</t>
  </si>
  <si>
    <t>LICITACION PUBLICA</t>
  </si>
  <si>
    <t>OBRA PUBLICA</t>
  </si>
  <si>
    <t xml:space="preserve">1 AÑO </t>
  </si>
  <si>
    <t>1218
1218</t>
  </si>
  <si>
    <t>13/07/2023
13/07/2023</t>
  </si>
  <si>
    <t>$3.596.995.000
$6.400.347.182</t>
  </si>
  <si>
    <t>1585
1585</t>
  </si>
  <si>
    <t>21/07/2023
21/07/2023</t>
  </si>
  <si>
    <t>https://community.secop.gov.co/Public/Tendering/OpportunityDetail/Index?noticeUID=CO1.NTC.4378544&amp;isFromPublicArea=True&amp;isModal=False</t>
  </si>
  <si>
    <t>MONICA PATRICIA PADILLA SALLEG</t>
  </si>
  <si>
    <t>KAP CONSTRUCCIONES</t>
  </si>
  <si>
    <t>CLL 52ª 14 69 MONTERIA</t>
  </si>
  <si>
    <t>BARMAR
CONSTRUCCIONES SAS</t>
  </si>
  <si>
    <t>EMIRO CARLOS BARGUIL CUBILLOS</t>
  </si>
  <si>
    <t>CL 67 5 40 MONTERIA</t>
  </si>
  <si>
    <t>EMIRO CARLOS BARGUIL</t>
  </si>
  <si>
    <t>CR 5 30 41 AP 101 MONTERIA</t>
  </si>
  <si>
    <t>129-348-2023</t>
  </si>
  <si>
    <t>FONDO DE DESARROLLO LOCAL DE USME (COMODATO BARRIO LA ORQUIDEA-DADEP))</t>
  </si>
  <si>
    <t>DADEP-CD-349-2023</t>
  </si>
  <si>
    <t>ENTREGAR AL FONDO DE DESARROLLO LOCAL DE USME -BARRIO ORQUÍDEA DEL SUR - 2O SECTOR., EL USO Y DISFRUTE DE UN PREDIO DE USO PÚBLICO RUPI: 1200-9 UBICACIÓN EN LA DIAGONAL. 97B BIS SUR 2 - 05 ESTE</t>
  </si>
  <si>
    <t>https://community.secop.gov.co/Public/Tendering/OpportunityDetail/Index?noticeUID=CO1.NTC.4557967&amp;isFromPublicArea=True&amp;isModal=true&amp;asPopupView=true</t>
  </si>
  <si>
    <t xml:space="preserve">YOLANDA BAYONA </t>
  </si>
  <si>
    <t>O21202020070373290</t>
  </si>
  <si>
    <t>Servicios de arrendamiento o alquiler de otros productos n.c.p.</t>
  </si>
  <si>
    <t>610-2023</t>
  </si>
  <si>
    <t>SOLUTION COPY LTDA</t>
  </si>
  <si>
    <t>OC 112898</t>
  </si>
  <si>
    <t>CONTRATAR LOS SERVICIOS DE ARRENDAMIENTO DE IMPRESORAS PARA LA ALCALDÍA LOCAL DE USME A TRAVES DEL ACUERDO MARCO DE PRECIOS CCE-280-AMP-2021 PARA LA COMPRA O ALQUILER DE COMPUTADORES Y PERIFÉRICOS ETP - III</t>
  </si>
  <si>
    <t>https://www.colombiacompra.gov.co/tienda-virtual-del-estado-colombiano/ordenes-compra/112898</t>
  </si>
  <si>
    <t>FLECHAS OTALORA NELSON ENRIQUE</t>
  </si>
  <si>
    <t>CCE-280-AMP-2021</t>
  </si>
  <si>
    <t>611-2023</t>
  </si>
  <si>
    <t>OC 113322</t>
  </si>
  <si>
    <t>ADQUISICIÓN DE ELEMENTOS DE
PROTECCIÓN Y SEGURIDAD PARA EL PERSONAL
DE LA UNIDAD LOCAL DE ASISTENCIA TÉCNICA
AGROPECUARIA DE LA LOCALIDAD DE USME, DE
ACUERDO CON LAS ESPECIFICACIONES
TÉCNICAS Y CANTIDADES ESTABLECIDAS EN LOS
ESTUDIOS PREVIOS DEL PROCESO A TRAVÉS DE
LA TVEC – GRANDES SUPERFICIES</t>
  </si>
  <si>
    <t>https://www.colombiacompra.gov.co/tienda-virtual-del-estado-colombiano/ordenes-compra/113322</t>
  </si>
  <si>
    <t>O2120201003023212901</t>
  </si>
  <si>
    <t>Papel bond</t>
  </si>
  <si>
    <t>612-2023</t>
  </si>
  <si>
    <t>VENEPLAST LTDA</t>
  </si>
  <si>
    <t>OC 113347</t>
  </si>
  <si>
    <t>ADQUISICIÓN DE RESMAS DE
PAPEL PARA ATENDER LAS NECESIDADES DE LA
ALCALDÍA LOCAL DE USME Y LA JUNTA
ADMINISTRADORA LOCAL A TRAVÉS DE LA TVEC
– GRANDES SUPERFICIES</t>
  </si>
  <si>
    <t>https://www.colombiacompra.gov.co/tienda-virtual-del-estado-colombiano/ordenes-compra/113347</t>
  </si>
  <si>
    <t>ALVAREZ QUINTERO HUMBERTO JOSE</t>
  </si>
  <si>
    <t>613-2023</t>
  </si>
  <si>
    <t>OC 113419</t>
  </si>
  <si>
    <t>COMPRA E INSTALACIÓN DE UN ARCHIVADOR RODANTE MECANICO PARA ATENDER LAS NECESIDADES DEL ÁREA DE ARCHIVO DE LA ALCALDÍA LOCAL DE USME A TRAVÉS DE LA TVEC – GRANDES SUPERFICIES</t>
  </si>
  <si>
    <t>https://www.colombiacompra.gov.co/tienda-virtual-del-estado-colombiano/ordenes-compra/113428</t>
  </si>
  <si>
    <t>O23011601060000001793</t>
  </si>
  <si>
    <t>Desarrollo social Local</t>
  </si>
  <si>
    <t>614-2023</t>
  </si>
  <si>
    <t>OC 113428</t>
  </si>
  <si>
    <t xml:space="preserve">ADQUISICIÓN DE LA DOTACIÓN LITERARIA DE CARÁCTER PEDAGOGICO PARA EL FORTALECIMIENTO DEL JARDIN INFANTIL LAS FLORES DE LOCALIDAD DE USME PARA LA VIGENCIA 2023 </t>
  </si>
  <si>
    <t>https://www.colombiacompra.gov.co/tienda-virtual-del-estado-colombiano/ordenes-compra/113419</t>
  </si>
  <si>
    <t>615-2023</t>
  </si>
  <si>
    <t>COMERCIALIZADORA VINARTA S.A.S</t>
  </si>
  <si>
    <t>OC 113640</t>
  </si>
  <si>
    <t>ADQUIRIR A TÍTULO DE COMPRAVENTA  A TRAVÉS DE LA TIENDA VIRTUAL DEL ESTADO COLOMBIANO CON EL ACUERDO  MARCO DE SUMINISTRO DE MATERIAL PEDAGÓGICO No. CCE-166-AMP-2021, LOS ELEMENTOS Y MATERIALES DE DOTACIÓN DE CARÁCTER PEDAGÓGICO PARA LAS  INSTITUCIONES EDUCATIVAS DE LA LOCALIDAD DE USME DE ACUERDO CON LAS ESPECIFICACIONES TÉCNICAS Y CANTIDADES ESTABLECIDAS PARA LA VIGENCIA 2023</t>
  </si>
  <si>
    <t>https://www.colombiacompra.gov.co/tienda-virtual-del-estado-colombiano/ordenes-compra/113640</t>
  </si>
  <si>
    <t xml:space="preserve">CAMBIO FECHA DE INICIO Y TERMINACION </t>
  </si>
  <si>
    <t>NARCISO RODRÍGUEZ PINZÓN</t>
  </si>
  <si>
    <t>CCE-166-AMP-2021</t>
  </si>
  <si>
    <t>616-2023</t>
  </si>
  <si>
    <t>COMERCIALIZADORA MUNDIAL DE DEPORTES SAS</t>
  </si>
  <si>
    <t>OC 113641</t>
  </si>
  <si>
    <t>https://www.colombiacompra.gov.co/tienda-virtual-del-estado-colombiano/ordenes-compra/113641</t>
  </si>
  <si>
    <t>PATRICIA AMANDA IBARRA MUÑOZ</t>
  </si>
  <si>
    <t>617-2023</t>
  </si>
  <si>
    <t>JORGE HERNAN JARAMILLO OCHOA (DINAMICA)</t>
  </si>
  <si>
    <t>OC 113642</t>
  </si>
  <si>
    <t>https://www.colombiacompra.gov.co/tienda-virtual-del-estado-colombiano/ordenes-compra/113642</t>
  </si>
  <si>
    <t>ADICION 1
PRORROGA 1</t>
  </si>
  <si>
    <t>14/09/2023
31/10/2023</t>
  </si>
  <si>
    <t>JORGE HERNÁN JARAMILLO OCHOA</t>
  </si>
  <si>
    <t>618-2023</t>
  </si>
  <si>
    <t>GRUPO EMPRESARIAL MADEX S.A.S.</t>
  </si>
  <si>
    <t>OC 113644</t>
  </si>
  <si>
    <t>https://www.colombiacompra.gov.co/tienda-virtual-del-estado-colombiano/ordenes-compra/113644</t>
  </si>
  <si>
    <t>SAUL HERNANDEZ</t>
  </si>
  <si>
    <t>ADICION 1
PRORROGA 1
PRORROGA 2 
ADICION 2</t>
  </si>
  <si>
    <t>14/09/2023
27/10/2023
28/11/2023
29/11/2023</t>
  </si>
  <si>
    <t>$11.498.413
$537.330</t>
  </si>
  <si>
    <t>1
3</t>
  </si>
  <si>
    <t>30
90</t>
  </si>
  <si>
    <t>1 MES
3 MESES</t>
  </si>
  <si>
    <t>03/12/2023
03/03/2024</t>
  </si>
  <si>
    <t>JORGE IGNACIO TORRES</t>
  </si>
  <si>
    <t>619-2023</t>
  </si>
  <si>
    <t>GRUPO INVERSIONES Y SOLUCIONES</t>
  </si>
  <si>
    <t>OC 113643</t>
  </si>
  <si>
    <t>https://www.colombiacompra.gov.co/tienda-virtual-del-estado-colombiano/ordenes-compra/113643</t>
  </si>
  <si>
    <t>NUBIA SARMIENTO JIMÉNEZ</t>
  </si>
  <si>
    <t>620-2023</t>
  </si>
  <si>
    <t>PRODUCTORA Y COMERCIALIZADORA CELMAX LTDA</t>
  </si>
  <si>
    <t>OC 113645</t>
  </si>
  <si>
    <t>https://www.colombiacompra.gov.co/tienda-virtual-del-estado-colombiano/ordenes-compra/113645</t>
  </si>
  <si>
    <t>MARÍA ROSALBA OCHOA DOMÍNGUEZ</t>
  </si>
  <si>
    <t>621-2023</t>
  </si>
  <si>
    <t>SUMIMAS SAS</t>
  </si>
  <si>
    <t>OC 113646</t>
  </si>
  <si>
    <t>https://www.colombiacompra.gov.co/tienda-virtual-del-estado-colombiano/ordenes-compra/113646</t>
  </si>
  <si>
    <t>14/09/2023
27/10/2023</t>
  </si>
  <si>
    <t>JUAN CARLOS ROBLEDO VÉLEZ</t>
  </si>
  <si>
    <t> 79249787</t>
  </si>
  <si>
    <t>622-2023</t>
  </si>
  <si>
    <t>TECNOPHONE COLOMBIA SAS</t>
  </si>
  <si>
    <t>OC 113648</t>
  </si>
  <si>
    <t>https://www.colombiacompra.gov.co/tienda-virtual-del-estado-colombiano/ordenes-compra/113648</t>
  </si>
  <si>
    <t>DIANA CHRISTOFFEL RODRÍGUEZ</t>
  </si>
  <si>
    <t>623-2023</t>
  </si>
  <si>
    <t>YUBARTA S.A.S.</t>
  </si>
  <si>
    <t>OC 113647</t>
  </si>
  <si>
    <t>https://www.colombiacompra.gov.co/tienda-virtual-del-estado-colombiano/ordenes-compra/113647</t>
  </si>
  <si>
    <t>14/09/2023
30/10/2023</t>
  </si>
  <si>
    <t>FERNANDO MORALES ORJUELA</t>
  </si>
  <si>
    <t>624-2023</t>
  </si>
  <si>
    <t>FERRICENTROS S A S</t>
  </si>
  <si>
    <t>OC 114522</t>
  </si>
  <si>
    <t>ADQUIRIR A TÍTULO DE COMPRAVENTA UN REFRIGERADOR PARA EL USO DE LA OFICINA PYBA DEL FDLU PARA ALMACENAJE Y CONSERVA DE MEDICAMENTOS Y VACUNAS DE USO VETERINARIO</t>
  </si>
  <si>
    <t>https://www.colombiacompra.gov.co/tienda-virtual-del-estado-colombiano/ordenes-compra/114522</t>
  </si>
  <si>
    <t>YEFERSON CAMILO CALDERON RAMOS</t>
  </si>
  <si>
    <t>625-2023</t>
  </si>
  <si>
    <t>DIANA GIOVANNA YEPES RUBIO</t>
  </si>
  <si>
    <t>OC 114812</t>
  </si>
  <si>
    <t>CONTRATAR EL SUMINISTRO DE MEDICAMENTOS DE USO VETERINARIO PARA LA ATENCIÓN EN BRIGADAS MÉDICO VETERINARIAS EN LA LOCALIDAD DE USME</t>
  </si>
  <si>
    <t>https://www.colombiacompra.gov.co/tienda-virtual-del-estado-colombiano/ordenes-compra/114812</t>
  </si>
  <si>
    <t>CCE-282-AMP-2021</t>
  </si>
  <si>
    <t>626-2023 MC (93950)</t>
  </si>
  <si>
    <t>DESCONT SAS ESP</t>
  </si>
  <si>
    <t>FDLUMC-006-2023 (93950)</t>
  </si>
  <si>
    <t>CONTRATAR A MONTO AGOTABLE LOS SERVICIOS PARA LA GESTIÓN, RECOLECCIÓN, TRANSPORTE, TRATAMIENTO Y DISPOSICIÓN FINAL DE LOS RESIDUOS PELIGROSOS Y SIMILARES, GENERADOS EN LAS SEDES DE LA ALCALDÍA LOCAL DE USME</t>
  </si>
  <si>
    <t xml:space="preserve">https://community.secop.gov.co/Public/Tendering/OpportunityDetail/Index?noticeUID=CO1.NTC.4893389&amp;isFromPublicArea=True&amp;isModal=False
</t>
  </si>
  <si>
    <t>OLGA JANETH LOPEZ AGUDELO</t>
  </si>
  <si>
    <t>O21202020080383143</t>
  </si>
  <si>
    <t>Software originales</t>
  </si>
  <si>
    <t>627-2023</t>
  </si>
  <si>
    <t>CONTROLES EMPRESARIALES SAS</t>
  </si>
  <si>
    <t>OC 115558</t>
  </si>
  <si>
    <t>CONTRATAR LA ADQUISICIÓN DEL LICENCIAMIENTO MICROSOFT 365 A TRAVÉS DE LOS ACUERDOS MARCO DE PRECIOS SOFTWARE POR CATÁLOGO CCE-139-IAD-2020</t>
  </si>
  <si>
    <t xml:space="preserve">FUNCIONAMIENTO </t>
  </si>
  <si>
    <t>https://www.colombiacompra.gov.co/tienda-virtual-del-estado-colombiano/ordenes-compra/115558</t>
  </si>
  <si>
    <t xml:space="preserve">JAVIER ELIAS MARQUEZ PARDO </t>
  </si>
  <si>
    <t>CCE-139-IAD-2020</t>
  </si>
  <si>
    <t>O2120201003083899998</t>
  </si>
  <si>
    <t>Artículos n.c.p. para escritorio y oficina</t>
  </si>
  <si>
    <t>628-2023</t>
  </si>
  <si>
    <t>CENCOSUD COLOMBIA S.A.</t>
  </si>
  <si>
    <t>OC 115672</t>
  </si>
  <si>
    <t>CONTRATAR LA ADQUISICIÓN DE ELEMENTOS DE PAPELERÍA Y ÚTILES DE OFICINA PARA ATENDER LAS NECESIDADES DE LOS DIFERENTES GRUPOS DE TRABAJO QUE CONFORMAN LA ALCALDÍA LOCAL DE USME</t>
  </si>
  <si>
    <t>https://www.colombiacompra.gov.co/tienda-virtual-del-estado-colombiano/ordenes-compra/115672</t>
  </si>
  <si>
    <t>JOSE ALEJANDRO TORRES</t>
  </si>
  <si>
    <t>629-2023</t>
  </si>
  <si>
    <t>CAJA COLOMBIANA DE SUBSIDIO FAMILIAR COLSUBSIDIO</t>
  </si>
  <si>
    <t>OC 115681</t>
  </si>
  <si>
    <t>https://www.colombiacompra.gov.co/tienda-virtual-del-estado-colombiano/ordenes-compra/115681</t>
  </si>
  <si>
    <t>JUAN CAMILO PEREZ</t>
  </si>
  <si>
    <t>630-2023</t>
  </si>
  <si>
    <t>OC 115682</t>
  </si>
  <si>
    <t>https://www.colombiacompra.gov.co/tienda-virtual-del-estado-colombiano/ordenes-compra/115682</t>
  </si>
  <si>
    <t>631-2023</t>
  </si>
  <si>
    <t>PROVEER INSTITUCIONAL S.A.S</t>
  </si>
  <si>
    <t>OC 115684</t>
  </si>
  <si>
    <t>https://www.colombiacompra.gov.co/tienda-virtual-del-estado-colombiano/ordenes-compra/115684</t>
  </si>
  <si>
    <t>PAULO CESAR CARVAJAL</t>
  </si>
  <si>
    <t>632-2023</t>
  </si>
  <si>
    <t>OC 115685</t>
  </si>
  <si>
    <t>https://www.colombiacompra.gov.co/tienda-virtual-del-estado-colombiano/ordenes-compra/115685</t>
  </si>
  <si>
    <t>HUMBERTO JOSE ALVAREZ</t>
  </si>
  <si>
    <t>O2120201003023215307</t>
  </si>
  <si>
    <t>Cajas de cartón litografiadas</t>
  </si>
  <si>
    <t>633-2023 MC (94534)</t>
  </si>
  <si>
    <t>COMERCIALIZADORA VIMEL LTDA</t>
  </si>
  <si>
    <t>FDLU-MC-007-2023 (94534)</t>
  </si>
  <si>
    <t>CONTRATAR A MONTO AGOTABLE LA ADQUISICIÓN DE LAS UNIDADES DE ALMACENAMIENTO Y CONSERVACIÓN DOCUMENTAL REQUERIDAS EN LAS DIFERENTES ÁREAS DEL FONDO DE DESARROLLO LOCAL DE USME.</t>
  </si>
  <si>
    <t>1309
1309</t>
  </si>
  <si>
    <t>6/09/2023
6/09/2023</t>
  </si>
  <si>
    <t>$16.100.000
$15.900.000</t>
  </si>
  <si>
    <t>1632
1632</t>
  </si>
  <si>
    <t>27/09/2023
27/09/2023</t>
  </si>
  <si>
    <t xml:space="preserve">https://community.secop.gov.co/Public/Tendering/OpportunityDetail/Index?noticeUID=CO1.NTC.4947196&amp;isFromPublicArea=True&amp;isModal=False
</t>
  </si>
  <si>
    <t>FDLU-634-2023</t>
  </si>
  <si>
    <t>CONSORCIO INTERVIAL U</t>
  </si>
  <si>
    <t>FDLU-CMA-004-2023 (90768)</t>
  </si>
  <si>
    <t xml:space="preserve">	REALIZAR LA INTERVENTORIA TECNICA, ADMINISTRATIVA, FINANCIERA, SISO, CONTABLE, AMBIENTAL Y JURIDICA AL CONTRATO QUE RESULTE DEL PROCESO FDLU-LP-001-2023 QUE TIENE POR OBJETO CONTRATAR A PRECIOS UNITARIOS FIJOS A MONTO AGOTABLE LA CONSTRUCCION DE MALLA VIAL LOCAL, ESPACIO PUBLICO ASOCIADO Y OBRAS COMPLEMENTARIAS EN LA LOCALIDAD DE USME, BOGOTA D.C</t>
  </si>
  <si>
    <t>CONCURSO DE MERITOS ABIERTO</t>
  </si>
  <si>
    <t>INTERVENTORIA</t>
  </si>
  <si>
    <t xml:space="preserve">https://community.secop.gov.co/Public/Tendering/OpportunityDetail/Index?noticeUID=CO1.NTC.4860886&amp;isFromPublicArea=True&amp;isModal=False
</t>
  </si>
  <si>
    <t>NAYDU LISBETH LÓPEZ OROZCO</t>
  </si>
  <si>
    <t>AHLA SHUGL INTERNATIONAL  SAS</t>
  </si>
  <si>
    <t>Cl 50 No. 15 45 Of 307</t>
  </si>
  <si>
    <t>SANDRA MONICA CARDOZO</t>
  </si>
  <si>
    <t>SANDRA MONICA CARDOZO ROJAS</t>
  </si>
  <si>
    <t xml:space="preserve">CR 2 A 66 52 </t>
  </si>
  <si>
    <t>O23011602300000001806</t>
  </si>
  <si>
    <t>Acciones para el manejo de emergencias y desastres en la localidad</t>
  </si>
  <si>
    <t>635-2023</t>
  </si>
  <si>
    <t>INVERSION Y HOGAR SAS</t>
  </si>
  <si>
    <t>OC 117019</t>
  </si>
  <si>
    <t>CONTRATAR LA ADQUISICIÓN DE ELEMENTOS PARA LA ATENCIÓN, PREVENCIÓN Y MITIGACIÓN DEL RIESGO Y DE EMERGENCIAS A TRAVES DEL ACUERDO MARCO DE PRECIOS CCE-197-AMP-2021 COMO DOTACIÓN A LAS COMUNIDADES RURALES DE LA LOCALIDAD DE USME</t>
  </si>
  <si>
    <t>https://www.colombiacompra.gov.co/tienda-virtual-del-estado-colombiano/ordenes-compra/117019</t>
  </si>
  <si>
    <t>MUÑOZ NEGRET ALEJANDRA</t>
  </si>
  <si>
    <t>CCE-197-AMP-2021</t>
  </si>
  <si>
    <t>636-2023</t>
  </si>
  <si>
    <t>JM GRUPO EMPRESARIAL S.A.S.</t>
  </si>
  <si>
    <t>OC 117020</t>
  </si>
  <si>
    <t>https://www.colombiacompra.gov.co/tienda-virtual-del-estado-colombiano/ordenes-compra/117020</t>
  </si>
  <si>
    <t xml:space="preserve">PRORROGA 1 </t>
  </si>
  <si>
    <t>ACONCHA DE GOMEZ MARIA TERESA</t>
  </si>
  <si>
    <t>637-2023</t>
  </si>
  <si>
    <t>OC 117021</t>
  </si>
  <si>
    <t>https://www.colombiacompra.gov.co/tienda-virtual-del-estado-colombiano/ordenes-compra/117021</t>
  </si>
  <si>
    <t>638-2023</t>
  </si>
  <si>
    <t>OC 117023</t>
  </si>
  <si>
    <t>https://www.colombiacompra.gov.co/tienda-virtual-del-estado-colombiano/ordenes-compra/117023</t>
  </si>
  <si>
    <t>639-2023</t>
  </si>
  <si>
    <t>UNION TEMPORAL EMERGENCIAS 2021</t>
  </si>
  <si>
    <t>OC 117022</t>
  </si>
  <si>
    <t>https://www.colombiacompra.gov.co/tienda-virtual-del-estado-colombiano/ordenes-compra/117022</t>
  </si>
  <si>
    <t>FAJARDO BUSTOS SANDRA JOHANNA</t>
  </si>
  <si>
    <t>IMDICOL LTDA</t>
  </si>
  <si>
    <t>SANDRA JOHANNA FAJARDO BUSTOS</t>
  </si>
  <si>
    <t>AV Dorado No 68 c 61 Oficina 629</t>
  </si>
  <si>
    <t>S&amp;D BUSINESS SAS</t>
  </si>
  <si>
    <t>640-2023</t>
  </si>
  <si>
    <t>OC 117018</t>
  </si>
  <si>
    <t>https://www.colombiacompra.gov.co/tienda-virtual-del-estado-colombiano/ordenes-compra/117018</t>
  </si>
  <si>
    <t>641-2023</t>
  </si>
  <si>
    <t>DOTAESCOL SAS</t>
  </si>
  <si>
    <t>OC 117003</t>
  </si>
  <si>
    <t>https://www.colombiacompra.gov.co/tienda-virtual-del-estado-colombiano/ordenes-compra/117003</t>
  </si>
  <si>
    <t>JAIME ALBERTO CADENA RIOS</t>
  </si>
  <si>
    <t>642-2023</t>
  </si>
  <si>
    <t>INDUSTRIAS CRUZ HERMANOS SA</t>
  </si>
  <si>
    <t>OC 117002</t>
  </si>
  <si>
    <t>https://www.colombiacompra.gov.co/tienda-virtual-del-estado-colombiano/ordenes-compra/117002</t>
  </si>
  <si>
    <t>RUTH YOHANNA ACEVEDO ROJAS</t>
  </si>
  <si>
    <t>643-2023</t>
  </si>
  <si>
    <t>NELSON ORLANDO ESPITIA CAMARGO</t>
  </si>
  <si>
    <t>OC 117078 </t>
  </si>
  <si>
    <t>https://www.colombiacompra.gov.co/tienda-virtual-del-estado-colombiano/ordenes-compra/117078</t>
  </si>
  <si>
    <t>NELSON ORLANDO ESPITIA</t>
  </si>
  <si>
    <t>CCE-173-AMP-2022</t>
  </si>
  <si>
    <t>644-2023</t>
  </si>
  <si>
    <t>OC 117068</t>
  </si>
  <si>
    <t>https://www.colombiacompra.gov.co/tienda-virtual-del-estado-colombiano/ordenes-compra/117068</t>
  </si>
  <si>
    <t>645-2023</t>
  </si>
  <si>
    <t>TALENTO COMERCIALIZADORA SA</t>
  </si>
  <si>
    <t>OC 117079</t>
  </si>
  <si>
    <t>https://www.colombiacompra.gov.co/tienda-virtual-del-estado-colombiano/ordenes-compra/117079</t>
  </si>
  <si>
    <t>MIGUEL ANGEL TORRES</t>
  </si>
  <si>
    <t>646-2023</t>
  </si>
  <si>
    <t>OC 117080</t>
  </si>
  <si>
    <t>https://www.colombiacompra.gov.co/tienda-virtual-del-estado-colombiano/ordenes-compra/117080</t>
  </si>
  <si>
    <t>647-2023</t>
  </si>
  <si>
    <t>COMTEC SOLUTIONS SAS</t>
  </si>
  <si>
    <t>OC 117081</t>
  </si>
  <si>
    <t>https://www.colombiacompra.gov.co/tienda-virtual-del-estado-colombiano/ordenes-compra/117081</t>
  </si>
  <si>
    <t>VLADIMIR CAMARGO GARCIA</t>
  </si>
  <si>
    <t>O23011601140000001711</t>
  </si>
  <si>
    <t>Dotaciones pedagógicas</t>
  </si>
  <si>
    <t>648-2023-CPVT (94899)</t>
  </si>
  <si>
    <t>INVERSIONES Y CONTRATOS BR SAS</t>
  </si>
  <si>
    <t>FDLU-SASI-009-2023 (94899)</t>
  </si>
  <si>
    <t>CONTRATAR LA DOTACIÓN PEDAGÓGICA Y LUDICA, ASÍ COMO TRANSPORTE, CONSTRUCCIÓN, ADECUACIÓN E INSTALACIÓN DE PARQUES INFANTILES PARA LAS INSTITUCIONES DE EDUCACIÓN PRIMARIA, BASICA SECUNDARIA Y MEDIA DE LA LOCALIDAD DE USME</t>
  </si>
  <si>
    <t>SELECCION ABREVIADA SUBASTA INVERSA</t>
  </si>
  <si>
    <t xml:space="preserve">https://community.secop.gov.co/Public/Tendering/OpportunityDetail/Index?noticeUID=CO1.NTC.5011385&amp;isFromPublicArea=True&amp;isModal=False
</t>
  </si>
  <si>
    <t>WILSON VALERO</t>
  </si>
  <si>
    <t>O23011601140000001795
O23011601140000001818</t>
  </si>
  <si>
    <t>Empoderamiento de la mujer Usmeña
Usme libre de violencia contra la Mujer</t>
  </si>
  <si>
    <t>649-2023-CPS (95235)</t>
  </si>
  <si>
    <t>FUNDACIÓN SOCIAL PARA LA RECREACIÓN LA CULTURA Y EL DEPORTE – FUNINDER</t>
  </si>
  <si>
    <t>FDLU-LP-010-2023 (95235)</t>
  </si>
  <si>
    <t xml:space="preserve">	PRESTAR LOS SERVICIOS TÉCNICOS, ADMINISTRATIVOS Y LOGÍSTICOS PARA EJECUTAR LAS ACCIONES TENDIENTES A LA PROMOCIÓN DE ESTRATEGIAS DE CUIDADO A CUIDADORAS, PREVENCIÓN DE LA VIOLENCIA CONTRA LA MUJER, FEMINICIDIO, ASÍ COMO LA PROMOCIÓN Y DIVULGACIÓN DE LOS DERECHOS DE LAS MUJERES EN LA LOCALIDAD DE USME</t>
  </si>
  <si>
    <t>1331
1331</t>
  </si>
  <si>
    <t>21/09/2023
21/09/2023</t>
  </si>
  <si>
    <t>$838.000.000
$603.791.429</t>
  </si>
  <si>
    <t>1732
1732</t>
  </si>
  <si>
    <t>8/11/2023
8/11/2023</t>
  </si>
  <si>
    <t>https://community.secop.gov.co/Public/Tendering/OpportunityDetail/Index?noticeUID=CO1.NTC.5052908&amp;isFromPublicArea=True&amp;isModal=False</t>
  </si>
  <si>
    <t>MARTHA JANNETH PEÑA MENESES</t>
  </si>
  <si>
    <t>650-2023</t>
  </si>
  <si>
    <t>CLARYICON SAS</t>
  </si>
  <si>
    <t>OC 119157</t>
  </si>
  <si>
    <t>ADQUIRIR A TITULO DE COMPRAVENTA LOS EQUIPOS TECNOLÓGICOS PARA EL FONDO DE DESARROLLO LOCAL DE USME MEDIANTE EL ACUERDO MARCO DE PRECIOS PARA LA COMPRA O ALQUILER DE COMPUTADORES Y PERIFÉRICOS.</t>
  </si>
  <si>
    <t>No registra link</t>
  </si>
  <si>
    <t>JHON LEANDRO DIAZ CHARRY</t>
  </si>
  <si>
    <t>651-2023</t>
  </si>
  <si>
    <t>OC 119434</t>
  </si>
  <si>
    <t>https://www.colombiacompra.gov.co/tienda-virtual-del-estado-colombiano/ordenes-compra/119434</t>
  </si>
  <si>
    <t>O23011601010000001707
O23011605570000001854</t>
  </si>
  <si>
    <t>Apoyos para la población vulnerable de Usme
Intervención, dotación de salones comunales</t>
  </si>
  <si>
    <t>652-2023-SUM (95221)</t>
  </si>
  <si>
    <t>SGI DE COLOMBIA S.A.S</t>
  </si>
  <si>
    <t>FDLU-SASI-012-2023 (95221)</t>
  </si>
  <si>
    <t xml:space="preserve">	CONTRATAR A MONTO AGOTABLE EL SUMINISTRO Y COMPRA DE INSUMOS Y ELEMENTOS PARA EL APOYO LOGÍSTICO EN EL MARCO OPERATIVO DE LOS PROGRAMAS Y EVENTOS PROYEC-TADOS POR LA LOCALIDAD DE USME.</t>
  </si>
  <si>
    <t>1330
1330</t>
  </si>
  <si>
    <t>$399.000.000
$354.949.705</t>
  </si>
  <si>
    <t>1815
1815</t>
  </si>
  <si>
    <t>17/11/2023
17/11/2023</t>
  </si>
  <si>
    <t>https://community.secop.gov.co/Public/Tendering/OpportunityDetail/Index?noticeUID=CO1.NTC.5078152&amp;isFromPublicArea=True&amp;isModal=False</t>
  </si>
  <si>
    <t xml:space="preserve">CARLOS JIMENEZ ARANGUREN </t>
  </si>
  <si>
    <t>653-2023 MC (96612)</t>
  </si>
  <si>
    <t>EDIFICACIONES E INGENIERÍA S.A.S</t>
  </si>
  <si>
    <t>CONTRATAR LA ADECUACIÓN Y LA ADQUISICIÓN DE ELEMENTOS PARA LA CONFORMACIÓN DE LA CASA DE PROTECCIÓN Y BIENESTAR ANIMAL (PYBA) DE LA LOCALIDAD DE USME</t>
  </si>
  <si>
    <t>https://community.secop.gov.co/Public/Tendering/OpportunityDetail/Index?noticeUID=CO1.NTC.5107435&amp;isFromPublicArea=True&amp;isModal=False</t>
  </si>
  <si>
    <t>JAIME LUCIANO ESPAÑA PATIÑO</t>
  </si>
  <si>
    <t>O23011601200000001718
O23011601210000001722</t>
  </si>
  <si>
    <t>Usme, referente en cultura, deporte, recreación y actividad física, con parques para el desarrollo y la salud 2021 - 2024
Fortalecimiento al Desarrollo cultural y deportivo de la Localidad de Usme</t>
  </si>
  <si>
    <t>654-2023- CPS (95212)</t>
  </si>
  <si>
    <t>UNION TEMPORAL USME RECREODEPORTIVA</t>
  </si>
  <si>
    <t>FDLU-LP-011-2023 (95212)</t>
  </si>
  <si>
    <t xml:space="preserve">	PRESTAR LOS SERVICIOS PARA LA COORDINACIÓN EN LA LOGISTICA DE LOS EVENTOS RECREO EPORTIVOS Y ENTREGA DE RECONOCIMIENTOS A LAS ORGANIZACIONES DEPORTIVAS DE LA LOCALIDAD DE USME</t>
  </si>
  <si>
    <t>1329
1329</t>
  </si>
  <si>
    <t>$2.582.880.000
$76.625.000</t>
  </si>
  <si>
    <t>1805
1805</t>
  </si>
  <si>
    <t>https://community.secop.gov.co/Public/Tendering/OpportunityDetail/Index?noticeUID=CO1.NTC.5056541&amp;isFromPublicArea=True&amp;isModal=False</t>
  </si>
  <si>
    <t>MABEL CRISTINA AGUILAR RODRIGUEZ</t>
  </si>
  <si>
    <t>JOSE FERNEY BAQUERO MIRANDA</t>
  </si>
  <si>
    <t>PRODEPORT LTDA.</t>
  </si>
  <si>
    <t>CRA 75 BIS 68-37</t>
  </si>
  <si>
    <t>CARLOS ALBERTO PINZON MOLINA_x000D_</t>
  </si>
  <si>
    <t xml:space="preserve"> CL 76 76 38_x000D_</t>
  </si>
  <si>
    <t>655-2023-CPVT (96146)</t>
  </si>
  <si>
    <t>GN GENERACION DE NEGOCIOS SAS</t>
  </si>
  <si>
    <t>FDLU-SASI-013-2023 (96146)</t>
  </si>
  <si>
    <t>CONTRATAR A TÍTULO DE COMPRAVENTA LA ADQUISICIÓN, CONFIGURACIÓN, INSTALACIÓN Y PUESTA EN FUNCIONAMIENTO DE ELEMENTOS Y MATERIALES DE DOTACIÓN DE CARÁCTER PEDAGOGICO PARA EL FORTALECIMIENTO DE LOS SERVICIOS QUE PRESTA LA SECRETARÍA DE INTEGRACIÓN SOCIAL A TRAVÉS DE JARDINES INFANTILES Y CENTRO AMAR DE LA LOCALIDAD DE USME.</t>
  </si>
  <si>
    <t>POR DEFINIR</t>
  </si>
  <si>
    <t xml:space="preserve">https://community.secop.gov.co/Public/Tendering/OpportunityDetail/Index?noticeUID=CO1.NTC.5110488&amp;isFromPublicArea=True&amp;isModal=False
</t>
  </si>
  <si>
    <t>Firmado</t>
  </si>
  <si>
    <t>CRISTIAN CAMILO CEDEÑO VILLAMIL</t>
  </si>
  <si>
    <t>656-2023</t>
  </si>
  <si>
    <t>OC 121388</t>
  </si>
  <si>
    <t>https://www.colombiacompra.gov.co/tienda-virtual-del-estado-colombiano/ordenes-compra/121388</t>
  </si>
  <si>
    <t>CORPORACIÓN PARA LA ASESORÍA CONSULTORÍA INTERVENTORÍA INGENIERÍA Y CAPACITACIONES - ACIIC</t>
  </si>
  <si>
    <t>EUROAMERICA DISTRIBUCIONES SAS</t>
  </si>
  <si>
    <t>659-2023</t>
  </si>
  <si>
    <t>ALEXANDER RIVAS</t>
  </si>
  <si>
    <t>660-2023</t>
  </si>
  <si>
    <t>661-2023</t>
  </si>
  <si>
    <t>662-2023</t>
  </si>
  <si>
    <t>GIMECOL SAS</t>
  </si>
  <si>
    <t>U.A.E. CUERPO OFICIAL DE BOMBEROS DE BOGOTA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</si>
</sst>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_-[$$-240A]\ * #,##0_-;\-[$$-240A]\ * #,##0_-;_-[$$-240A]\ * &quot;-&quot;??_-;_-@"/>
    <numFmt numFmtId="166" formatCode="&quot;$&quot;\ #,##0"/>
    <numFmt numFmtId="167" formatCode="_-[$$-409]* #,##0_ ;_-[$$-409]* \-#,##0\ ;_-[$$-409]* &quot;-&quot;??_ ;_-@_ "/>
  </numFmts>
  <fonts count="14" x14ac:knownFonts="1">
    <font>
      <sz val="11"/>
      <color theme="1"/>
      <name val="Calibri"/>
      <scheme val="minor"/>
    </font>
    <font>
      <b/>
      <sz val="10"/>
      <name val="Arial Narrow"/>
      <family val="2"/>
    </font>
    <font>
      <sz val="10"/>
      <color theme="1"/>
      <name val="Arial Narrow"/>
      <family val="2"/>
    </font>
    <font>
      <sz val="9"/>
      <color rgb="FF000000"/>
      <name val="Arial Narrow"/>
      <family val="2"/>
    </font>
    <font>
      <sz val="9"/>
      <color theme="1"/>
      <name val="Arial Narrow"/>
      <family val="2"/>
    </font>
    <font>
      <u/>
      <sz val="9"/>
      <color rgb="FF0000FF"/>
      <name val="Arial Narrow"/>
      <family val="2"/>
    </font>
    <font>
      <b/>
      <sz val="10"/>
      <color theme="1"/>
      <name val="Arial Narrow"/>
      <family val="2"/>
    </font>
    <font>
      <sz val="10"/>
      <color rgb="FF000000"/>
      <name val="Arial Narrow"/>
      <family val="2"/>
    </font>
    <font>
      <u/>
      <sz val="11"/>
      <color theme="10"/>
      <name val="Calibri"/>
      <scheme val="minor"/>
    </font>
    <font>
      <sz val="9"/>
      <color theme="1"/>
      <name val="Arial Narrow"/>
      <charset val="1"/>
    </font>
    <font>
      <sz val="9"/>
      <color rgb="FF000000"/>
      <name val="Arial Narrow"/>
    </font>
    <font>
      <sz val="10"/>
      <color rgb="FF000000"/>
      <name val="Arial Narrow"/>
      <charset val="1"/>
    </font>
    <font>
      <b/>
      <sz val="10"/>
      <color rgb="FF000000"/>
      <name val="Arial Narrow"/>
      <charset val="1"/>
    </font>
    <font>
      <sz val="9"/>
      <color rgb="FF212529"/>
      <name val="Arial"/>
    </font>
  </fonts>
  <fills count="34">
    <fill>
      <patternFill patternType="none"/>
    </fill>
    <fill>
      <patternFill patternType="gray125"/>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E5B8B7"/>
        <bgColor rgb="FFE5B8B7"/>
      </patternFill>
    </fill>
    <fill>
      <patternFill patternType="solid">
        <fgColor rgb="FFFF00FF"/>
        <bgColor rgb="FFFF00FF"/>
      </patternFill>
    </fill>
    <fill>
      <patternFill patternType="solid">
        <fgColor rgb="FFFF0000"/>
        <bgColor rgb="FFFF0000"/>
      </patternFill>
    </fill>
    <fill>
      <patternFill patternType="solid">
        <fgColor rgb="FFCC0000"/>
        <bgColor rgb="FFCC0000"/>
      </patternFill>
    </fill>
    <fill>
      <patternFill patternType="solid">
        <fgColor rgb="FFCCC0D9"/>
        <bgColor rgb="FFCCC0D9"/>
      </patternFill>
    </fill>
    <fill>
      <patternFill patternType="solid">
        <fgColor theme="0"/>
        <bgColor theme="0"/>
      </patternFill>
    </fill>
    <fill>
      <patternFill patternType="solid">
        <fgColor rgb="FFFFFFFF"/>
        <bgColor rgb="FFFFFFFF"/>
      </patternFill>
    </fill>
    <fill>
      <patternFill patternType="solid">
        <fgColor theme="8" tint="0.39997558519241921"/>
        <bgColor rgb="FF00FF00"/>
      </patternFill>
    </fill>
    <fill>
      <patternFill patternType="solid">
        <fgColor theme="8" tint="-0.249977111117893"/>
        <bgColor rgb="FFFF00FF"/>
      </patternFill>
    </fill>
    <fill>
      <patternFill patternType="solid">
        <fgColor theme="6" tint="-0.499984740745262"/>
        <bgColor rgb="FFFF00FF"/>
      </patternFill>
    </fill>
    <fill>
      <patternFill patternType="solid">
        <fgColor rgb="FFFFC000"/>
        <bgColor rgb="FFFBD4B4"/>
      </patternFill>
    </fill>
    <fill>
      <patternFill patternType="solid">
        <fgColor theme="0" tint="-0.34998626667073579"/>
        <bgColor indexed="64"/>
      </patternFill>
    </fill>
    <fill>
      <patternFill patternType="solid">
        <fgColor rgb="FFFFFFFF"/>
        <bgColor indexed="64"/>
      </patternFill>
    </fill>
    <fill>
      <patternFill patternType="solid">
        <fgColor rgb="FFFFFF00"/>
        <bgColor indexed="64"/>
      </patternFill>
    </fill>
    <fill>
      <patternFill patternType="solid">
        <fgColor rgb="FFB4C6E7"/>
        <bgColor indexed="64"/>
      </patternFill>
    </fill>
    <fill>
      <patternFill patternType="solid">
        <fgColor rgb="FFE8BBFA"/>
        <bgColor indexed="64"/>
      </patternFill>
    </fill>
    <fill>
      <patternFill patternType="solid">
        <fgColor rgb="FFFCE4D6"/>
        <bgColor indexed="64"/>
      </patternFill>
    </fill>
    <fill>
      <patternFill patternType="solid">
        <fgColor rgb="FFE2EFDA"/>
        <bgColor indexed="64"/>
      </patternFill>
    </fill>
    <fill>
      <patternFill patternType="solid">
        <fgColor rgb="FF9BC2E6"/>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EBF1DE"/>
        <bgColor rgb="FF000000"/>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rgb="FF6DF7F3"/>
        <bgColor indexed="64"/>
      </patternFill>
    </fill>
    <fill>
      <patternFill patternType="solid">
        <fgColor rgb="FF7030A0"/>
        <bgColor indexed="64"/>
      </patternFill>
    </fill>
    <fill>
      <patternFill patternType="solid">
        <fgColor theme="5" tint="0.59999389629810485"/>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indexed="64"/>
      </right>
      <top/>
      <bottom/>
      <diagonal/>
    </border>
    <border>
      <left style="thin">
        <color rgb="FF000000"/>
      </left>
      <right/>
      <top style="thin">
        <color rgb="FF000000"/>
      </top>
      <bottom/>
      <diagonal/>
    </border>
    <border>
      <left style="thin">
        <color rgb="FF000000"/>
      </left>
      <right/>
      <top/>
      <bottom/>
      <diagonal/>
    </border>
  </borders>
  <cellStyleXfs count="2">
    <xf numFmtId="0" fontId="0" fillId="0" borderId="0"/>
    <xf numFmtId="0" fontId="8" fillId="0" borderId="0" applyNumberFormat="0" applyFill="0" applyBorder="0" applyAlignment="0" applyProtection="0"/>
  </cellStyleXfs>
  <cellXfs count="333">
    <xf numFmtId="0" fontId="0" fillId="0" borderId="0" xfId="0"/>
    <xf numFmtId="0" fontId="2" fillId="0" borderId="4" xfId="0" applyFont="1" applyBorder="1" applyAlignment="1">
      <alignment horizontal="center" vertical="center"/>
    </xf>
    <xf numFmtId="0" fontId="2" fillId="0" borderId="0" xfId="0" applyFont="1"/>
    <xf numFmtId="0" fontId="7" fillId="11" borderId="4" xfId="0" applyFont="1" applyFill="1" applyBorder="1" applyAlignment="1">
      <alignment horizontal="center" vertical="center" wrapText="1"/>
    </xf>
    <xf numFmtId="0" fontId="4" fillId="0" borderId="1" xfId="0" applyFont="1" applyBorder="1" applyAlignment="1">
      <alignment horizontal="center" vertical="center"/>
    </xf>
    <xf numFmtId="0" fontId="4" fillId="10"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11" borderId="1" xfId="0" applyFont="1" applyFill="1" applyBorder="1" applyAlignment="1">
      <alignment horizontal="center" vertical="center"/>
    </xf>
    <xf numFmtId="165" fontId="7" fillId="0" borderId="1" xfId="0" applyNumberFormat="1" applyFont="1" applyBorder="1" applyAlignment="1">
      <alignment horizontal="right" vertical="center"/>
    </xf>
    <xf numFmtId="0" fontId="2" fillId="10" borderId="1" xfId="0"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164" fontId="7"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5" fontId="7" fillId="0" borderId="7" xfId="0" applyNumberFormat="1" applyFont="1" applyBorder="1" applyAlignment="1">
      <alignment horizontal="right" vertical="center"/>
    </xf>
    <xf numFmtId="0" fontId="10"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165" fontId="7" fillId="17" borderId="1" xfId="0" applyNumberFormat="1" applyFont="1" applyFill="1" applyBorder="1" applyAlignment="1">
      <alignment horizontal="right" vertical="center"/>
    </xf>
    <xf numFmtId="0" fontId="2" fillId="17"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11" borderId="1" xfId="0" applyFont="1" applyFill="1" applyBorder="1" applyAlignment="1">
      <alignment horizontal="center" vertical="center"/>
    </xf>
    <xf numFmtId="165" fontId="7"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7" fillId="11" borderId="1" xfId="0" applyFont="1" applyFill="1" applyBorder="1" applyAlignment="1">
      <alignment horizontal="center" vertical="center"/>
    </xf>
    <xf numFmtId="0" fontId="2" fillId="0" borderId="8" xfId="0" applyFont="1" applyBorder="1" applyAlignment="1">
      <alignment horizontal="center" vertical="center"/>
    </xf>
    <xf numFmtId="0" fontId="7" fillId="0" borderId="1" xfId="0" applyFont="1" applyBorder="1" applyAlignment="1">
      <alignment horizontal="center" vertical="center"/>
    </xf>
    <xf numFmtId="0" fontId="2" fillId="10" borderId="11"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wrapText="1"/>
    </xf>
    <xf numFmtId="0" fontId="4" fillId="10" borderId="1" xfId="0" applyFont="1" applyFill="1" applyBorder="1" applyAlignment="1">
      <alignment horizontal="right" vertical="center"/>
    </xf>
    <xf numFmtId="0" fontId="2" fillId="10" borderId="1" xfId="0" applyFont="1" applyFill="1" applyBorder="1" applyAlignment="1">
      <alignment horizontal="center" vertical="center"/>
    </xf>
    <xf numFmtId="0" fontId="2" fillId="0" borderId="11" xfId="0" applyFont="1" applyBorder="1" applyAlignment="1">
      <alignment horizontal="center" vertical="center" wrapText="1"/>
    </xf>
    <xf numFmtId="164" fontId="7" fillId="11" borderId="1" xfId="0" applyNumberFormat="1" applyFont="1" applyFill="1" applyBorder="1" applyAlignment="1">
      <alignment horizontal="center" vertical="center"/>
    </xf>
    <xf numFmtId="164" fontId="7" fillId="11" borderId="11" xfId="0" applyNumberFormat="1" applyFont="1" applyFill="1" applyBorder="1" applyAlignment="1">
      <alignment horizontal="center" vertical="center"/>
    </xf>
    <xf numFmtId="0" fontId="2" fillId="10" borderId="7" xfId="0" applyFont="1" applyFill="1" applyBorder="1" applyAlignment="1">
      <alignment horizontal="center" vertical="center" wrapText="1"/>
    </xf>
    <xf numFmtId="0" fontId="2" fillId="0" borderId="1" xfId="0" applyFont="1" applyBorder="1"/>
    <xf numFmtId="165" fontId="7" fillId="18" borderId="1" xfId="0" applyNumberFormat="1" applyFont="1" applyFill="1" applyBorder="1" applyAlignment="1">
      <alignment horizontal="right" vertical="center"/>
    </xf>
    <xf numFmtId="0" fontId="2" fillId="0" borderId="10" xfId="0" applyFont="1" applyBorder="1" applyAlignment="1">
      <alignment horizontal="center" vertical="center"/>
    </xf>
    <xf numFmtId="0" fontId="11" fillId="0" borderId="11" xfId="0" applyFont="1" applyBorder="1" applyAlignment="1">
      <alignment horizontal="center" vertical="center"/>
    </xf>
    <xf numFmtId="164" fontId="7" fillId="11" borderId="7" xfId="0" applyNumberFormat="1" applyFont="1" applyFill="1" applyBorder="1" applyAlignment="1">
      <alignment horizontal="center" vertical="center"/>
    </xf>
    <xf numFmtId="0" fontId="10" fillId="11" borderId="7" xfId="0" applyFont="1" applyFill="1" applyBorder="1" applyAlignment="1">
      <alignment horizontal="center" vertical="center"/>
    </xf>
    <xf numFmtId="0" fontId="2" fillId="0" borderId="5" xfId="0" applyFont="1" applyBorder="1" applyAlignment="1">
      <alignment horizontal="center" vertical="center"/>
    </xf>
    <xf numFmtId="0" fontId="4" fillId="10" borderId="7" xfId="0" applyFont="1" applyFill="1" applyBorder="1" applyAlignment="1">
      <alignment horizontal="center" vertical="center"/>
    </xf>
    <xf numFmtId="0" fontId="2" fillId="10" borderId="7" xfId="0" applyFont="1" applyFill="1" applyBorder="1" applyAlignment="1">
      <alignment horizontal="center" vertical="center"/>
    </xf>
    <xf numFmtId="0" fontId="4" fillId="10" borderId="11" xfId="0" applyFont="1" applyFill="1" applyBorder="1" applyAlignment="1">
      <alignment horizontal="center" vertical="center"/>
    </xf>
    <xf numFmtId="0" fontId="2" fillId="10" borderId="11" xfId="0" applyFont="1" applyFill="1" applyBorder="1" applyAlignment="1">
      <alignment horizontal="center" vertical="center"/>
    </xf>
    <xf numFmtId="0" fontId="8" fillId="0" borderId="1" xfId="1" applyBorder="1" applyAlignment="1">
      <alignment horizontal="center" vertical="center"/>
    </xf>
    <xf numFmtId="0" fontId="7" fillId="11" borderId="1" xfId="0" applyFont="1" applyFill="1" applyBorder="1" applyAlignment="1">
      <alignment horizontal="center" vertical="center" wrapText="1"/>
    </xf>
    <xf numFmtId="0" fontId="10" fillId="11" borderId="22" xfId="0" applyFont="1" applyFill="1" applyBorder="1" applyAlignment="1">
      <alignment horizontal="center" vertical="center"/>
    </xf>
    <xf numFmtId="0" fontId="10" fillId="11" borderId="11" xfId="0" applyFont="1" applyFill="1" applyBorder="1" applyAlignment="1">
      <alignment horizontal="center" vertical="center"/>
    </xf>
    <xf numFmtId="0" fontId="6" fillId="20" borderId="1" xfId="0" applyFont="1" applyFill="1" applyBorder="1" applyAlignment="1">
      <alignment horizontal="center" vertical="center" wrapText="1"/>
    </xf>
    <xf numFmtId="0" fontId="2" fillId="0" borderId="9" xfId="0" applyFont="1" applyBorder="1" applyAlignment="1">
      <alignment horizontal="center" vertical="center"/>
    </xf>
    <xf numFmtId="165" fontId="7" fillId="0" borderId="1" xfId="0" applyNumberFormat="1" applyFont="1" applyBorder="1" applyAlignment="1">
      <alignment horizontal="right" vertical="center" wrapText="1"/>
    </xf>
    <xf numFmtId="0" fontId="2" fillId="0" borderId="2" xfId="0" applyFont="1" applyBorder="1" applyAlignment="1">
      <alignment horizontal="center" vertical="center"/>
    </xf>
    <xf numFmtId="0" fontId="7" fillId="26" borderId="1" xfId="0" applyFont="1" applyFill="1" applyBorder="1" applyAlignment="1">
      <alignment horizontal="center" vertical="center"/>
    </xf>
    <xf numFmtId="0" fontId="7" fillId="18" borderId="1" xfId="0" applyFont="1" applyFill="1" applyBorder="1" applyAlignment="1">
      <alignment horizontal="center" vertical="center"/>
    </xf>
    <xf numFmtId="165" fontId="7" fillId="0" borderId="7" xfId="0" applyNumberFormat="1" applyFont="1" applyBorder="1" applyAlignment="1">
      <alignment horizontal="center" vertical="center"/>
    </xf>
    <xf numFmtId="165" fontId="7" fillId="0" borderId="11" xfId="0" applyNumberFormat="1" applyFont="1" applyBorder="1" applyAlignment="1">
      <alignment horizontal="center" vertical="center"/>
    </xf>
    <xf numFmtId="0" fontId="2" fillId="0" borderId="22" xfId="0" applyFont="1" applyBorder="1"/>
    <xf numFmtId="0" fontId="6" fillId="10" borderId="1" xfId="0" applyFont="1" applyFill="1" applyBorder="1" applyAlignment="1">
      <alignment horizontal="center" vertical="center" wrapText="1"/>
    </xf>
    <xf numFmtId="0" fontId="3" fillId="0" borderId="7" xfId="0" applyFont="1" applyBorder="1" applyAlignment="1">
      <alignment horizontal="center" vertical="center"/>
    </xf>
    <xf numFmtId="0" fontId="2" fillId="18" borderId="1" xfId="0" applyFont="1" applyFill="1" applyBorder="1" applyAlignment="1">
      <alignment horizontal="center" vertical="center"/>
    </xf>
    <xf numFmtId="0" fontId="2" fillId="0" borderId="17" xfId="0" applyFont="1" applyBorder="1" applyAlignment="1">
      <alignment horizontal="center" vertical="center"/>
    </xf>
    <xf numFmtId="0" fontId="10" fillId="11"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2" fillId="0" borderId="0" xfId="0" applyFont="1" applyAlignment="1">
      <alignment wrapText="1"/>
    </xf>
    <xf numFmtId="0" fontId="2" fillId="18" borderId="1" xfId="0" applyFont="1" applyFill="1" applyBorder="1" applyAlignment="1">
      <alignment horizontal="center" vertical="center" wrapText="1"/>
    </xf>
    <xf numFmtId="0" fontId="3" fillId="11" borderId="11" xfId="0" applyFont="1" applyFill="1" applyBorder="1" applyAlignment="1">
      <alignment horizontal="center" vertical="center"/>
    </xf>
    <xf numFmtId="0" fontId="2" fillId="0" borderId="11" xfId="0" applyFont="1" applyBorder="1"/>
    <xf numFmtId="0" fontId="2" fillId="0" borderId="18" xfId="0" applyFont="1" applyBorder="1" applyAlignment="1">
      <alignment horizontal="center" vertical="center"/>
    </xf>
    <xf numFmtId="0" fontId="6" fillId="10" borderId="7" xfId="0" applyFont="1" applyFill="1" applyBorder="1" applyAlignment="1">
      <alignment horizontal="center" vertical="center" wrapText="1"/>
    </xf>
    <xf numFmtId="0" fontId="2" fillId="0" borderId="19" xfId="0" applyFont="1" applyBorder="1" applyAlignment="1">
      <alignment horizontal="center" vertical="center"/>
    </xf>
    <xf numFmtId="0" fontId="6" fillId="10" borderId="11" xfId="0" applyFont="1" applyFill="1" applyBorder="1" applyAlignment="1">
      <alignment horizontal="center" vertical="center" wrapText="1"/>
    </xf>
    <xf numFmtId="0" fontId="2" fillId="0" borderId="11" xfId="0" applyFont="1" applyBorder="1" applyAlignment="1">
      <alignment horizontal="center" vertical="center"/>
    </xf>
    <xf numFmtId="0" fontId="2" fillId="18" borderId="13" xfId="0" applyFont="1" applyFill="1" applyBorder="1" applyAlignment="1">
      <alignment horizontal="center" vertical="center"/>
    </xf>
    <xf numFmtId="0" fontId="2" fillId="0" borderId="7" xfId="0" applyFont="1" applyBorder="1" applyAlignment="1">
      <alignment horizontal="center" vertical="center"/>
    </xf>
    <xf numFmtId="0" fontId="2" fillId="10" borderId="22"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7" xfId="0" applyFont="1" applyBorder="1"/>
    <xf numFmtId="0" fontId="2" fillId="29" borderId="1" xfId="0" applyFont="1" applyFill="1" applyBorder="1" applyAlignment="1">
      <alignment horizontal="center" vertical="center"/>
    </xf>
    <xf numFmtId="0" fontId="9" fillId="17" borderId="1" xfId="0" applyFont="1" applyFill="1" applyBorder="1" applyAlignment="1">
      <alignment horizontal="center" vertical="center" readingOrder="1"/>
    </xf>
    <xf numFmtId="0" fontId="6" fillId="13" borderId="1" xfId="0" applyFont="1" applyFill="1" applyBorder="1" applyAlignment="1">
      <alignment horizontal="center" vertical="center" wrapText="1"/>
    </xf>
    <xf numFmtId="164" fontId="6" fillId="14" borderId="1" xfId="0" applyNumberFormat="1" applyFont="1" applyFill="1" applyBorder="1" applyAlignment="1">
      <alignment horizontal="center" vertical="center" wrapText="1"/>
    </xf>
    <xf numFmtId="164" fontId="6" fillId="23" borderId="1" xfId="0" applyNumberFormat="1" applyFont="1" applyFill="1" applyBorder="1" applyAlignment="1">
      <alignment horizontal="center" vertical="center" wrapText="1"/>
    </xf>
    <xf numFmtId="0" fontId="9" fillId="0" borderId="1" xfId="0" applyFont="1" applyBorder="1" applyAlignment="1">
      <alignment horizontal="center" vertical="center" readingOrder="1"/>
    </xf>
    <xf numFmtId="164" fontId="2" fillId="10"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22" borderId="1" xfId="0" applyFont="1" applyFill="1" applyBorder="1" applyAlignment="1">
      <alignment horizontal="center" vertical="center" wrapText="1"/>
    </xf>
    <xf numFmtId="0" fontId="10" fillId="11" borderId="1" xfId="0" applyFont="1" applyFill="1" applyBorder="1" applyAlignment="1">
      <alignment horizontal="center" vertical="center" indent="1"/>
    </xf>
    <xf numFmtId="0" fontId="1" fillId="16" borderId="12" xfId="0" applyFont="1" applyFill="1" applyBorder="1" applyAlignment="1">
      <alignment horizontal="center" vertical="center" wrapText="1"/>
    </xf>
    <xf numFmtId="0" fontId="1" fillId="16" borderId="20"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20"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4" fillId="0" borderId="7" xfId="0" applyFont="1" applyBorder="1" applyAlignment="1">
      <alignment horizontal="center" vertical="center"/>
    </xf>
    <xf numFmtId="0" fontId="3" fillId="11" borderId="7" xfId="0" applyFont="1" applyFill="1" applyBorder="1" applyAlignment="1">
      <alignment horizontal="center" vertical="center"/>
    </xf>
    <xf numFmtId="0" fontId="2" fillId="0" borderId="7" xfId="0" applyFont="1" applyBorder="1" applyAlignment="1">
      <alignment horizontal="center" vertical="center" wrapText="1"/>
    </xf>
    <xf numFmtId="164" fontId="7" fillId="0" borderId="7" xfId="0" applyNumberFormat="1" applyFont="1" applyBorder="1" applyAlignment="1">
      <alignment horizontal="center" vertical="center"/>
    </xf>
    <xf numFmtId="0" fontId="5" fillId="0" borderId="7" xfId="0" applyFont="1" applyBorder="1" applyAlignment="1">
      <alignment horizontal="center" vertical="center"/>
    </xf>
    <xf numFmtId="164" fontId="2" fillId="0" borderId="7" xfId="0" applyNumberFormat="1" applyFont="1" applyBorder="1" applyAlignment="1">
      <alignment horizontal="center" vertical="center" wrapText="1"/>
    </xf>
    <xf numFmtId="0" fontId="11" fillId="0" borderId="7" xfId="0" applyFont="1" applyBorder="1" applyAlignment="1">
      <alignment horizontal="center" vertical="center"/>
    </xf>
    <xf numFmtId="0" fontId="2" fillId="0" borderId="12" xfId="0" applyFont="1" applyBorder="1" applyAlignment="1">
      <alignment horizontal="center" vertical="center"/>
    </xf>
    <xf numFmtId="0" fontId="2" fillId="17" borderId="7" xfId="0" applyFont="1" applyFill="1" applyBorder="1" applyAlignment="1">
      <alignment horizontal="center" vertical="center" wrapText="1"/>
    </xf>
    <xf numFmtId="0" fontId="7" fillId="0" borderId="7" xfId="0" applyFont="1" applyBorder="1" applyAlignment="1">
      <alignment horizontal="center" vertical="center"/>
    </xf>
    <xf numFmtId="165" fontId="7" fillId="0" borderId="22" xfId="0" applyNumberFormat="1" applyFont="1" applyBorder="1" applyAlignment="1">
      <alignment horizontal="center" vertical="center"/>
    </xf>
    <xf numFmtId="0" fontId="5" fillId="0" borderId="11" xfId="0" applyFont="1" applyBorder="1" applyAlignment="1">
      <alignment horizontal="center" vertical="center"/>
    </xf>
    <xf numFmtId="165" fontId="7" fillId="0" borderId="11" xfId="0" applyNumberFormat="1" applyFont="1" applyBorder="1" applyAlignment="1">
      <alignment horizontal="right" vertical="center"/>
    </xf>
    <xf numFmtId="164" fontId="2" fillId="0" borderId="11" xfId="0" applyNumberFormat="1" applyFont="1" applyBorder="1" applyAlignment="1">
      <alignment horizontal="center" vertical="center" wrapText="1"/>
    </xf>
    <xf numFmtId="0" fontId="4" fillId="10" borderId="22" xfId="0" applyFont="1" applyFill="1" applyBorder="1" applyAlignment="1">
      <alignment horizontal="center" vertical="center"/>
    </xf>
    <xf numFmtId="0" fontId="3" fillId="0" borderId="22" xfId="0" applyFont="1" applyBorder="1" applyAlignment="1">
      <alignment horizontal="center" vertical="center"/>
    </xf>
    <xf numFmtId="165" fontId="7" fillId="0" borderId="22" xfId="0" applyNumberFormat="1" applyFont="1" applyBorder="1" applyAlignment="1">
      <alignment horizontal="right" vertical="center"/>
    </xf>
    <xf numFmtId="0" fontId="2" fillId="0" borderId="22" xfId="0" applyFont="1" applyBorder="1" applyAlignment="1">
      <alignment horizontal="center" vertical="center" wrapText="1"/>
    </xf>
    <xf numFmtId="164" fontId="2" fillId="0" borderId="22" xfId="0" applyNumberFormat="1" applyFont="1" applyBorder="1" applyAlignment="1">
      <alignment horizontal="center" vertical="center" wrapText="1"/>
    </xf>
    <xf numFmtId="0" fontId="5" fillId="0" borderId="22" xfId="0" applyFont="1" applyBorder="1" applyAlignment="1">
      <alignment horizontal="center" vertical="center"/>
    </xf>
    <xf numFmtId="0" fontId="2" fillId="0" borderId="22" xfId="0" applyFont="1" applyBorder="1" applyAlignment="1">
      <alignment horizontal="center" vertical="center"/>
    </xf>
    <xf numFmtId="0" fontId="8" fillId="0" borderId="22" xfId="1" applyBorder="1" applyAlignment="1">
      <alignment horizontal="center" vertical="center"/>
    </xf>
    <xf numFmtId="0" fontId="7" fillId="26" borderId="11" xfId="0" applyFont="1" applyFill="1" applyBorder="1" applyAlignment="1">
      <alignment horizontal="center" vertical="center"/>
    </xf>
    <xf numFmtId="0" fontId="7" fillId="11" borderId="11" xfId="0" applyFont="1" applyFill="1" applyBorder="1" applyAlignment="1">
      <alignment horizontal="center" vertical="center" wrapText="1"/>
    </xf>
    <xf numFmtId="164" fontId="7" fillId="0" borderId="11" xfId="0" applyNumberFormat="1" applyFont="1" applyBorder="1" applyAlignment="1">
      <alignment horizontal="center" vertical="center"/>
    </xf>
    <xf numFmtId="164" fontId="7" fillId="0" borderId="22" xfId="0" applyNumberFormat="1" applyFont="1" applyBorder="1" applyAlignment="1">
      <alignment horizontal="center" vertical="center"/>
    </xf>
    <xf numFmtId="14" fontId="2" fillId="0" borderId="7" xfId="0" applyNumberFormat="1" applyFont="1" applyBorder="1" applyAlignment="1">
      <alignment horizontal="center" vertical="center"/>
    </xf>
    <xf numFmtId="164" fontId="2" fillId="10" borderId="7" xfId="0" applyNumberFormat="1" applyFont="1" applyFill="1" applyBorder="1" applyAlignment="1">
      <alignment horizontal="center" vertical="center"/>
    </xf>
    <xf numFmtId="165" fontId="2" fillId="0" borderId="1" xfId="0" applyNumberFormat="1" applyFont="1" applyBorder="1" applyAlignment="1">
      <alignment vertical="center"/>
    </xf>
    <xf numFmtId="0" fontId="7" fillId="11" borderId="7" xfId="0" applyFont="1" applyFill="1" applyBorder="1" applyAlignment="1">
      <alignment horizontal="center" vertical="center" wrapText="1"/>
    </xf>
    <xf numFmtId="0" fontId="7" fillId="11" borderId="7" xfId="0" applyFont="1" applyFill="1" applyBorder="1" applyAlignment="1">
      <alignment horizontal="center" vertical="center"/>
    </xf>
    <xf numFmtId="164" fontId="2" fillId="10" borderId="7" xfId="0" applyNumberFormat="1" applyFont="1" applyFill="1" applyBorder="1" applyAlignment="1">
      <alignment horizontal="center" vertical="center" wrapText="1"/>
    </xf>
    <xf numFmtId="0" fontId="11" fillId="0" borderId="22" xfId="0" applyFont="1" applyBorder="1" applyAlignment="1">
      <alignment horizontal="center" vertical="center"/>
    </xf>
    <xf numFmtId="0" fontId="10" fillId="11" borderId="11" xfId="0" applyFont="1" applyFill="1" applyBorder="1" applyAlignment="1">
      <alignment horizontal="center" vertical="center" wrapText="1"/>
    </xf>
    <xf numFmtId="0" fontId="9" fillId="17" borderId="11" xfId="0" applyFont="1" applyFill="1" applyBorder="1" applyAlignment="1">
      <alignment horizontal="center" vertical="center" readingOrder="1"/>
    </xf>
    <xf numFmtId="0" fontId="7" fillId="11" borderId="11" xfId="0" applyFont="1" applyFill="1" applyBorder="1" applyAlignment="1">
      <alignment horizontal="center" vertical="center"/>
    </xf>
    <xf numFmtId="164" fontId="2" fillId="10" borderId="11" xfId="0" applyNumberFormat="1" applyFont="1" applyFill="1" applyBorder="1" applyAlignment="1">
      <alignment horizontal="center" vertical="center" wrapText="1"/>
    </xf>
    <xf numFmtId="14" fontId="2" fillId="0" borderId="11" xfId="0" applyNumberFormat="1" applyFont="1" applyBorder="1" applyAlignment="1">
      <alignment horizontal="center" vertical="center"/>
    </xf>
    <xf numFmtId="164" fontId="2" fillId="10" borderId="11" xfId="0" applyNumberFormat="1" applyFont="1" applyFill="1" applyBorder="1" applyAlignment="1">
      <alignment horizontal="center" vertical="center"/>
    </xf>
    <xf numFmtId="0" fontId="9" fillId="17" borderId="7" xfId="0" applyFont="1" applyFill="1" applyBorder="1" applyAlignment="1">
      <alignment horizontal="center" vertical="center" readingOrder="1"/>
    </xf>
    <xf numFmtId="0" fontId="2" fillId="10" borderId="22" xfId="0" applyFont="1" applyFill="1" applyBorder="1" applyAlignment="1">
      <alignment horizontal="center" vertical="center"/>
    </xf>
    <xf numFmtId="0" fontId="2" fillId="24" borderId="1" xfId="0" applyFont="1" applyFill="1" applyBorder="1" applyAlignment="1">
      <alignment horizontal="center" vertical="center"/>
    </xf>
    <xf numFmtId="0" fontId="10" fillId="11" borderId="7" xfId="0" applyFont="1" applyFill="1" applyBorder="1" applyAlignment="1">
      <alignment horizontal="center" vertical="center" wrapText="1"/>
    </xf>
    <xf numFmtId="0" fontId="2" fillId="22" borderId="7" xfId="0" applyFont="1" applyFill="1" applyBorder="1" applyAlignment="1">
      <alignment horizontal="center" vertical="center" wrapText="1"/>
    </xf>
    <xf numFmtId="0" fontId="2" fillId="19" borderId="7" xfId="0" applyFont="1" applyFill="1" applyBorder="1" applyAlignment="1">
      <alignment horizontal="center" vertical="center"/>
    </xf>
    <xf numFmtId="0" fontId="2" fillId="19" borderId="22" xfId="0" applyFont="1" applyFill="1" applyBorder="1" applyAlignment="1">
      <alignment horizontal="center" vertical="center"/>
    </xf>
    <xf numFmtId="0" fontId="9" fillId="17" borderId="22" xfId="0" applyFont="1" applyFill="1" applyBorder="1" applyAlignment="1">
      <alignment horizontal="center" vertical="center" readingOrder="1"/>
    </xf>
    <xf numFmtId="0" fontId="7" fillId="11" borderId="22" xfId="0" applyFont="1" applyFill="1" applyBorder="1" applyAlignment="1">
      <alignment horizontal="center" vertical="center" wrapText="1"/>
    </xf>
    <xf numFmtId="0" fontId="7" fillId="11" borderId="22" xfId="0" applyFont="1" applyFill="1" applyBorder="1" applyAlignment="1">
      <alignment horizontal="center" vertical="center"/>
    </xf>
    <xf numFmtId="164" fontId="2" fillId="10" borderId="22" xfId="0" applyNumberFormat="1" applyFont="1" applyFill="1" applyBorder="1" applyAlignment="1">
      <alignment horizontal="center" vertical="center" wrapText="1"/>
    </xf>
    <xf numFmtId="164" fontId="7" fillId="11" borderId="22" xfId="0" applyNumberFormat="1" applyFont="1" applyFill="1" applyBorder="1" applyAlignment="1">
      <alignment horizontal="center" vertical="center"/>
    </xf>
    <xf numFmtId="0" fontId="7" fillId="0" borderId="11" xfId="0" applyFont="1" applyBorder="1" applyAlignment="1">
      <alignment horizontal="center" vertical="center"/>
    </xf>
    <xf numFmtId="0" fontId="2" fillId="19" borderId="11" xfId="0" applyFont="1" applyFill="1" applyBorder="1" applyAlignment="1">
      <alignment horizontal="center" vertical="center"/>
    </xf>
    <xf numFmtId="165" fontId="2" fillId="0" borderId="1" xfId="0" applyNumberFormat="1" applyFont="1" applyBorder="1"/>
    <xf numFmtId="165" fontId="2" fillId="0" borderId="1" xfId="0" applyNumberFormat="1" applyFont="1" applyBorder="1" applyAlignment="1">
      <alignment horizontal="center" vertical="center"/>
    </xf>
    <xf numFmtId="14" fontId="2" fillId="0" borderId="22" xfId="0" applyNumberFormat="1" applyFont="1" applyBorder="1" applyAlignment="1">
      <alignment horizontal="center" vertical="center"/>
    </xf>
    <xf numFmtId="0" fontId="3" fillId="11" borderId="22" xfId="0" applyFont="1" applyFill="1" applyBorder="1" applyAlignment="1">
      <alignment horizontal="center" vertical="center"/>
    </xf>
    <xf numFmtId="14" fontId="2" fillId="10" borderId="1" xfId="0" applyNumberFormat="1" applyFont="1" applyFill="1" applyBorder="1" applyAlignment="1">
      <alignment horizontal="center" vertical="center"/>
    </xf>
    <xf numFmtId="166" fontId="2" fillId="1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164" fontId="7" fillId="18" borderId="1" xfId="0" applyNumberFormat="1" applyFont="1" applyFill="1" applyBorder="1" applyAlignment="1">
      <alignment horizontal="center" vertical="center"/>
    </xf>
    <xf numFmtId="0" fontId="9" fillId="17" borderId="1" xfId="0" applyFont="1" applyFill="1" applyBorder="1" applyAlignment="1">
      <alignment horizontal="center" vertical="center" wrapText="1" readingOrder="1"/>
    </xf>
    <xf numFmtId="0" fontId="7" fillId="17" borderId="1" xfId="0" applyFont="1" applyFill="1" applyBorder="1" applyAlignment="1">
      <alignment horizontal="center" vertical="center"/>
    </xf>
    <xf numFmtId="164" fontId="7" fillId="17"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0" fontId="6" fillId="0" borderId="9" xfId="0" applyFont="1" applyBorder="1" applyAlignment="1">
      <alignment horizontal="center" vertical="center" wrapText="1"/>
    </xf>
    <xf numFmtId="0" fontId="6" fillId="10" borderId="16" xfId="0" applyFont="1" applyFill="1" applyBorder="1" applyAlignment="1">
      <alignment horizontal="center" vertical="center" wrapText="1"/>
    </xf>
    <xf numFmtId="0" fontId="2" fillId="18" borderId="22" xfId="0" applyFont="1" applyFill="1" applyBorder="1" applyAlignment="1">
      <alignment horizontal="center" vertical="center"/>
    </xf>
    <xf numFmtId="0" fontId="7" fillId="0" borderId="22" xfId="0" applyFont="1" applyBorder="1" applyAlignment="1">
      <alignment horizontal="center" vertical="center"/>
    </xf>
    <xf numFmtId="0" fontId="6" fillId="10" borderId="22" xfId="0" applyFont="1" applyFill="1" applyBorder="1" applyAlignment="1">
      <alignment horizontal="center" vertical="center" wrapText="1"/>
    </xf>
    <xf numFmtId="0" fontId="10" fillId="11" borderId="22" xfId="0" applyFont="1" applyFill="1" applyBorder="1" applyAlignment="1">
      <alignment horizontal="center" vertical="center" wrapText="1"/>
    </xf>
    <xf numFmtId="0" fontId="7" fillId="26" borderId="22" xfId="0" applyFont="1" applyFill="1" applyBorder="1" applyAlignment="1">
      <alignment horizontal="center" vertical="center"/>
    </xf>
    <xf numFmtId="14" fontId="10" fillId="0" borderId="11" xfId="0" applyNumberFormat="1" applyFont="1" applyBorder="1" applyAlignment="1">
      <alignment horizontal="center" vertical="center" wrapText="1"/>
    </xf>
    <xf numFmtId="164" fontId="2" fillId="10" borderId="22" xfId="0" applyNumberFormat="1" applyFont="1" applyFill="1" applyBorder="1" applyAlignment="1">
      <alignment horizontal="center" vertical="center"/>
    </xf>
    <xf numFmtId="14" fontId="2"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2" fillId="29" borderId="7" xfId="0" applyFont="1" applyFill="1" applyBorder="1" applyAlignment="1">
      <alignment horizontal="center" vertical="center"/>
    </xf>
    <xf numFmtId="0" fontId="2" fillId="0" borderId="14" xfId="0" applyFont="1" applyBorder="1" applyAlignment="1">
      <alignment horizontal="center" vertical="center"/>
    </xf>
    <xf numFmtId="0" fontId="6" fillId="10" borderId="1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7" fillId="17" borderId="7" xfId="0" applyFont="1" applyFill="1" applyBorder="1" applyAlignment="1">
      <alignment horizontal="center" vertical="center"/>
    </xf>
    <xf numFmtId="165" fontId="7" fillId="17" borderId="7" xfId="0" applyNumberFormat="1" applyFont="1" applyFill="1" applyBorder="1" applyAlignment="1">
      <alignment horizontal="right" vertical="center"/>
    </xf>
    <xf numFmtId="165" fontId="2" fillId="0" borderId="7" xfId="0" applyNumberFormat="1" applyFont="1" applyBorder="1"/>
    <xf numFmtId="0" fontId="9" fillId="0" borderId="11" xfId="0" applyFont="1" applyBorder="1" applyAlignment="1">
      <alignment horizontal="center" vertical="center" readingOrder="1"/>
    </xf>
    <xf numFmtId="0" fontId="2" fillId="29" borderId="22" xfId="0" applyFont="1" applyFill="1" applyBorder="1" applyAlignment="1">
      <alignment horizontal="center" vertical="center"/>
    </xf>
    <xf numFmtId="0" fontId="2" fillId="29" borderId="11" xfId="0" applyFont="1" applyFill="1" applyBorder="1" applyAlignment="1">
      <alignment horizontal="center" vertical="center"/>
    </xf>
    <xf numFmtId="0" fontId="7" fillId="27" borderId="11" xfId="0" applyFont="1" applyFill="1" applyBorder="1" applyAlignment="1">
      <alignment horizontal="center" vertical="center"/>
    </xf>
    <xf numFmtId="0" fontId="2" fillId="22" borderId="22" xfId="0" applyFont="1" applyFill="1" applyBorder="1" applyAlignment="1">
      <alignment horizontal="center" vertical="center" wrapText="1"/>
    </xf>
    <xf numFmtId="14" fontId="2" fillId="18" borderId="22" xfId="0" applyNumberFormat="1" applyFont="1" applyFill="1" applyBorder="1" applyAlignment="1">
      <alignment horizontal="center" vertical="center"/>
    </xf>
    <xf numFmtId="165" fontId="2" fillId="0" borderId="11" xfId="0" applyNumberFormat="1" applyFont="1" applyBorder="1"/>
    <xf numFmtId="0" fontId="7" fillId="21" borderId="1" xfId="0" applyFont="1" applyFill="1" applyBorder="1" applyAlignment="1">
      <alignment horizontal="center" vertical="center"/>
    </xf>
    <xf numFmtId="0" fontId="2" fillId="21" borderId="1" xfId="0" applyFont="1" applyFill="1" applyBorder="1" applyAlignment="1">
      <alignment horizontal="center" vertical="center" wrapText="1"/>
    </xf>
    <xf numFmtId="164" fontId="7" fillId="11" borderId="1" xfId="0" applyNumberFormat="1"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7" fillId="0" borderId="1" xfId="0" applyFont="1" applyBorder="1"/>
    <xf numFmtId="9" fontId="2" fillId="0" borderId="1" xfId="0" applyNumberFormat="1" applyFont="1" applyBorder="1" applyAlignment="1">
      <alignment horizontal="center" vertical="center"/>
    </xf>
    <xf numFmtId="0" fontId="7" fillId="21"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164" fontId="7" fillId="18" borderId="1" xfId="0" applyNumberFormat="1" applyFont="1" applyFill="1" applyBorder="1" applyAlignment="1">
      <alignment horizontal="center" vertical="center" wrapText="1"/>
    </xf>
    <xf numFmtId="3" fontId="13" fillId="18" borderId="1" xfId="0" applyNumberFormat="1" applyFont="1" applyFill="1" applyBorder="1" applyAlignment="1">
      <alignment vertical="center" wrapText="1"/>
    </xf>
    <xf numFmtId="165" fontId="7" fillId="18" borderId="1" xfId="0" applyNumberFormat="1" applyFont="1" applyFill="1" applyBorder="1" applyAlignment="1">
      <alignment horizontal="right"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xf>
    <xf numFmtId="0" fontId="2" fillId="0" borderId="23" xfId="0" applyFont="1" applyBorder="1"/>
    <xf numFmtId="0" fontId="6" fillId="20" borderId="20"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6" fillId="20" borderId="24" xfId="0" applyFont="1" applyFill="1" applyBorder="1" applyAlignment="1">
      <alignment horizontal="center" vertical="center" wrapText="1"/>
    </xf>
    <xf numFmtId="0" fontId="6" fillId="20" borderId="14"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6" fillId="20" borderId="3" xfId="0" applyFont="1" applyFill="1" applyBorder="1" applyAlignment="1">
      <alignment horizontal="center" vertical="center" wrapText="1"/>
    </xf>
    <xf numFmtId="0" fontId="2" fillId="0" borderId="2" xfId="0" applyFont="1" applyBorder="1"/>
    <xf numFmtId="0" fontId="2" fillId="0" borderId="13" xfId="0" applyFont="1" applyBorder="1"/>
    <xf numFmtId="0" fontId="2" fillId="18" borderId="22" xfId="0" applyFont="1" applyFill="1" applyBorder="1" applyAlignment="1">
      <alignment horizontal="center" vertical="center" wrapText="1"/>
    </xf>
    <xf numFmtId="0" fontId="2" fillId="0" borderId="26" xfId="0" applyFont="1" applyBorder="1"/>
    <xf numFmtId="0" fontId="2" fillId="0" borderId="25" xfId="0" applyFont="1" applyBorder="1"/>
    <xf numFmtId="0" fontId="2" fillId="0" borderId="21" xfId="0" applyFont="1" applyBorder="1"/>
    <xf numFmtId="0" fontId="2" fillId="0" borderId="3" xfId="0" applyFont="1" applyBorder="1"/>
    <xf numFmtId="0" fontId="2" fillId="0" borderId="6" xfId="0" applyFont="1" applyBorder="1"/>
    <xf numFmtId="0" fontId="11" fillId="18" borderId="1" xfId="0" applyFont="1" applyFill="1" applyBorder="1" applyAlignment="1">
      <alignment horizontal="center" vertical="center" wrapText="1"/>
    </xf>
    <xf numFmtId="164" fontId="2" fillId="10" borderId="13" xfId="0" applyNumberFormat="1" applyFont="1" applyFill="1" applyBorder="1" applyAlignment="1">
      <alignment horizontal="center" vertical="center" wrapText="1"/>
    </xf>
    <xf numFmtId="14" fontId="2" fillId="0" borderId="26" xfId="0" applyNumberFormat="1" applyFont="1" applyBorder="1" applyAlignment="1">
      <alignment horizontal="center" vertical="center"/>
    </xf>
    <xf numFmtId="14" fontId="2" fillId="0" borderId="23" xfId="0" applyNumberFormat="1" applyFont="1" applyBorder="1" applyAlignment="1">
      <alignment horizontal="center" vertical="center"/>
    </xf>
    <xf numFmtId="165" fontId="7" fillId="0" borderId="25" xfId="0" applyNumberFormat="1" applyFont="1" applyBorder="1" applyAlignment="1">
      <alignment horizontal="right" vertical="center"/>
    </xf>
    <xf numFmtId="165" fontId="7" fillId="0" borderId="26" xfId="0" applyNumberFormat="1" applyFont="1" applyBorder="1" applyAlignment="1">
      <alignment horizontal="right" vertical="center"/>
    </xf>
    <xf numFmtId="0" fontId="2" fillId="0" borderId="23" xfId="0" applyFont="1" applyBorder="1" applyAlignment="1">
      <alignment horizontal="center" vertical="center"/>
    </xf>
    <xf numFmtId="165" fontId="7" fillId="0" borderId="23" xfId="0" applyNumberFormat="1" applyFont="1" applyBorder="1" applyAlignment="1">
      <alignment horizontal="right" vertical="center"/>
    </xf>
    <xf numFmtId="14" fontId="2" fillId="0" borderId="13" xfId="0" applyNumberFormat="1" applyFont="1" applyBorder="1" applyAlignment="1">
      <alignment horizontal="center" vertical="center"/>
    </xf>
    <xf numFmtId="14" fontId="2" fillId="0" borderId="25" xfId="0" applyNumberFormat="1" applyFont="1" applyBorder="1" applyAlignment="1">
      <alignment horizontal="center" vertical="center"/>
    </xf>
    <xf numFmtId="0" fontId="2" fillId="0" borderId="3" xfId="0" applyFont="1" applyBorder="1" applyAlignment="1">
      <alignment horizontal="center" vertical="center"/>
    </xf>
    <xf numFmtId="0" fontId="9" fillId="17" borderId="22" xfId="0" applyFont="1" applyFill="1" applyBorder="1" applyAlignment="1">
      <alignment horizontal="center" vertical="center" wrapText="1" readingOrder="1"/>
    </xf>
    <xf numFmtId="0" fontId="2" fillId="17" borderId="22" xfId="0" applyFont="1" applyFill="1" applyBorder="1" applyAlignment="1">
      <alignment horizontal="center" vertical="center" wrapText="1"/>
    </xf>
    <xf numFmtId="0" fontId="7" fillId="18" borderId="11" xfId="0" applyFont="1" applyFill="1" applyBorder="1" applyAlignment="1">
      <alignment horizontal="center" vertical="center"/>
    </xf>
    <xf numFmtId="0" fontId="2" fillId="29" borderId="1" xfId="0" applyFont="1" applyFill="1" applyBorder="1" applyAlignment="1">
      <alignment horizontal="center" vertical="center" wrapText="1"/>
    </xf>
    <xf numFmtId="0" fontId="2" fillId="0" borderId="1" xfId="0" applyFont="1" applyBorder="1" applyAlignment="1">
      <alignment vertical="center"/>
    </xf>
    <xf numFmtId="14" fontId="2" fillId="0" borderId="7" xfId="0" applyNumberFormat="1" applyFont="1" applyBorder="1" applyAlignment="1">
      <alignment horizontal="center" vertical="center" wrapText="1"/>
    </xf>
    <xf numFmtId="165" fontId="7" fillId="0" borderId="7" xfId="0" applyNumberFormat="1" applyFont="1" applyBorder="1" applyAlignment="1">
      <alignment horizontal="right" vertical="center" wrapText="1"/>
    </xf>
    <xf numFmtId="165" fontId="7" fillId="0" borderId="7" xfId="0" applyNumberFormat="1" applyFont="1" applyBorder="1" applyAlignment="1">
      <alignment horizontal="center" vertical="center" wrapText="1"/>
    </xf>
    <xf numFmtId="0" fontId="2" fillId="10" borderId="3"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2" fillId="0" borderId="21" xfId="0" applyFont="1" applyBorder="1" applyAlignment="1">
      <alignment horizontal="center" vertical="center"/>
    </xf>
    <xf numFmtId="165" fontId="7" fillId="0" borderId="13" xfId="0" applyNumberFormat="1" applyFont="1" applyBorder="1" applyAlignment="1">
      <alignment horizontal="right" vertical="center"/>
    </xf>
    <xf numFmtId="0" fontId="2" fillId="31" borderId="1"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1" fontId="6" fillId="8"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164" fontId="6" fillId="23" borderId="13" xfId="0" applyNumberFormat="1" applyFont="1" applyFill="1" applyBorder="1" applyAlignment="1">
      <alignment horizontal="center" vertical="center" wrapText="1"/>
    </xf>
    <xf numFmtId="14" fontId="2" fillId="0" borderId="11" xfId="0" applyNumberFormat="1" applyFont="1" applyBorder="1" applyAlignment="1">
      <alignment horizontal="center" vertical="center" wrapText="1"/>
    </xf>
    <xf numFmtId="165" fontId="7" fillId="0" borderId="11" xfId="0" applyNumberFormat="1" applyFont="1" applyBorder="1" applyAlignment="1">
      <alignment horizontal="right" vertical="center" wrapText="1"/>
    </xf>
    <xf numFmtId="0" fontId="2" fillId="18" borderId="7"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7" fillId="21" borderId="7" xfId="0" applyFont="1" applyFill="1" applyBorder="1" applyAlignment="1">
      <alignment horizontal="center" vertical="center"/>
    </xf>
    <xf numFmtId="0" fontId="2" fillId="21" borderId="7" xfId="0" applyFont="1" applyFill="1" applyBorder="1" applyAlignment="1">
      <alignment horizontal="center" vertical="center" wrapText="1"/>
    </xf>
    <xf numFmtId="0" fontId="4" fillId="10" borderId="7" xfId="0" applyFont="1" applyFill="1" applyBorder="1" applyAlignment="1">
      <alignment horizontal="right" vertical="center"/>
    </xf>
    <xf numFmtId="0" fontId="6" fillId="20" borderId="11" xfId="0" applyFont="1" applyFill="1" applyBorder="1" applyAlignment="1">
      <alignment horizontal="center" vertical="center" wrapText="1"/>
    </xf>
    <xf numFmtId="0" fontId="7" fillId="21" borderId="11" xfId="0" applyFont="1" applyFill="1" applyBorder="1" applyAlignment="1">
      <alignment horizontal="center" vertical="center"/>
    </xf>
    <xf numFmtId="0" fontId="2" fillId="21" borderId="11" xfId="0" applyFont="1" applyFill="1" applyBorder="1" applyAlignment="1">
      <alignment horizontal="center" vertical="center" wrapText="1"/>
    </xf>
    <xf numFmtId="164" fontId="7" fillId="11" borderId="11" xfId="0" applyNumberFormat="1" applyFont="1" applyFill="1" applyBorder="1" applyAlignment="1">
      <alignment horizontal="center" vertical="center" wrapText="1"/>
    </xf>
    <xf numFmtId="0" fontId="4" fillId="10" borderId="11" xfId="0" applyFont="1" applyFill="1" applyBorder="1" applyAlignment="1">
      <alignment horizontal="right" vertical="center"/>
    </xf>
    <xf numFmtId="0" fontId="7" fillId="0" borderId="11" xfId="0" applyFont="1" applyBorder="1"/>
    <xf numFmtId="0" fontId="6" fillId="20" borderId="22" xfId="0" applyFont="1" applyFill="1" applyBorder="1" applyAlignment="1">
      <alignment horizontal="center" vertical="center" wrapText="1"/>
    </xf>
    <xf numFmtId="0" fontId="7" fillId="21" borderId="22" xfId="0" applyFont="1" applyFill="1" applyBorder="1" applyAlignment="1">
      <alignment horizontal="center" vertical="center"/>
    </xf>
    <xf numFmtId="0" fontId="2" fillId="21" borderId="22" xfId="0" applyFont="1" applyFill="1" applyBorder="1" applyAlignment="1">
      <alignment horizontal="center" vertical="center" wrapText="1"/>
    </xf>
    <xf numFmtId="0" fontId="4" fillId="10" borderId="22" xfId="0" applyFont="1" applyFill="1" applyBorder="1" applyAlignment="1">
      <alignment horizontal="right" vertical="center"/>
    </xf>
    <xf numFmtId="0" fontId="7" fillId="21" borderId="22" xfId="0" applyFont="1" applyFill="1" applyBorder="1" applyAlignment="1">
      <alignment horizontal="center" vertical="center" wrapText="1"/>
    </xf>
    <xf numFmtId="0" fontId="7" fillId="21" borderId="11" xfId="0" applyFont="1" applyFill="1" applyBorder="1" applyAlignment="1">
      <alignment horizontal="center" vertical="center" wrapText="1"/>
    </xf>
    <xf numFmtId="3" fontId="2" fillId="0" borderId="11" xfId="0" applyNumberFormat="1" applyFont="1" applyBorder="1" applyAlignment="1">
      <alignment horizontal="center" vertical="center"/>
    </xf>
    <xf numFmtId="9" fontId="2" fillId="0" borderId="1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7" fillId="17" borderId="1" xfId="0" applyNumberFormat="1" applyFont="1" applyFill="1" applyBorder="1" applyAlignment="1">
      <alignment horizontal="right" vertical="center"/>
    </xf>
    <xf numFmtId="0" fontId="9" fillId="17" borderId="7" xfId="0" applyFont="1" applyFill="1" applyBorder="1" applyAlignment="1">
      <alignment horizontal="center" vertical="center" wrapText="1" readingOrder="1"/>
    </xf>
    <xf numFmtId="164" fontId="7" fillId="17" borderId="7" xfId="0" applyNumberFormat="1" applyFont="1" applyFill="1" applyBorder="1" applyAlignment="1">
      <alignment horizontal="center" vertical="center"/>
    </xf>
    <xf numFmtId="0" fontId="8" fillId="0" borderId="7" xfId="1" applyBorder="1" applyAlignment="1">
      <alignment horizontal="center" vertical="center"/>
    </xf>
    <xf numFmtId="164" fontId="7" fillId="11" borderId="22" xfId="0" applyNumberFormat="1" applyFont="1" applyFill="1" applyBorder="1" applyAlignment="1">
      <alignment horizontal="center" vertical="center" wrapText="1"/>
    </xf>
    <xf numFmtId="165" fontId="7" fillId="0" borderId="22" xfId="0" applyNumberFormat="1" applyFont="1" applyBorder="1" applyAlignment="1">
      <alignment horizontal="right" vertical="center" wrapText="1"/>
    </xf>
    <xf numFmtId="3" fontId="2" fillId="0" borderId="7" xfId="0" applyNumberFormat="1" applyFont="1" applyBorder="1" applyAlignment="1">
      <alignment horizontal="center" vertical="center"/>
    </xf>
    <xf numFmtId="0" fontId="2" fillId="22" borderId="11" xfId="0" applyFont="1" applyFill="1" applyBorder="1" applyAlignment="1">
      <alignment horizontal="center" vertical="center" wrapText="1"/>
    </xf>
    <xf numFmtId="0" fontId="9" fillId="17" borderId="11" xfId="0" applyFont="1" applyFill="1" applyBorder="1" applyAlignment="1">
      <alignment horizontal="center" vertical="center" wrapText="1" readingOrder="1"/>
    </xf>
    <xf numFmtId="165" fontId="7" fillId="17" borderId="11" xfId="0" applyNumberFormat="1" applyFont="1" applyFill="1" applyBorder="1" applyAlignment="1">
      <alignment horizontal="right" vertical="center"/>
    </xf>
    <xf numFmtId="0" fontId="7" fillId="17" borderId="11" xfId="0" applyFont="1" applyFill="1" applyBorder="1" applyAlignment="1">
      <alignment horizontal="center" vertical="center"/>
    </xf>
    <xf numFmtId="164" fontId="7" fillId="17" borderId="11" xfId="0" applyNumberFormat="1" applyFont="1" applyFill="1" applyBorder="1" applyAlignment="1">
      <alignment horizontal="center" vertical="center"/>
    </xf>
    <xf numFmtId="0" fontId="2" fillId="17" borderId="11" xfId="0" applyFont="1" applyFill="1" applyBorder="1" applyAlignment="1">
      <alignment horizontal="center" vertical="center" wrapText="1"/>
    </xf>
    <xf numFmtId="0" fontId="2" fillId="25" borderId="22" xfId="0" applyFont="1" applyFill="1" applyBorder="1" applyAlignment="1">
      <alignment horizontal="center" vertical="center" wrapText="1"/>
    </xf>
    <xf numFmtId="0" fontId="3" fillId="18" borderId="22" xfId="0" applyFont="1" applyFill="1" applyBorder="1" applyAlignment="1">
      <alignment horizontal="center" vertical="center"/>
    </xf>
    <xf numFmtId="0" fontId="2" fillId="26" borderId="11" xfId="0" applyFont="1" applyFill="1" applyBorder="1" applyAlignment="1">
      <alignment horizontal="center" vertical="center"/>
    </xf>
    <xf numFmtId="0" fontId="2" fillId="24" borderId="11" xfId="0" applyFont="1" applyFill="1" applyBorder="1" applyAlignment="1">
      <alignment horizontal="center" vertical="center"/>
    </xf>
    <xf numFmtId="0" fontId="10" fillId="0" borderId="11" xfId="0" applyFont="1" applyBorder="1" applyAlignment="1">
      <alignment horizontal="center" vertical="center" wrapText="1"/>
    </xf>
    <xf numFmtId="0" fontId="2" fillId="26" borderId="22" xfId="0" applyFont="1" applyFill="1" applyBorder="1" applyAlignment="1">
      <alignment horizontal="center" vertical="center"/>
    </xf>
    <xf numFmtId="164" fontId="7" fillId="18" borderId="22" xfId="0" applyNumberFormat="1" applyFont="1" applyFill="1" applyBorder="1" applyAlignment="1">
      <alignment horizontal="center" vertical="center"/>
    </xf>
    <xf numFmtId="0" fontId="2" fillId="21" borderId="11" xfId="0" applyFont="1" applyFill="1" applyBorder="1" applyAlignment="1">
      <alignment horizontal="center" vertical="center"/>
    </xf>
    <xf numFmtId="0" fontId="7" fillId="0" borderId="11" xfId="0" applyFont="1" applyBorder="1" applyAlignment="1">
      <alignment horizontal="center" vertical="center" wrapText="1"/>
    </xf>
    <xf numFmtId="164" fontId="7" fillId="0" borderId="11" xfId="0" applyNumberFormat="1" applyFont="1" applyBorder="1" applyAlignment="1">
      <alignment horizontal="center" vertical="center" wrapText="1"/>
    </xf>
    <xf numFmtId="0" fontId="2" fillId="31"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24" borderId="22" xfId="0" applyFont="1" applyFill="1" applyBorder="1" applyAlignment="1">
      <alignment horizontal="center" vertical="center" wrapText="1"/>
    </xf>
    <xf numFmtId="9" fontId="2" fillId="0" borderId="22" xfId="0" applyNumberFormat="1" applyFont="1" applyBorder="1" applyAlignment="1">
      <alignment horizontal="center" vertical="center"/>
    </xf>
    <xf numFmtId="0" fontId="2" fillId="10" borderId="2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6" fillId="8" borderId="1" xfId="0" applyFont="1" applyFill="1" applyBorder="1" applyAlignment="1">
      <alignment vertical="center" wrapText="1"/>
    </xf>
    <xf numFmtId="165" fontId="7" fillId="0" borderId="6" xfId="0" applyNumberFormat="1" applyFont="1" applyBorder="1" applyAlignment="1">
      <alignment horizontal="right" vertical="center"/>
    </xf>
    <xf numFmtId="165" fontId="7" fillId="0" borderId="21" xfId="0" applyNumberFormat="1" applyFont="1" applyBorder="1" applyAlignment="1">
      <alignment horizontal="right" vertical="center"/>
    </xf>
    <xf numFmtId="165" fontId="7" fillId="0" borderId="3" xfId="0" applyNumberFormat="1" applyFont="1" applyBorder="1" applyAlignment="1">
      <alignment horizontal="right" vertical="center"/>
    </xf>
    <xf numFmtId="165" fontId="7" fillId="0" borderId="2" xfId="0" applyNumberFormat="1" applyFont="1" applyBorder="1" applyAlignment="1">
      <alignment horizontal="right" vertical="center"/>
    </xf>
    <xf numFmtId="165" fontId="2" fillId="0" borderId="7" xfId="0" applyNumberFormat="1" applyFont="1" applyBorder="1" applyAlignment="1">
      <alignment vertical="center"/>
    </xf>
    <xf numFmtId="165" fontId="2" fillId="0" borderId="11" xfId="0" applyNumberFormat="1" applyFont="1" applyBorder="1" applyAlignment="1">
      <alignment vertical="center"/>
    </xf>
    <xf numFmtId="0" fontId="2" fillId="33" borderId="1" xfId="0" applyFont="1" applyFill="1" applyBorder="1" applyAlignment="1">
      <alignment horizontal="center" vertical="center"/>
    </xf>
    <xf numFmtId="164" fontId="2" fillId="0" borderId="1" xfId="0" applyNumberFormat="1" applyFont="1" applyBorder="1" applyAlignment="1">
      <alignment horizontal="center" vertical="center"/>
    </xf>
    <xf numFmtId="0" fontId="2" fillId="32" borderId="7" xfId="0" applyFont="1" applyFill="1" applyBorder="1" applyAlignment="1">
      <alignment horizontal="center" vertical="center" wrapText="1"/>
    </xf>
    <xf numFmtId="164" fontId="7" fillId="30" borderId="7" xfId="0" applyNumberFormat="1" applyFont="1" applyFill="1" applyBorder="1" applyAlignment="1">
      <alignment horizontal="center" vertical="center"/>
    </xf>
    <xf numFmtId="14" fontId="2" fillId="10" borderId="11" xfId="0" applyNumberFormat="1" applyFont="1" applyFill="1" applyBorder="1" applyAlignment="1">
      <alignment horizontal="center" vertical="center"/>
    </xf>
    <xf numFmtId="0" fontId="2" fillId="31" borderId="22" xfId="0" applyFont="1" applyFill="1" applyBorder="1" applyAlignment="1">
      <alignment horizontal="center" vertical="center" wrapText="1"/>
    </xf>
    <xf numFmtId="14" fontId="2" fillId="0" borderId="22" xfId="0" applyNumberFormat="1" applyFont="1" applyBorder="1" applyAlignment="1">
      <alignment horizontal="center" vertical="center" wrapText="1"/>
    </xf>
    <xf numFmtId="1" fontId="6" fillId="6" borderId="1" xfId="0" applyNumberFormat="1"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28" borderId="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cellXfs>
  <cellStyles count="2">
    <cellStyle name="Hyperlink" xfId="1"/>
    <cellStyle name="Normal" xfId="0" builtinId="0"/>
  </cellStyles>
  <dxfs count="0"/>
  <tableStyles count="0" defaultTableStyle="TableStyleMedium2" defaultPivotStyle="PivotStyleLight16"/>
  <colors>
    <mruColors>
      <color rgb="FF6DF7F3"/>
      <color rgb="FFE05ED8"/>
      <color rgb="FFE69DFC"/>
      <color rgb="FFCE80ED"/>
      <color rgb="FFE8B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lombiacompra.gov.co/tienda-virtual-del-estado-colombiano/ordenes-compra/109051" TargetMode="External"/><Relationship Id="rId18" Type="http://schemas.openxmlformats.org/officeDocument/2006/relationships/hyperlink" Target="https://www.colombiacompra.gov.co/tienda-virtual-del-estado-colombiano/ordenes-compra/110219" TargetMode="External"/><Relationship Id="rId26" Type="http://schemas.openxmlformats.org/officeDocument/2006/relationships/hyperlink" Target="https://www.colombiacompra.gov.co/tienda-virtual-del-estado-colombiano/ordenes-compra/115558" TargetMode="External"/><Relationship Id="rId39" Type="http://schemas.openxmlformats.org/officeDocument/2006/relationships/hyperlink" Target="https://www.colombiacompra.gov.co/tienda-virtual-del-estado-colombiano/ordenes-compra/112898" TargetMode="External"/><Relationship Id="rId21" Type="http://schemas.openxmlformats.org/officeDocument/2006/relationships/hyperlink" Target="https://community.secop.gov.co/Public/Tendering/OpportunityDetail/Index?noticeUID=CO1.NTC.4569719&amp;isFromPublicArea=True&amp;isModal=true&amp;asPopupView=true" TargetMode="External"/><Relationship Id="rId34" Type="http://schemas.openxmlformats.org/officeDocument/2006/relationships/hyperlink" Target="https://www.colombiacompra.gov.co/tienda-virtual-del-estado-colombiano/ordenes-compra/113642" TargetMode="External"/><Relationship Id="rId42" Type="http://schemas.openxmlformats.org/officeDocument/2006/relationships/hyperlink" Target="https://community.secop.gov.co/Public/Tendering/OpportunityDetail/Index?noticeUID=CO1.NTC.4557967&amp;isFromPublicArea=True&amp;isModal=true&amp;asPopupView=true" TargetMode="External"/><Relationship Id="rId47" Type="http://schemas.openxmlformats.org/officeDocument/2006/relationships/hyperlink" Target="https://www.colombiacompra.gov.co/tienda-virtual-del-estado-colombiano/ordenes-compra/117020" TargetMode="External"/><Relationship Id="rId50" Type="http://schemas.openxmlformats.org/officeDocument/2006/relationships/hyperlink" Target="https://www.colombiacompra.gov.co/tienda-virtual-del-estado-colombiano/ordenes-compra/117023" TargetMode="External"/><Relationship Id="rId55" Type="http://schemas.openxmlformats.org/officeDocument/2006/relationships/hyperlink" Target="https://www.colombiacompra.gov.co/tienda-virtual-del-estado-colombiano/ordenes-compra/117003" TargetMode="External"/><Relationship Id="rId63" Type="http://schemas.openxmlformats.org/officeDocument/2006/relationships/hyperlink" Target="https://community.secop.gov.co/Public/Tendering/OpportunityDetail/Index?noticeUID=CO1.NTC.5107435&amp;isFromPublicArea=True&amp;isModal=False" TargetMode="External"/><Relationship Id="rId68" Type="http://schemas.openxmlformats.org/officeDocument/2006/relationships/hyperlink" Target="https://community.secop.gov.co/Public/Tendering/OpportunityDetail/Index?noticeUID=CO1.NTC.4051166&amp;isFromPublicArea=True&amp;isModal=true&amp;asPopupView=true" TargetMode="External"/><Relationship Id="rId7" Type="http://schemas.openxmlformats.org/officeDocument/2006/relationships/hyperlink" Target="https://community.secop.gov.co/Public/Tendering/OpportunityDetail/Index?noticeUID=CO1.NTC.4412671&amp;isFromPublicArea=True&amp;isModal=False" TargetMode="External"/><Relationship Id="rId2" Type="http://schemas.openxmlformats.org/officeDocument/2006/relationships/hyperlink" Target="https://community.secop.gov.co/Public/Tendering/OpportunityDetail/Index?noticeUID=CO1.NTC.3881863&amp;isFromPublicArea=True&amp;isModal=False" TargetMode="External"/><Relationship Id="rId16" Type="http://schemas.openxmlformats.org/officeDocument/2006/relationships/hyperlink" Target="https://www.colombiacompra.gov.co/tienda-virtual-del-estado-colombiano/ordenes-compra/109053" TargetMode="External"/><Relationship Id="rId29" Type="http://schemas.openxmlformats.org/officeDocument/2006/relationships/hyperlink" Target="https://www.colombiacompra.gov.co/tienda-virtual-del-estado-colombiano/ordenes-compra/113648" TargetMode="External"/><Relationship Id="rId1" Type="http://schemas.openxmlformats.org/officeDocument/2006/relationships/hyperlink" Target="https://www.secop.gov.co/CO1BusinessLine/Tendering/BuyerWorkAreaSpecificAreaGrids/RedirectToContractInNewWindow?mkey=153e2669_9eb6_4fec_a617_ad3c65e67b06&amp;docUniqueIdentifier=CO1.PCCNTR.4515656&amp;awardUniqueIdentifier=&amp;buyerDossierUniqueIdentifier=CO1.BDOS.3855928&amp;id=2348421" TargetMode="External"/><Relationship Id="rId6" Type="http://schemas.openxmlformats.org/officeDocument/2006/relationships/hyperlink" Target="https://community.secop.gov.co/Public/Tendering/OpportunityDetail/Index?noticeUID=CO1.NTC.4442871&amp;isFromPublicArea=True&amp;isModal=False" TargetMode="External"/><Relationship Id="rId11" Type="http://schemas.openxmlformats.org/officeDocument/2006/relationships/hyperlink" Target="https://www.contratos.gov.co/consultas/detalleProceso.do?numConstancia=23-22-62528&amp;g-recaptcha-response=03AKH6MRHdgmL16QSQ_Inc6LAi92hEBlH-JaVt7adw9zECGhtpTwM-tXHRysGtyGNgGqlEXI6m2RJn-mVwHWbJ5YKiU8VGmO3Rl49xAXoHuoHv8PZaO6sYOtqNHOZtG2_cbbFNsOZ0IiZAMcLFuboZ_GHBI_sdPg_ME4CHIFgz_xtTyP2WAeSJHHm0lF6PyndfYdgWf4neVEZqeUp2_yvUJsb0OTY25kMDctYkVAG1mdtPbEfCSoIFW_B4PFvJkmcmCtpeOsuF6vQ9Ih1Bv3ZjlyCXazrJpb1qa-Q0o5URqxUUt-c8_JNlbXePfv5ELmdQ0CTugWrrehoLxdMBwjKe4Y1IrRy-9SC0MtGPaYhR4gH1p7vegTUVshQOzTPylFi-TtSWkfJh6a55-Bj_uPtdsJn-V70rG57zNY5jZzHfQjIaOWG6JHcKym_yIiQewBrj5N8ELP5BZudM_CR5pycANHseAeHYfeooaEUxb_d0kK615b4tX92nO3MbGAtEcsQrgsntU0pLtCVgMiixN2xYdbu-jNw-gQ3wdg" TargetMode="External"/><Relationship Id="rId24" Type="http://schemas.openxmlformats.org/officeDocument/2006/relationships/hyperlink" Target="https://www.contratos.gov.co/consultas/detalleProceso.do?numConstancia=23-22-69308&amp;g-recaptcha-response=03AAYGu2SUTsRWeo8Lk_R14uuIyv2HLf9MFtYHtwz2PiR-h2fuuyY3ptbMK0WcAyvMkxJ3PdEMdUNDawLajimG7oQf4ohCFaf6R05CtGE0jY2zV1S6-ph71yPsnT3IAewkiXYjG5p7QaMaYKhSrOww5psCd1ABSK2ZRKQl2-Y7Gp5JjVHE4d8su0tkGF1g2y_ekU5ih_Z4xxSHurMNezrzQ5JE2uJTrabIEycUUSzt81dlJbnvwsx2fYY2xBtdCgnyNr4BNnpuPKgehyAqFUAr9p71f3kKiP_RnDaMAhefyWD_Pz-ga2NmwHGIgEgVQmU-TAkxzTrd-pkgl8LBmRqBEIzNPICSFZrax9JjetpidSH8lVTjdQcgK_pkC3CBlW24NN6KGVS7uHoS3OGCqHFsqxAAydpWDr_BerW6emY20JKazuQ7Wk7CrzOPlMk88oqNq2H47e5r_vgdPsUAs45CNPqDC0TOrnlbLpTmYtkeOLdUzH8J_FS2IePsbGh0kbJqm-xIW5wAt3p6SdR9bkiHPKmigOBBdJDgdo2XZzcumbhLSjzvY0VxsdzNRkO6HMJcrPjDUb8HKKWJ" TargetMode="External"/><Relationship Id="rId32" Type="http://schemas.openxmlformats.org/officeDocument/2006/relationships/hyperlink" Target="https://www.colombiacompra.gov.co/tienda-virtual-del-estado-colombiano/ordenes-compra/113643" TargetMode="External"/><Relationship Id="rId37" Type="http://schemas.openxmlformats.org/officeDocument/2006/relationships/hyperlink" Target="https://www.colombiacompra.gov.co/tienda-virtual-del-estado-colombiano/ordenes-compra/113347" TargetMode="External"/><Relationship Id="rId40" Type="http://schemas.openxmlformats.org/officeDocument/2006/relationships/hyperlink" Target="https://community.secop.gov.co/Public/Tendering/OpportunityDetail/Index?noticeUID=CO1.NTC.4378544&amp;isFromPublicArea=True&amp;isModal=False" TargetMode="External"/><Relationship Id="rId45" Type="http://schemas.openxmlformats.org/officeDocument/2006/relationships/hyperlink" Target="https://community.secop.gov.co/Public/Tendering/OpportunityDetail/Index?noticeUID=CO1.NTC.4022782&amp;isFromPublicArea=True&amp;isModal=true&amp;asPopupView=true" TargetMode="External"/><Relationship Id="rId53" Type="http://schemas.openxmlformats.org/officeDocument/2006/relationships/hyperlink" Target="https://www.colombiacompra.gov.co/tienda-virtual-del-estado-colombiano/ordenes-compra/117081" TargetMode="External"/><Relationship Id="rId58" Type="http://schemas.openxmlformats.org/officeDocument/2006/relationships/hyperlink" Target="https://www.colombiacompra.gov.co/tienda-virtual-del-estado-colombiano/ordenes-compra/117079" TargetMode="External"/><Relationship Id="rId66" Type="http://schemas.openxmlformats.org/officeDocument/2006/relationships/hyperlink" Target="https://www.colombiacompra.gov.co/tienda-virtual-del-estado-colombiano/ordenes-compra/121388" TargetMode="External"/><Relationship Id="rId5" Type="http://schemas.openxmlformats.org/officeDocument/2006/relationships/hyperlink" Target="https://community.secop.gov.co/Public/Tendering/OpportunityDetail/Index?noticeUID=CO1.NTC.4188417&amp;isFromPublicArea=True&amp;isModal=False" TargetMode="External"/><Relationship Id="rId15" Type="http://schemas.openxmlformats.org/officeDocument/2006/relationships/hyperlink" Target="https://www.colombiacompra.gov.co/tienda-virtual-del-estado-colombiano/ordenes-compra/109052" TargetMode="External"/><Relationship Id="rId23" Type="http://schemas.openxmlformats.org/officeDocument/2006/relationships/hyperlink" Target="https://community.secop.gov.co/Public/Tendering/OpportunityDetail/Index?noticeUID=CO1.NTC.4645871&amp;isFromPublicArea=True&amp;isModal=true&amp;asPopupView=true" TargetMode="External"/><Relationship Id="rId28" Type="http://schemas.openxmlformats.org/officeDocument/2006/relationships/hyperlink" Target="https://www.colombiacompra.gov.co/tienda-virtual-del-estado-colombiano/ordenes-compra/114812" TargetMode="External"/><Relationship Id="rId36" Type="http://schemas.openxmlformats.org/officeDocument/2006/relationships/hyperlink" Target="https://www.colombiacompra.gov.co/tienda-virtual-del-estado-colombiano/ordenes-compra/113640" TargetMode="External"/><Relationship Id="rId49" Type="http://schemas.openxmlformats.org/officeDocument/2006/relationships/hyperlink" Target="https://www.colombiacompra.gov.co/tienda-virtual-del-estado-colombiano/ordenes-compra/117022" TargetMode="External"/><Relationship Id="rId57" Type="http://schemas.openxmlformats.org/officeDocument/2006/relationships/hyperlink" Target="https://www.colombiacompra.gov.co/tienda-virtual-del-estado-colombiano/ordenes-compra/117068" TargetMode="External"/><Relationship Id="rId61" Type="http://schemas.openxmlformats.org/officeDocument/2006/relationships/hyperlink" Target="https://www.colombiacompra.gov.co/tienda-virtual-del-estado-colombiano/ordenes-compra/119434" TargetMode="External"/><Relationship Id="rId10" Type="http://schemas.openxmlformats.org/officeDocument/2006/relationships/hyperlink" Target="https://www.colombiacompra.gov.co/tienda-virtual-del-estado-colombiano/ordenes-compra/106648" TargetMode="External"/><Relationship Id="rId19" Type="http://schemas.openxmlformats.org/officeDocument/2006/relationships/hyperlink" Target="https://www.colombiacompra.gov.co/tienda-virtual-del-estado-colombiano/ordenes-compra/110458" TargetMode="External"/><Relationship Id="rId31" Type="http://schemas.openxmlformats.org/officeDocument/2006/relationships/hyperlink" Target="https://www.colombiacompra.gov.co/tienda-virtual-del-estado-colombiano/ordenes-compra/113645" TargetMode="External"/><Relationship Id="rId44" Type="http://schemas.openxmlformats.org/officeDocument/2006/relationships/hyperlink" Target="https://community.secop.gov.co/Public/Tendering/OpportunityDetail/Index?noticeUID=CO1.NTC.4021076&amp;isFromPublicArea=True&amp;isModal=true&amp;asPopupView=true" TargetMode="External"/><Relationship Id="rId52" Type="http://schemas.openxmlformats.org/officeDocument/2006/relationships/hyperlink" Target="https://www.colombiacompra.gov.co/tienda-virtual-del-estado-colombiano/ordenes-compra/117078" TargetMode="External"/><Relationship Id="rId60" Type="http://schemas.openxmlformats.org/officeDocument/2006/relationships/hyperlink" Target="https://community.secop.gov.co/Public/Tendering/OpportunityDetail/Index?noticeUID=CO1.NTC.5052908&amp;isFromPublicArea=True&amp;isModal=False" TargetMode="External"/><Relationship Id="rId65" Type="http://schemas.openxmlformats.org/officeDocument/2006/relationships/hyperlink" Target="https://www.colombiacompra.gov.co/tienda-virtual-del-estado-colombiano/ordenes-compra/113647" TargetMode="External"/><Relationship Id="rId4" Type="http://schemas.openxmlformats.org/officeDocument/2006/relationships/hyperlink" Target="https://community.secop.gov.co/Public/Tendering/OpportunityDetail/Index?noticeUID=CO1.NTC.4073369&amp;isFromPublicArea=True&amp;isModal=False" TargetMode="External"/><Relationship Id="rId9" Type="http://schemas.openxmlformats.org/officeDocument/2006/relationships/hyperlink" Target="https://community.secop.gov.co/Public/Tendering/OpportunityDetail/Index?noticeUID=CO1.NTC.3999633&amp;isFromPublicArea=True&amp;isModal=true&amp;asPopupView=true" TargetMode="External"/><Relationship Id="rId14" Type="http://schemas.openxmlformats.org/officeDocument/2006/relationships/hyperlink" Target="https://www.colombiacompra.gov.co/tienda-virtual-del-estado-colombiano/ordenes-compra/109050" TargetMode="External"/><Relationship Id="rId22" Type="http://schemas.openxmlformats.org/officeDocument/2006/relationships/hyperlink" Target="https://www.contratos.gov.co/consultas/detalleProceso.do?numConstancia=23-22-68906&amp;g-recaptcha-response=03AAYGu2RxKAtcWdLoTdROkmv6ZAmJph5LbuLtqg_8JKooMoo-QpUaiSjiOTV9IgtMwGWJcwjmDCCvANcoDY_2njX-CrR8PQ5oqxy7aU2m3ddFfsKMEvImeA5UeLR-ViNpcUMsvdg4ncS0y6dAzIq_8utjrH4RVsEmEipPXmzWOJaEkMzZvisoOmihXvI8lkTx7VzmbaFg16PvKbtVDkVAc7UeN2nl8uOKnnALXFphNOfY_dG6xCPScJgLpQTosPKnTmUMOw9orLEFd5-MOf8gw-6M3xAmbU_GQC0PbYwvKPZ-mWODnKsokxUasRKm1_ShG8sMnvcanMytR1MiQ9g3QgINtrJlMT-9G9iglvoOk8bFuw5E9DXcOCVVcriWTadsL0qsDAop-fhnOkgllb8emm4Z7OqgjTqwkbPL2qS9_FaRS72WLMKYsfF_mqAaw_YiF67sV9C6LDf8HhZYvUJrFLAB1uwaDY5dsquyNhPNdBjU64n8Mx-IxUF8lyBoetyzUiR9hbQDRP1Xoo1E1IQNB8gk0fhVhZMQmjbhjri-B5DlSv5p6YvW6eOO0W6L4HNS-zLmUzLuizjH" TargetMode="External"/><Relationship Id="rId27" Type="http://schemas.openxmlformats.org/officeDocument/2006/relationships/hyperlink" Target="https://www.colombiacompra.gov.co/tienda-virtual-del-estado-colombiano/ordenes-compra/114522" TargetMode="External"/><Relationship Id="rId30" Type="http://schemas.openxmlformats.org/officeDocument/2006/relationships/hyperlink" Target="https://www.colombiacompra.gov.co/tienda-virtual-del-estado-colombiano/ordenes-compra/113646" TargetMode="External"/><Relationship Id="rId35" Type="http://schemas.openxmlformats.org/officeDocument/2006/relationships/hyperlink" Target="https://www.colombiacompra.gov.co/tienda-virtual-del-estado-colombiano/ordenes-compra/113641" TargetMode="External"/><Relationship Id="rId43" Type="http://schemas.openxmlformats.org/officeDocument/2006/relationships/hyperlink" Target="https://community.secop.gov.co/Public/Tendering/OpportunityDetail/Index?noticeUID=CO1.NTC.4009346&amp;isFromPublicArea=True&amp;isModal=true&amp;asPopupView=true" TargetMode="External"/><Relationship Id="rId48" Type="http://schemas.openxmlformats.org/officeDocument/2006/relationships/hyperlink" Target="https://www.colombiacompra.gov.co/tienda-virtual-del-estado-colombiano/ordenes-compra/117021" TargetMode="External"/><Relationship Id="rId56" Type="http://schemas.openxmlformats.org/officeDocument/2006/relationships/hyperlink" Target="https://www.colombiacompra.gov.co/tienda-virtual-del-estado-colombiano/ordenes-compra/117002" TargetMode="External"/><Relationship Id="rId64" Type="http://schemas.openxmlformats.org/officeDocument/2006/relationships/hyperlink" Target="https://community.secop.gov.co/Public/Tendering/OpportunityDetail/Index?noticeUID=CO1.NTC.5056541&amp;isFromPublicArea=True&amp;isModal=False" TargetMode="External"/><Relationship Id="rId69"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3882717&amp;isFromPublicArea=True&amp;isModal=true&amp;asPopupView=true" TargetMode="External"/><Relationship Id="rId51" Type="http://schemas.openxmlformats.org/officeDocument/2006/relationships/hyperlink" Target="https://www.colombiacompra.gov.co/tienda-virtual-del-estado-colombiano/ordenes-compra/117018" TargetMode="External"/><Relationship Id="rId3" Type="http://schemas.openxmlformats.org/officeDocument/2006/relationships/hyperlink" Target="https://community.secop.gov.co/Public/Tendering/OpportunityDetail/Index?noticeUID=CO1.NTC.3901186&amp;isFromPublicArea=True&amp;isModal=False" TargetMode="External"/><Relationship Id="rId12" Type="http://schemas.openxmlformats.org/officeDocument/2006/relationships/hyperlink" Target="https://www.contratos.gov.co/consultas/detalleProceso.do?numConstancia=23-22-64513&amp;g-recaptcha-response=03AL8dmw9Ml5au00UhA404oLObd0moOfwkJPURUkMchv3jjaYai9wYmhJZxo_jArxrN-UuMf7-8V6EyO92KtqEwnvBPSl2S1vwgUeiC_ixtXy72Stkfi1gntZYz7glvpXqmdiMGB7cqMUhJV0VuI15vP8PIr_pY8JhCqlyJV_66IM0WtMJquySyr7udJGwfu0xGsrlkVXR7-B0nKqSzIY-K6oQPCDswYb69n8upTbehdge10Dh7ZUj0Dadzj2xLp8-M12lGVskspXYZ44mmu8H_pFSnIUDIZrDJp-iQcxzKSlZmrW2o_qpukJL6yV39KoBX95I3T5eifYc-6zRafSxOv_yDLprKeJ0n_NLAJyTRbFexXvz3fA6doHplDzYAw4_CNnsrzEI_bXZ256bXwLsA6MQwixqEmiQa-H3MZzuU24NpmQZ4-gMA8Lm3Eeh-sP_yIdl2dz8bIR9P8RpnjFSHXdJ9oTwT3NQZX7trzDIG46JqGsKVMClg1DNvQ_omDaMC_gin294Soar4kwoS2pAIkB-2X63-KagW567QLjF0eo4gEaTc3_0gBtLw5VKtI37sU8PcGH8t5Hm" TargetMode="External"/><Relationship Id="rId17" Type="http://schemas.openxmlformats.org/officeDocument/2006/relationships/hyperlink" Target="https://www.colombiacompra.gov.co/tienda-virtual-del-estado-colombiano/ordenes-compra/109211" TargetMode="External"/><Relationship Id="rId25" Type="http://schemas.openxmlformats.org/officeDocument/2006/relationships/hyperlink" Target="https://www.colombiacompra.gov.co/tienda-virtual-del-estado-colombiano/ordenes-compra/115558" TargetMode="External"/><Relationship Id="rId33" Type="http://schemas.openxmlformats.org/officeDocument/2006/relationships/hyperlink" Target="https://www.colombiacompra.gov.co/tienda-virtual-del-estado-colombiano/ordenes-compra/113644" TargetMode="External"/><Relationship Id="rId38" Type="http://schemas.openxmlformats.org/officeDocument/2006/relationships/hyperlink" Target="https://www.colombiacompra.gov.co/tienda-virtual-del-estado-colombiano/ordenes-compra/113322" TargetMode="External"/><Relationship Id="rId46" Type="http://schemas.openxmlformats.org/officeDocument/2006/relationships/hyperlink" Target="https://www.colombiacompra.gov.co/tienda-virtual-del-estado-colombiano/ordenes-compra/117019" TargetMode="External"/><Relationship Id="rId59" Type="http://schemas.openxmlformats.org/officeDocument/2006/relationships/hyperlink" Target="https://www.colombiacompra.gov.co/tienda-virtual-del-estado-colombiano/ordenes-compra/117080" TargetMode="External"/><Relationship Id="rId67" Type="http://schemas.openxmlformats.org/officeDocument/2006/relationships/hyperlink" Target="https://community.secop.gov.co/Public/Tendering/OpportunityDetail/Index?noticeUID=CO1.NTC.4047008&amp;isFromPublicArea=True&amp;isModal=true&amp;asPopupView=true" TargetMode="External"/><Relationship Id="rId20" Type="http://schemas.openxmlformats.org/officeDocument/2006/relationships/hyperlink" Target="https://www.colombiacompra.gov.co/tienda-virtual-del-estado-colombiano/ordenes-compra/110595" TargetMode="External"/><Relationship Id="rId41" Type="http://schemas.openxmlformats.org/officeDocument/2006/relationships/hyperlink" Target="https://community.secop.gov.co/Public/Tendering/OpportunityDetail/Index?noticeUID=CO1.NTC.4547290&amp;isFromPublicArea=True&amp;isModal=true&amp;asPopupView=true" TargetMode="External"/><Relationship Id="rId54" Type="http://schemas.openxmlformats.org/officeDocument/2006/relationships/hyperlink" Target="https://www.colombiacompra.gov.co/tienda-virtual-del-estado-colombiano/ordenes-compra/113419" TargetMode="External"/><Relationship Id="rId62" Type="http://schemas.openxmlformats.org/officeDocument/2006/relationships/hyperlink" Target="https://community.secop.gov.co/Public/Tendering/OpportunityDetail/Index?noticeUID=CO1.NTC.507815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A1048552"/>
  <sheetViews>
    <sheetView tabSelected="1" workbookViewId="0">
      <pane xSplit="7" ySplit="1" topLeftCell="AY2" activePane="bottomRight" state="frozen"/>
      <selection pane="topRight" activeCell="E1" sqref="E1"/>
      <selection pane="bottomLeft" activeCell="A2" sqref="A2"/>
      <selection pane="bottomRight" activeCell="G7" sqref="G7"/>
    </sheetView>
  </sheetViews>
  <sheetFormatPr baseColWidth="10" defaultColWidth="9.140625" defaultRowHeight="15" customHeight="1" x14ac:dyDescent="0.2"/>
  <cols>
    <col min="1" max="1" width="6.28515625" style="2" customWidth="1"/>
    <col min="2" max="2" width="13.7109375" style="2" customWidth="1"/>
    <col min="3" max="3" width="13.42578125" style="2" customWidth="1"/>
    <col min="4" max="4" width="16.28515625" style="2" customWidth="1"/>
    <col min="5" max="5" width="14" style="20" customWidth="1"/>
    <col min="6" max="6" width="26.42578125" style="2" customWidth="1"/>
    <col min="7" max="7" width="34.7109375" style="2" customWidth="1"/>
    <col min="8" max="8" width="13.28515625" style="2" customWidth="1"/>
    <col min="9" max="9" width="10.85546875" style="19" customWidth="1"/>
    <col min="10" max="11" width="14.28515625" style="2" customWidth="1"/>
    <col min="12" max="12" width="14.28515625" style="19" customWidth="1"/>
    <col min="13" max="13" width="14.28515625" style="20" customWidth="1"/>
    <col min="14" max="15" width="14.28515625" style="2" customWidth="1"/>
    <col min="16" max="16" width="30.28515625" style="2" customWidth="1"/>
    <col min="17" max="17" width="34.7109375" style="2" customWidth="1"/>
    <col min="18" max="18" width="26.5703125" style="2" customWidth="1"/>
    <col min="19" max="19" width="28.85546875" style="2" customWidth="1"/>
    <col min="20" max="20" width="12.85546875" style="2" customWidth="1"/>
    <col min="21" max="22" width="11.28515625" style="2" customWidth="1"/>
    <col min="23" max="25" width="6.85546875" style="2" customWidth="1"/>
    <col min="26" max="26" width="13.5703125" style="2" customWidth="1"/>
    <col min="27" max="27" width="16.42578125" style="2" customWidth="1"/>
    <col min="28" max="28" width="16.28515625" style="2" customWidth="1"/>
    <col min="29" max="29" width="10.28515625" style="2" customWidth="1"/>
    <col min="30" max="30" width="13.42578125" style="2" customWidth="1"/>
    <col min="31" max="31" width="15.140625" style="2" customWidth="1"/>
    <col min="32" max="32" width="11.5703125" style="2" customWidth="1"/>
    <col min="33" max="33" width="10.5703125" style="2" customWidth="1"/>
    <col min="34" max="34" width="16.140625" style="2" customWidth="1"/>
    <col min="35" max="35" width="16.85546875" style="2" customWidth="1"/>
    <col min="36" max="36" width="9.140625" style="2" customWidth="1"/>
    <col min="37" max="37" width="28.42578125" style="2" customWidth="1"/>
    <col min="38" max="38" width="14.140625" style="2" customWidth="1"/>
    <col min="39" max="39" width="32" style="32" customWidth="1"/>
    <col min="40" max="40" width="41.5703125" style="2" customWidth="1"/>
    <col min="41" max="41" width="24" style="2" customWidth="1"/>
    <col min="42" max="42" width="25.42578125" style="2" customWidth="1"/>
    <col min="43" max="43" width="16.28515625" style="2" customWidth="1"/>
    <col min="44" max="44" width="23.85546875" style="2" customWidth="1"/>
    <col min="45" max="45" width="13.28515625" style="2" customWidth="1"/>
    <col min="46" max="46" width="16" style="2" customWidth="1"/>
    <col min="47" max="47" width="14.140625" style="2" customWidth="1"/>
    <col min="48" max="50" width="5.28515625" style="2" customWidth="1"/>
    <col min="51" max="51" width="15.28515625" style="2" customWidth="1"/>
    <col min="52" max="52" width="12.5703125" style="2" customWidth="1"/>
    <col min="53" max="53" width="18.5703125" style="2" customWidth="1"/>
    <col min="54" max="54" width="24.42578125" style="2" customWidth="1"/>
    <col min="55" max="55" width="11.42578125" style="2" customWidth="1"/>
    <col min="56" max="58" width="5.28515625" style="2" customWidth="1"/>
    <col min="59" max="59" width="14.85546875" style="2" customWidth="1"/>
    <col min="60" max="62" width="11.42578125" style="2" customWidth="1"/>
    <col min="63" max="63" width="10.140625" style="2" customWidth="1"/>
    <col min="64" max="65" width="11.42578125" style="2" customWidth="1"/>
    <col min="66" max="66" width="37.85546875" style="2" customWidth="1"/>
    <col min="67" max="67" width="11.42578125" style="2" customWidth="1"/>
    <col min="68" max="68" width="17.5703125" style="2" customWidth="1"/>
    <col min="69" max="69" width="11.42578125" style="2" customWidth="1"/>
    <col min="70" max="70" width="37" style="2" customWidth="1"/>
    <col min="71" max="71" width="11.42578125" style="2" customWidth="1"/>
    <col min="72" max="72" width="17.5703125" style="2" customWidth="1"/>
    <col min="73" max="73" width="11.42578125" style="2" customWidth="1"/>
    <col min="74" max="74" width="23.5703125" style="2" customWidth="1"/>
    <col min="75" max="75" width="34.7109375" style="2" customWidth="1"/>
    <col min="76" max="76" width="13.85546875" style="2" customWidth="1"/>
    <col min="77" max="77" width="14.7109375" style="2" customWidth="1"/>
    <col min="78" max="78" width="8.42578125" style="2" customWidth="1"/>
    <col min="79" max="79" width="15.7109375" style="2" customWidth="1"/>
    <col min="80" max="80" width="13.5703125" style="2" customWidth="1"/>
    <col min="81" max="81" width="24.140625" style="2" customWidth="1"/>
    <col min="82" max="82" width="21.85546875" style="2" customWidth="1"/>
    <col min="83" max="83" width="30.42578125" style="2" bestFit="1" customWidth="1"/>
    <col min="84" max="102" width="23" style="2" customWidth="1"/>
    <col min="103" max="103" width="26.7109375" style="2" customWidth="1"/>
    <col min="104" max="104" width="14.85546875" style="2" customWidth="1"/>
    <col min="105" max="105" width="29.42578125" style="2" customWidth="1"/>
    <col min="106" max="16384" width="9.140625" style="2"/>
  </cols>
  <sheetData>
    <row r="1" spans="1:105" s="72" customFormat="1" ht="39" customHeight="1" x14ac:dyDescent="0.2">
      <c r="A1" s="279" t="s">
        <v>0</v>
      </c>
      <c r="B1" s="98" t="s">
        <v>1</v>
      </c>
      <c r="C1" s="71" t="s">
        <v>2</v>
      </c>
      <c r="D1" s="71" t="s">
        <v>3</v>
      </c>
      <c r="E1" s="97" t="s">
        <v>4</v>
      </c>
      <c r="F1" s="246" t="s">
        <v>5</v>
      </c>
      <c r="G1" s="246" t="s">
        <v>6</v>
      </c>
      <c r="H1" s="280" t="s">
        <v>7</v>
      </c>
      <c r="I1" s="280" t="s">
        <v>8</v>
      </c>
      <c r="J1" s="280" t="s">
        <v>9</v>
      </c>
      <c r="K1" s="280" t="s">
        <v>10</v>
      </c>
      <c r="L1" s="280" t="s">
        <v>11</v>
      </c>
      <c r="M1" s="280" t="s">
        <v>12</v>
      </c>
      <c r="N1" s="280" t="s">
        <v>13</v>
      </c>
      <c r="O1" s="280" t="s">
        <v>14</v>
      </c>
      <c r="P1" s="246" t="s">
        <v>15</v>
      </c>
      <c r="Q1" s="246" t="s">
        <v>16</v>
      </c>
      <c r="R1" s="247" t="s">
        <v>17</v>
      </c>
      <c r="S1" s="247" t="s">
        <v>18</v>
      </c>
      <c r="T1" s="246" t="s">
        <v>19</v>
      </c>
      <c r="U1" s="246" t="s">
        <v>20</v>
      </c>
      <c r="V1" s="246" t="s">
        <v>21</v>
      </c>
      <c r="W1" s="329" t="s">
        <v>22</v>
      </c>
      <c r="X1" s="329"/>
      <c r="Y1" s="329"/>
      <c r="Z1" s="329"/>
      <c r="AA1" s="246" t="s">
        <v>23</v>
      </c>
      <c r="AB1" s="246" t="s">
        <v>24</v>
      </c>
      <c r="AC1" s="247" t="s">
        <v>25</v>
      </c>
      <c r="AD1" s="247" t="s">
        <v>26</v>
      </c>
      <c r="AE1" s="247" t="s">
        <v>27</v>
      </c>
      <c r="AF1" s="247" t="s">
        <v>28</v>
      </c>
      <c r="AG1" s="247" t="s">
        <v>29</v>
      </c>
      <c r="AH1" s="247" t="s">
        <v>30</v>
      </c>
      <c r="AI1" s="247" t="s">
        <v>31</v>
      </c>
      <c r="AJ1" s="247" t="s">
        <v>32</v>
      </c>
      <c r="AK1" s="247" t="s">
        <v>33</v>
      </c>
      <c r="AL1" s="247" t="s">
        <v>34</v>
      </c>
      <c r="AM1" s="248" t="s">
        <v>35</v>
      </c>
      <c r="AN1" s="248" t="s">
        <v>36</v>
      </c>
      <c r="AO1" s="249" t="s">
        <v>37</v>
      </c>
      <c r="AP1" s="250" t="s">
        <v>38</v>
      </c>
      <c r="AQ1" s="250" t="s">
        <v>39</v>
      </c>
      <c r="AR1" s="69" t="s">
        <v>40</v>
      </c>
      <c r="AS1" s="69" t="s">
        <v>41</v>
      </c>
      <c r="AT1" s="69" t="s">
        <v>42</v>
      </c>
      <c r="AU1" s="251" t="s">
        <v>43</v>
      </c>
      <c r="AV1" s="327" t="s">
        <v>44</v>
      </c>
      <c r="AW1" s="327"/>
      <c r="AX1" s="327"/>
      <c r="AY1" s="327"/>
      <c r="AZ1" s="251" t="s">
        <v>45</v>
      </c>
      <c r="BA1" s="69" t="s">
        <v>46</v>
      </c>
      <c r="BB1" s="88" t="s">
        <v>47</v>
      </c>
      <c r="BC1" s="88" t="s">
        <v>48</v>
      </c>
      <c r="BD1" s="328" t="s">
        <v>49</v>
      </c>
      <c r="BE1" s="328"/>
      <c r="BF1" s="328"/>
      <c r="BG1" s="328"/>
      <c r="BH1" s="88" t="s">
        <v>50</v>
      </c>
      <c r="BI1" s="88" t="s">
        <v>51</v>
      </c>
      <c r="BJ1" s="88" t="s">
        <v>52</v>
      </c>
      <c r="BK1" s="70" t="s">
        <v>53</v>
      </c>
      <c r="BL1" s="70" t="s">
        <v>54</v>
      </c>
      <c r="BM1" s="89" t="s">
        <v>55</v>
      </c>
      <c r="BN1" s="70" t="s">
        <v>56</v>
      </c>
      <c r="BO1" s="70" t="s">
        <v>57</v>
      </c>
      <c r="BP1" s="70" t="s">
        <v>58</v>
      </c>
      <c r="BQ1" s="89" t="s">
        <v>59</v>
      </c>
      <c r="BR1" s="70" t="s">
        <v>60</v>
      </c>
      <c r="BS1" s="70" t="s">
        <v>61</v>
      </c>
      <c r="BT1" s="70" t="s">
        <v>62</v>
      </c>
      <c r="BU1" s="89" t="s">
        <v>63</v>
      </c>
      <c r="BV1" s="89" t="s">
        <v>64</v>
      </c>
      <c r="BW1" s="90" t="s">
        <v>65</v>
      </c>
      <c r="BX1" s="257" t="s">
        <v>48</v>
      </c>
      <c r="BY1" s="252" t="s">
        <v>66</v>
      </c>
      <c r="BZ1" s="313" t="s">
        <v>67</v>
      </c>
      <c r="CA1" s="313" t="s">
        <v>68</v>
      </c>
      <c r="CB1" s="254" t="s">
        <v>69</v>
      </c>
      <c r="CC1" s="253" t="s">
        <v>70</v>
      </c>
      <c r="CD1" s="255" t="s">
        <v>71</v>
      </c>
      <c r="CE1" s="256" t="s">
        <v>72</v>
      </c>
      <c r="CF1" s="256" t="s">
        <v>73</v>
      </c>
      <c r="CG1" s="256" t="s">
        <v>74</v>
      </c>
      <c r="CH1" s="256" t="s">
        <v>75</v>
      </c>
      <c r="CI1" s="256" t="s">
        <v>76</v>
      </c>
      <c r="CJ1" s="256" t="s">
        <v>77</v>
      </c>
      <c r="CK1" s="256" t="s">
        <v>78</v>
      </c>
      <c r="CL1" s="256" t="s">
        <v>79</v>
      </c>
      <c r="CM1" s="256" t="s">
        <v>80</v>
      </c>
      <c r="CN1" s="256" t="s">
        <v>81</v>
      </c>
      <c r="CO1" s="256" t="s">
        <v>82</v>
      </c>
      <c r="CP1" s="256" t="s">
        <v>83</v>
      </c>
      <c r="CQ1" s="256" t="s">
        <v>84</v>
      </c>
      <c r="CR1" s="256" t="s">
        <v>85</v>
      </c>
      <c r="CS1" s="256" t="s">
        <v>86</v>
      </c>
      <c r="CT1" s="256" t="s">
        <v>87</v>
      </c>
      <c r="CU1" s="256" t="s">
        <v>88</v>
      </c>
      <c r="CV1" s="256" t="s">
        <v>89</v>
      </c>
      <c r="CW1" s="256" t="s">
        <v>90</v>
      </c>
      <c r="CX1" s="256" t="s">
        <v>91</v>
      </c>
      <c r="CY1" s="256" t="s">
        <v>92</v>
      </c>
      <c r="CZ1" s="256" t="s">
        <v>93</v>
      </c>
      <c r="DA1" s="256" t="s">
        <v>94</v>
      </c>
    </row>
    <row r="2" spans="1:105" ht="29.25" customHeight="1" x14ac:dyDescent="0.2">
      <c r="A2" s="79">
        <v>1</v>
      </c>
      <c r="B2" s="99">
        <v>84264</v>
      </c>
      <c r="C2" s="1" t="s">
        <v>95</v>
      </c>
      <c r="D2" s="1" t="s">
        <v>96</v>
      </c>
      <c r="E2" s="29" t="s">
        <v>97</v>
      </c>
      <c r="F2" s="154" t="s">
        <v>98</v>
      </c>
      <c r="G2" s="80" t="s">
        <v>99</v>
      </c>
      <c r="H2" s="50" t="s">
        <v>100</v>
      </c>
      <c r="I2" s="50" t="s">
        <v>101</v>
      </c>
      <c r="J2" s="49" t="s">
        <v>102</v>
      </c>
      <c r="K2" s="31">
        <v>1</v>
      </c>
      <c r="L2" s="50" t="s">
        <v>103</v>
      </c>
      <c r="M2" s="126" t="s">
        <v>104</v>
      </c>
      <c r="N2" s="126" t="s">
        <v>105</v>
      </c>
      <c r="O2" s="126" t="s">
        <v>106</v>
      </c>
      <c r="P2" s="50" t="s">
        <v>107</v>
      </c>
      <c r="Q2" s="50" t="s">
        <v>108</v>
      </c>
      <c r="R2" s="31" t="s">
        <v>109</v>
      </c>
      <c r="S2" s="50" t="s">
        <v>110</v>
      </c>
      <c r="T2" s="139">
        <v>44943</v>
      </c>
      <c r="U2" s="38">
        <v>44944</v>
      </c>
      <c r="V2" s="38">
        <v>45293</v>
      </c>
      <c r="W2" s="138">
        <v>11</v>
      </c>
      <c r="X2" s="138">
        <v>15</v>
      </c>
      <c r="Y2" s="138">
        <f t="shared" ref="Y2:Y10" si="0">W2*30+X2</f>
        <v>345</v>
      </c>
      <c r="Z2" s="138" t="s">
        <v>111</v>
      </c>
      <c r="AA2" s="115">
        <v>80500000</v>
      </c>
      <c r="AB2" s="115">
        <v>7000000</v>
      </c>
      <c r="AC2" s="138">
        <v>879</v>
      </c>
      <c r="AD2" s="38">
        <v>44943</v>
      </c>
      <c r="AE2" s="115">
        <v>644000000</v>
      </c>
      <c r="AF2" s="138">
        <v>877</v>
      </c>
      <c r="AG2" s="38">
        <v>44944</v>
      </c>
      <c r="AH2" s="115">
        <v>80500000</v>
      </c>
      <c r="AI2" s="31" t="s">
        <v>112</v>
      </c>
      <c r="AJ2" s="139">
        <v>44943</v>
      </c>
      <c r="AK2" s="114" t="s">
        <v>113</v>
      </c>
      <c r="AL2" s="50" t="s">
        <v>114</v>
      </c>
      <c r="AM2" s="138" t="s">
        <v>115</v>
      </c>
      <c r="AN2" s="36" t="s">
        <v>116</v>
      </c>
      <c r="AO2" s="31"/>
      <c r="AP2" s="309" t="s">
        <v>117</v>
      </c>
      <c r="AQ2" s="31">
        <v>1</v>
      </c>
      <c r="AR2" s="80" t="s">
        <v>118</v>
      </c>
      <c r="AS2" s="140">
        <v>45275</v>
      </c>
      <c r="AT2" s="115">
        <v>14000000</v>
      </c>
      <c r="AU2" s="115">
        <v>14000000</v>
      </c>
      <c r="AV2" s="8">
        <v>2</v>
      </c>
      <c r="AW2" s="8">
        <v>0</v>
      </c>
      <c r="AX2" s="8">
        <v>60</v>
      </c>
      <c r="AY2" s="8" t="s">
        <v>119</v>
      </c>
      <c r="AZ2" s="8">
        <v>60</v>
      </c>
      <c r="BA2" s="324">
        <v>45353</v>
      </c>
      <c r="BB2" s="30"/>
      <c r="BC2" s="30"/>
      <c r="BD2" s="30"/>
      <c r="BE2" s="30"/>
      <c r="BF2" s="30"/>
      <c r="BG2" s="30"/>
      <c r="BH2" s="30"/>
      <c r="BI2" s="30"/>
      <c r="BJ2" s="30"/>
      <c r="BK2" s="30"/>
      <c r="BL2" s="30"/>
      <c r="BM2" s="30"/>
      <c r="BN2" s="35"/>
      <c r="BO2" s="35"/>
      <c r="BP2" s="35"/>
      <c r="BQ2" s="35"/>
      <c r="BR2" s="35"/>
      <c r="BS2" s="35"/>
      <c r="BT2" s="161"/>
      <c r="BU2" s="12"/>
      <c r="BV2" s="12"/>
      <c r="BW2" s="12"/>
      <c r="BX2" s="223"/>
      <c r="BY2" s="324">
        <v>45353</v>
      </c>
      <c r="BZ2" s="8">
        <f>Y2+AZ2</f>
        <v>405</v>
      </c>
      <c r="CA2" s="8" t="s">
        <v>120</v>
      </c>
      <c r="CB2" s="115">
        <f>AA2+AU2</f>
        <v>94500000</v>
      </c>
      <c r="CC2" s="31" t="s">
        <v>121</v>
      </c>
      <c r="CD2" s="241"/>
      <c r="CE2" s="75"/>
      <c r="CF2" s="75"/>
      <c r="CG2" s="75"/>
      <c r="CH2" s="75"/>
      <c r="CI2" s="75"/>
      <c r="CJ2" s="75"/>
      <c r="CK2" s="75"/>
      <c r="CL2" s="75"/>
      <c r="CM2" s="75"/>
      <c r="CN2" s="75"/>
      <c r="CO2" s="75"/>
      <c r="CP2" s="75"/>
      <c r="CQ2" s="75"/>
      <c r="CR2" s="75"/>
      <c r="CS2" s="75"/>
      <c r="CT2" s="75"/>
      <c r="CU2" s="75"/>
      <c r="CV2" s="75"/>
      <c r="CW2" s="75"/>
      <c r="CX2" s="75"/>
      <c r="CY2" s="75"/>
      <c r="CZ2" s="75"/>
      <c r="DA2" s="75"/>
    </row>
    <row r="3" spans="1:105" ht="29.25" customHeight="1" x14ac:dyDescent="0.2">
      <c r="A3" s="64">
        <v>2</v>
      </c>
      <c r="B3" s="99">
        <v>84264</v>
      </c>
      <c r="C3" s="1" t="s">
        <v>95</v>
      </c>
      <c r="D3" s="1" t="s">
        <v>96</v>
      </c>
      <c r="E3" s="29" t="s">
        <v>97</v>
      </c>
      <c r="F3" s="30" t="s">
        <v>122</v>
      </c>
      <c r="G3" s="26" t="s">
        <v>123</v>
      </c>
      <c r="H3" s="35" t="s">
        <v>100</v>
      </c>
      <c r="I3" s="35" t="s">
        <v>101</v>
      </c>
      <c r="J3" s="5" t="s">
        <v>102</v>
      </c>
      <c r="K3" s="11">
        <v>1</v>
      </c>
      <c r="L3" s="35" t="s">
        <v>103</v>
      </c>
      <c r="M3" s="52" t="s">
        <v>104</v>
      </c>
      <c r="N3" s="52" t="s">
        <v>105</v>
      </c>
      <c r="O3" s="52" t="s">
        <v>106</v>
      </c>
      <c r="P3" s="35" t="s">
        <v>124</v>
      </c>
      <c r="Q3" s="35" t="s">
        <v>108</v>
      </c>
      <c r="R3" s="11" t="s">
        <v>109</v>
      </c>
      <c r="S3" s="35" t="s">
        <v>110</v>
      </c>
      <c r="T3" s="12">
        <v>44943</v>
      </c>
      <c r="U3" s="37">
        <v>44946</v>
      </c>
      <c r="V3" s="37">
        <v>45294</v>
      </c>
      <c r="W3" s="28">
        <v>11</v>
      </c>
      <c r="X3" s="28">
        <v>15</v>
      </c>
      <c r="Y3" s="28">
        <f t="shared" si="0"/>
        <v>345</v>
      </c>
      <c r="Z3" s="28" t="s">
        <v>111</v>
      </c>
      <c r="AA3" s="10">
        <v>80500000</v>
      </c>
      <c r="AB3" s="10">
        <v>7000000</v>
      </c>
      <c r="AC3" s="28">
        <v>879</v>
      </c>
      <c r="AD3" s="37">
        <v>44943</v>
      </c>
      <c r="AE3" s="10">
        <v>644000000</v>
      </c>
      <c r="AF3" s="28">
        <v>896</v>
      </c>
      <c r="AG3" s="37">
        <v>44945</v>
      </c>
      <c r="AH3" s="10">
        <v>80500000</v>
      </c>
      <c r="AI3" s="11" t="s">
        <v>112</v>
      </c>
      <c r="AJ3" s="12">
        <v>44943</v>
      </c>
      <c r="AK3" s="6" t="s">
        <v>125</v>
      </c>
      <c r="AL3" s="35" t="s">
        <v>114</v>
      </c>
      <c r="AM3" s="28" t="s">
        <v>115</v>
      </c>
      <c r="AN3" s="15" t="s">
        <v>116</v>
      </c>
      <c r="AO3" s="11"/>
      <c r="AP3" s="310" t="s">
        <v>126</v>
      </c>
      <c r="AQ3" s="11">
        <v>1</v>
      </c>
      <c r="AR3" s="26" t="s">
        <v>118</v>
      </c>
      <c r="AS3" s="94">
        <v>45275</v>
      </c>
      <c r="AT3" s="10">
        <v>14000000</v>
      </c>
      <c r="AU3" s="10">
        <v>14000000</v>
      </c>
      <c r="AV3" s="7">
        <v>2</v>
      </c>
      <c r="AW3" s="7">
        <v>0</v>
      </c>
      <c r="AX3" s="7">
        <v>60</v>
      </c>
      <c r="AY3" s="7" t="s">
        <v>119</v>
      </c>
      <c r="AZ3" s="7">
        <v>60</v>
      </c>
      <c r="BA3" s="160">
        <v>45354</v>
      </c>
      <c r="BB3" s="40"/>
      <c r="BC3" s="40"/>
      <c r="BD3" s="40"/>
      <c r="BE3" s="40"/>
      <c r="BF3" s="40"/>
      <c r="BG3" s="40"/>
      <c r="BH3" s="40"/>
      <c r="BI3" s="40"/>
      <c r="BJ3" s="40"/>
      <c r="BK3" s="40"/>
      <c r="BL3" s="40"/>
      <c r="BM3" s="40"/>
      <c r="BN3" s="40"/>
      <c r="BO3" s="40"/>
      <c r="BP3" s="40"/>
      <c r="BQ3" s="40"/>
      <c r="BR3" s="40"/>
      <c r="BS3" s="40"/>
      <c r="BT3" s="40"/>
      <c r="BU3" s="40"/>
      <c r="BV3" s="40"/>
      <c r="BW3" s="40"/>
      <c r="BX3" s="215"/>
      <c r="BY3" s="160">
        <v>45354</v>
      </c>
      <c r="BZ3" s="7">
        <f>Y3+AZ3</f>
        <v>405</v>
      </c>
      <c r="CA3" s="7" t="s">
        <v>120</v>
      </c>
      <c r="CB3" s="10">
        <f>AA3+AU3</f>
        <v>94500000</v>
      </c>
      <c r="CC3" s="11" t="s">
        <v>121</v>
      </c>
      <c r="CD3" s="214"/>
      <c r="CE3" s="40"/>
      <c r="CF3" s="40"/>
      <c r="CG3" s="40"/>
      <c r="CH3" s="40"/>
      <c r="CI3" s="40"/>
      <c r="CJ3" s="40"/>
      <c r="CK3" s="40"/>
      <c r="CL3" s="40"/>
      <c r="CM3" s="40"/>
      <c r="CN3" s="40"/>
      <c r="CO3" s="40"/>
      <c r="CP3" s="40"/>
      <c r="CQ3" s="40"/>
      <c r="CR3" s="40"/>
      <c r="CS3" s="40"/>
      <c r="CT3" s="40"/>
      <c r="CU3" s="40"/>
      <c r="CV3" s="40"/>
      <c r="CW3" s="40"/>
      <c r="CX3" s="40"/>
      <c r="CY3" s="40"/>
      <c r="CZ3" s="40"/>
      <c r="DA3" s="40"/>
    </row>
    <row r="4" spans="1:105" ht="29.25" customHeight="1" x14ac:dyDescent="0.2">
      <c r="A4" s="64">
        <v>3</v>
      </c>
      <c r="B4" s="99">
        <v>84281</v>
      </c>
      <c r="C4" s="1" t="s">
        <v>95</v>
      </c>
      <c r="D4" s="1" t="s">
        <v>96</v>
      </c>
      <c r="E4" s="29" t="s">
        <v>97</v>
      </c>
      <c r="F4" s="30" t="s">
        <v>127</v>
      </c>
      <c r="G4" s="26" t="s">
        <v>128</v>
      </c>
      <c r="H4" s="35" t="s">
        <v>100</v>
      </c>
      <c r="I4" s="35" t="s">
        <v>129</v>
      </c>
      <c r="J4" s="5" t="s">
        <v>102</v>
      </c>
      <c r="K4" s="11">
        <v>1</v>
      </c>
      <c r="L4" s="35" t="s">
        <v>130</v>
      </c>
      <c r="M4" s="52" t="s">
        <v>131</v>
      </c>
      <c r="N4" s="52" t="s">
        <v>105</v>
      </c>
      <c r="O4" s="52" t="s">
        <v>106</v>
      </c>
      <c r="P4" s="35" t="s">
        <v>132</v>
      </c>
      <c r="Q4" s="35" t="s">
        <v>133</v>
      </c>
      <c r="R4" s="11" t="s">
        <v>109</v>
      </c>
      <c r="S4" s="35" t="s">
        <v>110</v>
      </c>
      <c r="T4" s="12">
        <v>44943</v>
      </c>
      <c r="U4" s="37">
        <v>44944</v>
      </c>
      <c r="V4" s="37">
        <v>45293</v>
      </c>
      <c r="W4" s="28">
        <v>11</v>
      </c>
      <c r="X4" s="28">
        <v>15</v>
      </c>
      <c r="Y4" s="28">
        <f t="shared" si="0"/>
        <v>345</v>
      </c>
      <c r="Z4" s="28" t="s">
        <v>111</v>
      </c>
      <c r="AA4" s="10">
        <v>83375000</v>
      </c>
      <c r="AB4" s="10">
        <v>7250000</v>
      </c>
      <c r="AC4" s="28">
        <v>880</v>
      </c>
      <c r="AD4" s="37">
        <v>44943</v>
      </c>
      <c r="AE4" s="10">
        <v>83375000</v>
      </c>
      <c r="AF4" s="28">
        <v>878</v>
      </c>
      <c r="AG4" s="37">
        <v>44944</v>
      </c>
      <c r="AH4" s="10">
        <v>83375000</v>
      </c>
      <c r="AI4" s="11" t="s">
        <v>112</v>
      </c>
      <c r="AJ4" s="12">
        <v>44943</v>
      </c>
      <c r="AK4" s="6" t="s">
        <v>134</v>
      </c>
      <c r="AL4" s="35" t="s">
        <v>114</v>
      </c>
      <c r="AM4" s="28" t="s">
        <v>115</v>
      </c>
      <c r="AN4" s="15" t="s">
        <v>116</v>
      </c>
      <c r="AO4" s="11"/>
      <c r="AP4" s="310" t="s">
        <v>135</v>
      </c>
      <c r="AQ4" s="11">
        <v>1</v>
      </c>
      <c r="AR4" s="26" t="s">
        <v>118</v>
      </c>
      <c r="AS4" s="94">
        <v>45275</v>
      </c>
      <c r="AT4" s="10">
        <v>7200000</v>
      </c>
      <c r="AU4" s="10">
        <v>7200000</v>
      </c>
      <c r="AV4" s="26">
        <v>1</v>
      </c>
      <c r="AW4" s="26">
        <v>0</v>
      </c>
      <c r="AX4" s="26">
        <v>30</v>
      </c>
      <c r="AY4" s="26" t="s">
        <v>136</v>
      </c>
      <c r="AZ4" s="26">
        <v>30</v>
      </c>
      <c r="BA4" s="160">
        <v>45324</v>
      </c>
      <c r="BB4" s="40"/>
      <c r="BC4" s="40"/>
      <c r="BD4" s="40"/>
      <c r="BE4" s="40"/>
      <c r="BF4" s="40"/>
      <c r="BG4" s="40"/>
      <c r="BH4" s="40"/>
      <c r="BI4" s="40"/>
      <c r="BJ4" s="40"/>
      <c r="BK4" s="40"/>
      <c r="BL4" s="40"/>
      <c r="BM4" s="40"/>
      <c r="BN4" s="40"/>
      <c r="BO4" s="40"/>
      <c r="BP4" s="40"/>
      <c r="BQ4" s="40"/>
      <c r="BR4" s="40"/>
      <c r="BS4" s="40"/>
      <c r="BT4" s="40"/>
      <c r="BU4" s="40"/>
      <c r="BV4" s="40"/>
      <c r="BW4" s="40"/>
      <c r="BX4" s="215"/>
      <c r="BY4" s="160">
        <v>45324</v>
      </c>
      <c r="BZ4" s="7">
        <f>Y4+AZ4</f>
        <v>375</v>
      </c>
      <c r="CA4" s="7" t="s">
        <v>137</v>
      </c>
      <c r="CB4" s="10">
        <f>AA4+AU4</f>
        <v>90575000</v>
      </c>
      <c r="CC4" s="11" t="s">
        <v>121</v>
      </c>
      <c r="CD4" s="214"/>
      <c r="CE4" s="40"/>
      <c r="CF4" s="40"/>
      <c r="CG4" s="40"/>
      <c r="CH4" s="40"/>
      <c r="CI4" s="40"/>
      <c r="CJ4" s="40"/>
      <c r="CK4" s="40"/>
      <c r="CL4" s="40"/>
      <c r="CM4" s="40"/>
      <c r="CN4" s="40"/>
      <c r="CO4" s="40"/>
      <c r="CP4" s="40"/>
      <c r="CQ4" s="40"/>
      <c r="CR4" s="40"/>
      <c r="CS4" s="40"/>
      <c r="CT4" s="40"/>
      <c r="CU4" s="40"/>
      <c r="CV4" s="40"/>
      <c r="CW4" s="40"/>
      <c r="CX4" s="40"/>
      <c r="CY4" s="40"/>
      <c r="CZ4" s="40"/>
      <c r="DA4" s="40"/>
    </row>
    <row r="5" spans="1:105" ht="29.25" customHeight="1" x14ac:dyDescent="0.2">
      <c r="A5" s="64">
        <v>4</v>
      </c>
      <c r="B5" s="99">
        <v>84263</v>
      </c>
      <c r="C5" s="1" t="s">
        <v>95</v>
      </c>
      <c r="D5" s="1" t="s">
        <v>96</v>
      </c>
      <c r="E5" s="29" t="s">
        <v>97</v>
      </c>
      <c r="F5" s="30" t="s">
        <v>138</v>
      </c>
      <c r="G5" s="26" t="s">
        <v>139</v>
      </c>
      <c r="H5" s="35" t="s">
        <v>100</v>
      </c>
      <c r="I5" s="35" t="s">
        <v>129</v>
      </c>
      <c r="J5" s="5" t="s">
        <v>102</v>
      </c>
      <c r="K5" s="11">
        <v>1</v>
      </c>
      <c r="L5" s="35" t="s">
        <v>130</v>
      </c>
      <c r="M5" s="52" t="s">
        <v>131</v>
      </c>
      <c r="N5" s="52" t="s">
        <v>105</v>
      </c>
      <c r="O5" s="52" t="s">
        <v>106</v>
      </c>
      <c r="P5" s="35" t="s">
        <v>140</v>
      </c>
      <c r="Q5" s="35" t="s">
        <v>141</v>
      </c>
      <c r="R5" s="11" t="s">
        <v>109</v>
      </c>
      <c r="S5" s="35" t="s">
        <v>110</v>
      </c>
      <c r="T5" s="12">
        <v>44943</v>
      </c>
      <c r="U5" s="37">
        <v>44944</v>
      </c>
      <c r="V5" s="37">
        <v>45293</v>
      </c>
      <c r="W5" s="28">
        <v>11</v>
      </c>
      <c r="X5" s="28">
        <v>15</v>
      </c>
      <c r="Y5" s="28">
        <f t="shared" si="0"/>
        <v>345</v>
      </c>
      <c r="Z5" s="28" t="s">
        <v>111</v>
      </c>
      <c r="AA5" s="10">
        <v>111550000</v>
      </c>
      <c r="AB5" s="10">
        <v>9700000</v>
      </c>
      <c r="AC5" s="28">
        <v>878</v>
      </c>
      <c r="AD5" s="37">
        <v>44943</v>
      </c>
      <c r="AE5" s="10">
        <v>111550000</v>
      </c>
      <c r="AF5" s="28">
        <v>879</v>
      </c>
      <c r="AG5" s="37">
        <v>44944</v>
      </c>
      <c r="AH5" s="10">
        <v>111550000</v>
      </c>
      <c r="AI5" s="11" t="s">
        <v>112</v>
      </c>
      <c r="AJ5" s="12">
        <v>44943</v>
      </c>
      <c r="AK5" s="6" t="s">
        <v>142</v>
      </c>
      <c r="AL5" s="35" t="s">
        <v>114</v>
      </c>
      <c r="AM5" s="28" t="s">
        <v>115</v>
      </c>
      <c r="AN5" s="30" t="s">
        <v>143</v>
      </c>
      <c r="AO5" s="28"/>
      <c r="AP5" s="310" t="s">
        <v>135</v>
      </c>
      <c r="AQ5" s="11">
        <v>1</v>
      </c>
      <c r="AR5" s="26" t="s">
        <v>118</v>
      </c>
      <c r="AS5" s="94">
        <v>45275</v>
      </c>
      <c r="AT5" s="10">
        <v>38800000</v>
      </c>
      <c r="AU5" s="10">
        <v>38800000</v>
      </c>
      <c r="AV5" s="26">
        <v>4</v>
      </c>
      <c r="AW5" s="26">
        <v>0</v>
      </c>
      <c r="AX5" s="26">
        <v>120</v>
      </c>
      <c r="AY5" s="26" t="s">
        <v>144</v>
      </c>
      <c r="AZ5" s="7">
        <v>120</v>
      </c>
      <c r="BA5" s="160">
        <v>45414</v>
      </c>
      <c r="BB5" s="40"/>
      <c r="BC5" s="40"/>
      <c r="BD5" s="40"/>
      <c r="BE5" s="40"/>
      <c r="BF5" s="40"/>
      <c r="BG5" s="40"/>
      <c r="BH5" s="40"/>
      <c r="BI5" s="40"/>
      <c r="BJ5" s="40"/>
      <c r="BK5" s="40"/>
      <c r="BL5" s="40"/>
      <c r="BM5" s="40"/>
      <c r="BN5" s="40"/>
      <c r="BO5" s="40"/>
      <c r="BP5" s="40"/>
      <c r="BQ5" s="40"/>
      <c r="BR5" s="40"/>
      <c r="BS5" s="40"/>
      <c r="BT5" s="40"/>
      <c r="BU5" s="40"/>
      <c r="BV5" s="40"/>
      <c r="BW5" s="40"/>
      <c r="BX5" s="215"/>
      <c r="BY5" s="160">
        <v>45414</v>
      </c>
      <c r="BZ5" s="7">
        <f>Y5+AZ5</f>
        <v>465</v>
      </c>
      <c r="CA5" s="7" t="s">
        <v>145</v>
      </c>
      <c r="CB5" s="10">
        <f>AA5+AU5</f>
        <v>150350000</v>
      </c>
      <c r="CC5" s="11" t="s">
        <v>121</v>
      </c>
      <c r="CD5" s="214"/>
      <c r="CE5" s="40"/>
      <c r="CF5" s="40"/>
      <c r="CG5" s="40"/>
      <c r="CH5" s="40"/>
      <c r="CI5" s="40"/>
      <c r="CJ5" s="40"/>
      <c r="CK5" s="40"/>
      <c r="CL5" s="40"/>
      <c r="CM5" s="40"/>
      <c r="CN5" s="40"/>
      <c r="CO5" s="40"/>
      <c r="CP5" s="40"/>
      <c r="CQ5" s="40"/>
      <c r="CR5" s="40"/>
      <c r="CS5" s="40"/>
      <c r="CT5" s="40"/>
      <c r="CU5" s="40"/>
      <c r="CV5" s="40"/>
      <c r="CW5" s="40"/>
      <c r="CX5" s="40"/>
      <c r="CY5" s="40"/>
      <c r="CZ5" s="40"/>
      <c r="DA5" s="40"/>
    </row>
    <row r="6" spans="1:105" ht="29.25" customHeight="1" x14ac:dyDescent="0.2">
      <c r="A6" s="64">
        <v>5</v>
      </c>
      <c r="B6" s="99">
        <v>84264</v>
      </c>
      <c r="C6" s="1" t="s">
        <v>95</v>
      </c>
      <c r="D6" s="1" t="s">
        <v>96</v>
      </c>
      <c r="E6" s="29" t="s">
        <v>97</v>
      </c>
      <c r="F6" s="30" t="s">
        <v>146</v>
      </c>
      <c r="G6" s="26" t="s">
        <v>147</v>
      </c>
      <c r="H6" s="35" t="s">
        <v>100</v>
      </c>
      <c r="I6" s="35" t="s">
        <v>129</v>
      </c>
      <c r="J6" s="5" t="s">
        <v>102</v>
      </c>
      <c r="K6" s="11">
        <v>1</v>
      </c>
      <c r="L6" s="35" t="s">
        <v>103</v>
      </c>
      <c r="M6" s="52" t="s">
        <v>131</v>
      </c>
      <c r="N6" s="52" t="s">
        <v>105</v>
      </c>
      <c r="O6" s="52" t="s">
        <v>106</v>
      </c>
      <c r="P6" s="35" t="s">
        <v>148</v>
      </c>
      <c r="Q6" s="35" t="s">
        <v>108</v>
      </c>
      <c r="R6" s="11" t="s">
        <v>109</v>
      </c>
      <c r="S6" s="35" t="s">
        <v>110</v>
      </c>
      <c r="T6" s="12">
        <v>44943</v>
      </c>
      <c r="U6" s="37">
        <v>44944</v>
      </c>
      <c r="V6" s="37">
        <v>45293</v>
      </c>
      <c r="W6" s="28">
        <v>11</v>
      </c>
      <c r="X6" s="28">
        <v>15</v>
      </c>
      <c r="Y6" s="28">
        <f t="shared" si="0"/>
        <v>345</v>
      </c>
      <c r="Z6" s="28" t="s">
        <v>111</v>
      </c>
      <c r="AA6" s="10">
        <v>80500000</v>
      </c>
      <c r="AB6" s="10">
        <v>7000000</v>
      </c>
      <c r="AC6" s="28">
        <v>879</v>
      </c>
      <c r="AD6" s="37">
        <v>44943</v>
      </c>
      <c r="AE6" s="10">
        <v>644000000</v>
      </c>
      <c r="AF6" s="28">
        <v>880</v>
      </c>
      <c r="AG6" s="37">
        <v>44944</v>
      </c>
      <c r="AH6" s="10">
        <v>80500000</v>
      </c>
      <c r="AI6" s="11" t="s">
        <v>112</v>
      </c>
      <c r="AJ6" s="12">
        <v>44943</v>
      </c>
      <c r="AK6" s="6" t="s">
        <v>149</v>
      </c>
      <c r="AL6" s="35" t="s">
        <v>114</v>
      </c>
      <c r="AM6" s="28" t="s">
        <v>115</v>
      </c>
      <c r="AN6" s="15" t="s">
        <v>116</v>
      </c>
      <c r="AO6" s="11"/>
      <c r="AP6" s="310" t="s">
        <v>135</v>
      </c>
      <c r="AQ6" s="11">
        <v>1</v>
      </c>
      <c r="AR6" s="26" t="s">
        <v>118</v>
      </c>
      <c r="AS6" s="94">
        <v>45275</v>
      </c>
      <c r="AT6" s="10">
        <v>14000000</v>
      </c>
      <c r="AU6" s="10">
        <v>14000000</v>
      </c>
      <c r="AV6" s="7">
        <v>2</v>
      </c>
      <c r="AW6" s="7">
        <v>0</v>
      </c>
      <c r="AX6" s="7">
        <v>60</v>
      </c>
      <c r="AY6" s="7" t="s">
        <v>119</v>
      </c>
      <c r="AZ6" s="7">
        <v>60</v>
      </c>
      <c r="BA6" s="160">
        <v>45353</v>
      </c>
      <c r="BB6" s="40"/>
      <c r="BC6" s="40"/>
      <c r="BD6" s="40"/>
      <c r="BE6" s="40"/>
      <c r="BF6" s="40"/>
      <c r="BG6" s="40"/>
      <c r="BH6" s="40"/>
      <c r="BI6" s="40"/>
      <c r="BJ6" s="40"/>
      <c r="BK6" s="40"/>
      <c r="BL6" s="40"/>
      <c r="BM6" s="40"/>
      <c r="BN6" s="40"/>
      <c r="BO6" s="40"/>
      <c r="BP6" s="40"/>
      <c r="BQ6" s="40"/>
      <c r="BR6" s="40"/>
      <c r="BS6" s="40"/>
      <c r="BT6" s="40"/>
      <c r="BU6" s="40"/>
      <c r="BV6" s="40"/>
      <c r="BW6" s="40"/>
      <c r="BX6" s="215"/>
      <c r="BY6" s="160">
        <v>45353</v>
      </c>
      <c r="BZ6" s="7">
        <f>Y6+AZ6</f>
        <v>405</v>
      </c>
      <c r="CA6" s="7" t="s">
        <v>120</v>
      </c>
      <c r="CB6" s="10">
        <f>AA6+AU6</f>
        <v>94500000</v>
      </c>
      <c r="CC6" s="11" t="s">
        <v>121</v>
      </c>
      <c r="CD6" s="214"/>
      <c r="CE6" s="40"/>
      <c r="CF6" s="40"/>
      <c r="CG6" s="40"/>
      <c r="CH6" s="40"/>
      <c r="CI6" s="40"/>
      <c r="CJ6" s="40"/>
      <c r="CK6" s="40"/>
      <c r="CL6" s="40"/>
      <c r="CM6" s="40"/>
      <c r="CN6" s="40"/>
      <c r="CO6" s="40"/>
      <c r="CP6" s="40"/>
      <c r="CQ6" s="40"/>
      <c r="CR6" s="40"/>
      <c r="CS6" s="40"/>
      <c r="CT6" s="40"/>
      <c r="CU6" s="40"/>
      <c r="CV6" s="40"/>
      <c r="CW6" s="40"/>
      <c r="CX6" s="40"/>
      <c r="CY6" s="40"/>
      <c r="CZ6" s="40"/>
      <c r="DA6" s="40"/>
    </row>
    <row r="7" spans="1:105" ht="29.25" customHeight="1" x14ac:dyDescent="0.2">
      <c r="A7" s="64">
        <v>6</v>
      </c>
      <c r="B7" s="99">
        <v>84264</v>
      </c>
      <c r="C7" s="1" t="s">
        <v>95</v>
      </c>
      <c r="D7" s="1" t="s">
        <v>96</v>
      </c>
      <c r="E7" s="29" t="s">
        <v>97</v>
      </c>
      <c r="F7" s="30" t="s">
        <v>150</v>
      </c>
      <c r="G7" s="26" t="s">
        <v>151</v>
      </c>
      <c r="H7" s="35" t="s">
        <v>100</v>
      </c>
      <c r="I7" s="35" t="s">
        <v>129</v>
      </c>
      <c r="J7" s="5" t="s">
        <v>102</v>
      </c>
      <c r="K7" s="11">
        <v>1</v>
      </c>
      <c r="L7" s="35" t="s">
        <v>103</v>
      </c>
      <c r="M7" s="52" t="s">
        <v>131</v>
      </c>
      <c r="N7" s="52" t="s">
        <v>105</v>
      </c>
      <c r="O7" s="52" t="s">
        <v>106</v>
      </c>
      <c r="P7" s="35" t="s">
        <v>152</v>
      </c>
      <c r="Q7" s="35" t="s">
        <v>108</v>
      </c>
      <c r="R7" s="11" t="s">
        <v>109</v>
      </c>
      <c r="S7" s="35" t="s">
        <v>110</v>
      </c>
      <c r="T7" s="12">
        <v>44943</v>
      </c>
      <c r="U7" s="37">
        <v>44944</v>
      </c>
      <c r="V7" s="37">
        <v>45293</v>
      </c>
      <c r="W7" s="28">
        <v>11</v>
      </c>
      <c r="X7" s="28">
        <v>15</v>
      </c>
      <c r="Y7" s="28">
        <f t="shared" si="0"/>
        <v>345</v>
      </c>
      <c r="Z7" s="28" t="s">
        <v>111</v>
      </c>
      <c r="AA7" s="10">
        <v>80500000</v>
      </c>
      <c r="AB7" s="10">
        <v>7000000</v>
      </c>
      <c r="AC7" s="28">
        <v>879</v>
      </c>
      <c r="AD7" s="37">
        <v>44943</v>
      </c>
      <c r="AE7" s="10">
        <v>644000000</v>
      </c>
      <c r="AF7" s="28">
        <v>881</v>
      </c>
      <c r="AG7" s="37">
        <v>44944</v>
      </c>
      <c r="AH7" s="10">
        <v>80500000</v>
      </c>
      <c r="AI7" s="11" t="s">
        <v>112</v>
      </c>
      <c r="AJ7" s="12">
        <v>44943</v>
      </c>
      <c r="AK7" s="6" t="s">
        <v>153</v>
      </c>
      <c r="AL7" s="35" t="s">
        <v>114</v>
      </c>
      <c r="AM7" s="28" t="s">
        <v>115</v>
      </c>
      <c r="AN7" s="15" t="s">
        <v>116</v>
      </c>
      <c r="AO7" s="11"/>
      <c r="AP7" s="310" t="s">
        <v>135</v>
      </c>
      <c r="AQ7" s="11">
        <v>1</v>
      </c>
      <c r="AR7" s="26" t="s">
        <v>118</v>
      </c>
      <c r="AS7" s="94">
        <v>45275</v>
      </c>
      <c r="AT7" s="10">
        <v>14000000</v>
      </c>
      <c r="AU7" s="10">
        <v>14000000</v>
      </c>
      <c r="AV7" s="7">
        <v>2</v>
      </c>
      <c r="AW7" s="7">
        <v>0</v>
      </c>
      <c r="AX7" s="7">
        <v>60</v>
      </c>
      <c r="AY7" s="7" t="s">
        <v>119</v>
      </c>
      <c r="AZ7" s="7">
        <v>60</v>
      </c>
      <c r="BA7" s="160">
        <v>45353</v>
      </c>
      <c r="BB7" s="40"/>
      <c r="BC7" s="40"/>
      <c r="BD7" s="40"/>
      <c r="BE7" s="40"/>
      <c r="BF7" s="40"/>
      <c r="BG7" s="40"/>
      <c r="BH7" s="40"/>
      <c r="BI7" s="40"/>
      <c r="BJ7" s="40"/>
      <c r="BK7" s="40"/>
      <c r="BL7" s="40"/>
      <c r="BM7" s="40"/>
      <c r="BN7" s="40"/>
      <c r="BO7" s="40"/>
      <c r="BP7" s="40"/>
      <c r="BQ7" s="40"/>
      <c r="BR7" s="40"/>
      <c r="BS7" s="40"/>
      <c r="BT7" s="40"/>
      <c r="BU7" s="40"/>
      <c r="BV7" s="40"/>
      <c r="BW7" s="40"/>
      <c r="BX7" s="215"/>
      <c r="BY7" s="160">
        <v>45353</v>
      </c>
      <c r="BZ7" s="7">
        <f>Y7+AZ7</f>
        <v>405</v>
      </c>
      <c r="CA7" s="7" t="s">
        <v>120</v>
      </c>
      <c r="CB7" s="10">
        <f>AA7+AU7</f>
        <v>94500000</v>
      </c>
      <c r="CC7" s="11" t="s">
        <v>121</v>
      </c>
      <c r="CD7" s="214"/>
      <c r="CE7" s="40"/>
      <c r="CF7" s="40"/>
      <c r="CG7" s="40"/>
      <c r="CH7" s="40"/>
      <c r="CI7" s="40"/>
      <c r="CJ7" s="40"/>
      <c r="CK7" s="40"/>
      <c r="CL7" s="40"/>
      <c r="CM7" s="40"/>
      <c r="CN7" s="40"/>
      <c r="CO7" s="40"/>
      <c r="CP7" s="40"/>
      <c r="CQ7" s="40"/>
      <c r="CR7" s="40"/>
      <c r="CS7" s="40"/>
      <c r="CT7" s="40"/>
      <c r="CU7" s="40"/>
      <c r="CV7" s="40"/>
      <c r="CW7" s="40"/>
      <c r="CX7" s="40"/>
      <c r="CY7" s="40"/>
      <c r="CZ7" s="40"/>
      <c r="DA7" s="40"/>
    </row>
    <row r="8" spans="1:105" ht="29.25" customHeight="1" x14ac:dyDescent="0.2">
      <c r="A8" s="64">
        <v>7</v>
      </c>
      <c r="B8" s="99">
        <v>84264</v>
      </c>
      <c r="C8" s="1" t="s">
        <v>95</v>
      </c>
      <c r="D8" s="1" t="s">
        <v>96</v>
      </c>
      <c r="E8" s="29" t="s">
        <v>97</v>
      </c>
      <c r="F8" s="30" t="s">
        <v>154</v>
      </c>
      <c r="G8" s="26" t="s">
        <v>155</v>
      </c>
      <c r="H8" s="35" t="s">
        <v>100</v>
      </c>
      <c r="I8" s="35" t="s">
        <v>129</v>
      </c>
      <c r="J8" s="5" t="s">
        <v>102</v>
      </c>
      <c r="K8" s="11">
        <v>1</v>
      </c>
      <c r="L8" s="35" t="s">
        <v>103</v>
      </c>
      <c r="M8" s="52" t="s">
        <v>131</v>
      </c>
      <c r="N8" s="52" t="s">
        <v>105</v>
      </c>
      <c r="O8" s="52" t="s">
        <v>106</v>
      </c>
      <c r="P8" s="35" t="s">
        <v>156</v>
      </c>
      <c r="Q8" s="35" t="s">
        <v>108</v>
      </c>
      <c r="R8" s="11" t="s">
        <v>109</v>
      </c>
      <c r="S8" s="35" t="s">
        <v>110</v>
      </c>
      <c r="T8" s="12">
        <v>44943</v>
      </c>
      <c r="U8" s="37">
        <v>44944</v>
      </c>
      <c r="V8" s="37">
        <v>45293</v>
      </c>
      <c r="W8" s="28">
        <v>11</v>
      </c>
      <c r="X8" s="28">
        <v>15</v>
      </c>
      <c r="Y8" s="28">
        <f t="shared" si="0"/>
        <v>345</v>
      </c>
      <c r="Z8" s="28" t="s">
        <v>111</v>
      </c>
      <c r="AA8" s="10">
        <v>80500000</v>
      </c>
      <c r="AB8" s="10">
        <v>7000000</v>
      </c>
      <c r="AC8" s="28">
        <v>879</v>
      </c>
      <c r="AD8" s="37">
        <v>44943</v>
      </c>
      <c r="AE8" s="10">
        <v>644000000</v>
      </c>
      <c r="AF8" s="28">
        <v>882</v>
      </c>
      <c r="AG8" s="37">
        <v>44944</v>
      </c>
      <c r="AH8" s="10">
        <v>80500000</v>
      </c>
      <c r="AI8" s="11" t="s">
        <v>112</v>
      </c>
      <c r="AJ8" s="12">
        <v>44943</v>
      </c>
      <c r="AK8" s="6" t="s">
        <v>157</v>
      </c>
      <c r="AL8" s="35" t="s">
        <v>114</v>
      </c>
      <c r="AM8" s="28" t="s">
        <v>115</v>
      </c>
      <c r="AN8" s="15" t="s">
        <v>116</v>
      </c>
      <c r="AO8" s="11"/>
      <c r="AP8" s="310" t="s">
        <v>135</v>
      </c>
      <c r="AQ8" s="11">
        <v>1</v>
      </c>
      <c r="AR8" s="26" t="s">
        <v>118</v>
      </c>
      <c r="AS8" s="94">
        <v>45275</v>
      </c>
      <c r="AT8" s="10">
        <v>14000000</v>
      </c>
      <c r="AU8" s="10">
        <v>14000000</v>
      </c>
      <c r="AV8" s="7">
        <v>2</v>
      </c>
      <c r="AW8" s="7">
        <v>0</v>
      </c>
      <c r="AX8" s="7">
        <v>60</v>
      </c>
      <c r="AY8" s="7" t="s">
        <v>119</v>
      </c>
      <c r="AZ8" s="7">
        <v>60</v>
      </c>
      <c r="BA8" s="160">
        <v>45353</v>
      </c>
      <c r="BB8" s="40"/>
      <c r="BC8" s="40"/>
      <c r="BD8" s="40"/>
      <c r="BE8" s="40"/>
      <c r="BF8" s="40"/>
      <c r="BG8" s="40"/>
      <c r="BH8" s="40"/>
      <c r="BI8" s="40"/>
      <c r="BJ8" s="40"/>
      <c r="BK8" s="40"/>
      <c r="BL8" s="40"/>
      <c r="BM8" s="40"/>
      <c r="BN8" s="40"/>
      <c r="BO8" s="40"/>
      <c r="BP8" s="40"/>
      <c r="BQ8" s="40"/>
      <c r="BR8" s="40"/>
      <c r="BS8" s="40"/>
      <c r="BT8" s="40"/>
      <c r="BU8" s="40"/>
      <c r="BV8" s="40"/>
      <c r="BW8" s="40"/>
      <c r="BX8" s="215"/>
      <c r="BY8" s="160">
        <v>45353</v>
      </c>
      <c r="BZ8" s="7">
        <f>Y8+AZ8</f>
        <v>405</v>
      </c>
      <c r="CA8" s="7" t="s">
        <v>120</v>
      </c>
      <c r="CB8" s="10">
        <f>AA8+AU8</f>
        <v>94500000</v>
      </c>
      <c r="CC8" s="11" t="s">
        <v>121</v>
      </c>
      <c r="CD8" s="214"/>
      <c r="CE8" s="40"/>
      <c r="CF8" s="40"/>
      <c r="CG8" s="40"/>
      <c r="CH8" s="40"/>
      <c r="CI8" s="40"/>
      <c r="CJ8" s="40"/>
      <c r="CK8" s="40"/>
      <c r="CL8" s="40"/>
      <c r="CM8" s="40"/>
      <c r="CN8" s="40"/>
      <c r="CO8" s="40"/>
      <c r="CP8" s="40"/>
      <c r="CQ8" s="40"/>
      <c r="CR8" s="40"/>
      <c r="CS8" s="40"/>
      <c r="CT8" s="40"/>
      <c r="CU8" s="40"/>
      <c r="CV8" s="40"/>
      <c r="CW8" s="40"/>
      <c r="CX8" s="40"/>
      <c r="CY8" s="40"/>
      <c r="CZ8" s="40"/>
      <c r="DA8" s="40"/>
    </row>
    <row r="9" spans="1:105" ht="29.25" customHeight="1" x14ac:dyDescent="0.2">
      <c r="A9" s="79">
        <v>8</v>
      </c>
      <c r="B9" s="99">
        <v>84308</v>
      </c>
      <c r="C9" s="1" t="s">
        <v>95</v>
      </c>
      <c r="D9" s="1" t="s">
        <v>96</v>
      </c>
      <c r="E9" s="29" t="s">
        <v>97</v>
      </c>
      <c r="F9" s="154" t="s">
        <v>158</v>
      </c>
      <c r="G9" s="80" t="s">
        <v>159</v>
      </c>
      <c r="H9" s="50" t="s">
        <v>100</v>
      </c>
      <c r="I9" s="50" t="s">
        <v>101</v>
      </c>
      <c r="J9" s="49" t="s">
        <v>102</v>
      </c>
      <c r="K9" s="31">
        <v>1</v>
      </c>
      <c r="L9" s="50" t="s">
        <v>103</v>
      </c>
      <c r="M9" s="126" t="s">
        <v>160</v>
      </c>
      <c r="N9" s="126" t="s">
        <v>105</v>
      </c>
      <c r="O9" s="126" t="s">
        <v>106</v>
      </c>
      <c r="P9" s="50" t="s">
        <v>161</v>
      </c>
      <c r="Q9" s="50" t="s">
        <v>162</v>
      </c>
      <c r="R9" s="31" t="s">
        <v>109</v>
      </c>
      <c r="S9" s="50" t="s">
        <v>110</v>
      </c>
      <c r="T9" s="139">
        <v>44943</v>
      </c>
      <c r="U9" s="38">
        <v>44944</v>
      </c>
      <c r="V9" s="38">
        <v>45293</v>
      </c>
      <c r="W9" s="138">
        <v>11</v>
      </c>
      <c r="X9" s="138">
        <v>15</v>
      </c>
      <c r="Y9" s="138">
        <f t="shared" si="0"/>
        <v>345</v>
      </c>
      <c r="Z9" s="138" t="s">
        <v>111</v>
      </c>
      <c r="AA9" s="115">
        <v>57500000</v>
      </c>
      <c r="AB9" s="115">
        <v>5000000</v>
      </c>
      <c r="AC9" s="138">
        <v>882</v>
      </c>
      <c r="AD9" s="38">
        <v>44943</v>
      </c>
      <c r="AE9" s="115">
        <v>115000000</v>
      </c>
      <c r="AF9" s="138">
        <v>883</v>
      </c>
      <c r="AG9" s="38">
        <v>44944</v>
      </c>
      <c r="AH9" s="115">
        <v>57500000</v>
      </c>
      <c r="AI9" s="31" t="s">
        <v>112</v>
      </c>
      <c r="AJ9" s="139">
        <v>44943</v>
      </c>
      <c r="AK9" s="114" t="s">
        <v>163</v>
      </c>
      <c r="AL9" s="50" t="s">
        <v>114</v>
      </c>
      <c r="AM9" s="138" t="s">
        <v>115</v>
      </c>
      <c r="AN9" s="36" t="s">
        <v>116</v>
      </c>
      <c r="AO9" s="31"/>
      <c r="AP9" s="309" t="s">
        <v>135</v>
      </c>
      <c r="AQ9" s="11">
        <v>1</v>
      </c>
      <c r="AR9" s="26" t="s">
        <v>118</v>
      </c>
      <c r="AS9" s="94">
        <v>45271</v>
      </c>
      <c r="AT9" s="10">
        <v>15000000</v>
      </c>
      <c r="AU9" s="10">
        <v>15000000</v>
      </c>
      <c r="AV9" s="7">
        <v>3</v>
      </c>
      <c r="AW9" s="7">
        <v>0</v>
      </c>
      <c r="AX9" s="7">
        <v>90</v>
      </c>
      <c r="AY9" s="7" t="s">
        <v>164</v>
      </c>
      <c r="AZ9" s="7">
        <v>90</v>
      </c>
      <c r="BA9" s="94">
        <v>45384</v>
      </c>
      <c r="BB9" s="40"/>
      <c r="BC9" s="40"/>
      <c r="BD9" s="40"/>
      <c r="BE9" s="40"/>
      <c r="BF9" s="40"/>
      <c r="BG9" s="40"/>
      <c r="BH9" s="40"/>
      <c r="BI9" s="40"/>
      <c r="BJ9" s="40"/>
      <c r="BK9" s="40"/>
      <c r="BL9" s="40"/>
      <c r="BM9" s="40"/>
      <c r="BN9" s="40"/>
      <c r="BO9" s="40"/>
      <c r="BP9" s="40"/>
      <c r="BQ9" s="40"/>
      <c r="BR9" s="40"/>
      <c r="BS9" s="40"/>
      <c r="BT9" s="40"/>
      <c r="BU9" s="40"/>
      <c r="BV9" s="40"/>
      <c r="BW9" s="40"/>
      <c r="BX9" s="215"/>
      <c r="BY9" s="92">
        <f>V9</f>
        <v>45293</v>
      </c>
      <c r="BZ9" s="7">
        <f>Y9+AZ9</f>
        <v>435</v>
      </c>
      <c r="CA9" s="7" t="s">
        <v>165</v>
      </c>
      <c r="CB9" s="10">
        <f>AA9+AU9</f>
        <v>72500000</v>
      </c>
      <c r="CC9" s="11" t="s">
        <v>121</v>
      </c>
      <c r="CD9" s="220"/>
      <c r="CE9" s="75"/>
      <c r="CF9" s="75"/>
      <c r="CG9" s="75"/>
      <c r="CH9" s="75"/>
      <c r="CI9" s="75"/>
      <c r="CJ9" s="75"/>
      <c r="CK9" s="75"/>
      <c r="CL9" s="75"/>
      <c r="CM9" s="75"/>
      <c r="CN9" s="75"/>
      <c r="CO9" s="75"/>
      <c r="CP9" s="75"/>
      <c r="CQ9" s="75"/>
      <c r="CR9" s="75"/>
      <c r="CS9" s="75"/>
      <c r="CT9" s="75"/>
      <c r="CU9" s="75"/>
      <c r="CV9" s="75"/>
      <c r="CW9" s="75"/>
      <c r="CX9" s="75"/>
      <c r="CY9" s="75"/>
      <c r="CZ9" s="75"/>
      <c r="DA9" s="75"/>
    </row>
    <row r="10" spans="1:105" ht="29.25" customHeight="1" x14ac:dyDescent="0.2">
      <c r="A10" s="64">
        <v>9</v>
      </c>
      <c r="B10" s="99">
        <v>84265</v>
      </c>
      <c r="C10" s="1" t="s">
        <v>95</v>
      </c>
      <c r="D10" s="1" t="s">
        <v>96</v>
      </c>
      <c r="E10" s="29" t="s">
        <v>97</v>
      </c>
      <c r="F10" s="30" t="s">
        <v>166</v>
      </c>
      <c r="G10" s="26" t="s">
        <v>167</v>
      </c>
      <c r="H10" s="35" t="s">
        <v>100</v>
      </c>
      <c r="I10" s="35" t="s">
        <v>129</v>
      </c>
      <c r="J10" s="5" t="s">
        <v>102</v>
      </c>
      <c r="K10" s="11">
        <v>1</v>
      </c>
      <c r="L10" s="35" t="s">
        <v>103</v>
      </c>
      <c r="M10" s="52" t="s">
        <v>168</v>
      </c>
      <c r="N10" s="52" t="s">
        <v>105</v>
      </c>
      <c r="O10" s="52" t="s">
        <v>106</v>
      </c>
      <c r="P10" s="35" t="s">
        <v>169</v>
      </c>
      <c r="Q10" s="35" t="s">
        <v>170</v>
      </c>
      <c r="R10" s="11" t="s">
        <v>109</v>
      </c>
      <c r="S10" s="35" t="s">
        <v>110</v>
      </c>
      <c r="T10" s="12">
        <v>44946</v>
      </c>
      <c r="U10" s="37">
        <v>44949</v>
      </c>
      <c r="V10" s="37">
        <v>45298</v>
      </c>
      <c r="W10" s="28">
        <v>11</v>
      </c>
      <c r="X10" s="28">
        <v>15</v>
      </c>
      <c r="Y10" s="28">
        <f t="shared" si="0"/>
        <v>345</v>
      </c>
      <c r="Z10" s="28" t="s">
        <v>111</v>
      </c>
      <c r="AA10" s="10">
        <v>69000000</v>
      </c>
      <c r="AB10" s="10">
        <v>6000000</v>
      </c>
      <c r="AC10" s="28">
        <v>942</v>
      </c>
      <c r="AD10" s="37">
        <v>44946</v>
      </c>
      <c r="AE10" s="10">
        <v>69000000</v>
      </c>
      <c r="AF10" s="28">
        <v>897</v>
      </c>
      <c r="AG10" s="37">
        <v>44949</v>
      </c>
      <c r="AH10" s="10">
        <v>69000000</v>
      </c>
      <c r="AI10" s="11" t="s">
        <v>112</v>
      </c>
      <c r="AJ10" s="12">
        <v>44946</v>
      </c>
      <c r="AK10" s="6" t="s">
        <v>171</v>
      </c>
      <c r="AL10" s="35" t="s">
        <v>114</v>
      </c>
      <c r="AM10" s="28" t="s">
        <v>115</v>
      </c>
      <c r="AN10" s="15" t="s">
        <v>116</v>
      </c>
      <c r="AO10" s="11"/>
      <c r="AP10" s="310" t="s">
        <v>172</v>
      </c>
      <c r="AQ10" s="11">
        <v>1</v>
      </c>
      <c r="AR10" s="26" t="s">
        <v>118</v>
      </c>
      <c r="AS10" s="94">
        <v>45271</v>
      </c>
      <c r="AT10" s="10">
        <v>24000000</v>
      </c>
      <c r="AU10" s="10">
        <v>24000000</v>
      </c>
      <c r="AV10" s="26">
        <v>4</v>
      </c>
      <c r="AW10" s="26">
        <v>0</v>
      </c>
      <c r="AX10" s="26">
        <v>120</v>
      </c>
      <c r="AY10" s="26" t="s">
        <v>144</v>
      </c>
      <c r="AZ10" s="7">
        <v>120</v>
      </c>
      <c r="BA10" s="94">
        <v>45419</v>
      </c>
      <c r="BB10" s="40"/>
      <c r="BC10" s="40"/>
      <c r="BD10" s="40"/>
      <c r="BE10" s="40"/>
      <c r="BF10" s="40"/>
      <c r="BG10" s="40"/>
      <c r="BH10" s="40"/>
      <c r="BI10" s="40"/>
      <c r="BJ10" s="40"/>
      <c r="BK10" s="40"/>
      <c r="BL10" s="40"/>
      <c r="BM10" s="40"/>
      <c r="BN10" s="40"/>
      <c r="BO10" s="40"/>
      <c r="BP10" s="40"/>
      <c r="BQ10" s="40"/>
      <c r="BR10" s="40"/>
      <c r="BS10" s="40"/>
      <c r="BT10" s="40"/>
      <c r="BU10" s="40"/>
      <c r="BV10" s="40"/>
      <c r="BW10" s="40"/>
      <c r="BX10" s="215"/>
      <c r="BY10" s="94">
        <v>45419</v>
      </c>
      <c r="BZ10" s="7">
        <f>Y10+AZ10</f>
        <v>465</v>
      </c>
      <c r="CA10" s="7" t="s">
        <v>145</v>
      </c>
      <c r="CB10" s="10">
        <f>AA10+AU10</f>
        <v>93000000</v>
      </c>
      <c r="CC10" s="11" t="s">
        <v>121</v>
      </c>
      <c r="CD10" s="214"/>
      <c r="CE10" s="40"/>
      <c r="CF10" s="40"/>
      <c r="CG10" s="40"/>
      <c r="CH10" s="40"/>
      <c r="CI10" s="40"/>
      <c r="CJ10" s="40"/>
      <c r="CK10" s="40"/>
      <c r="CL10" s="40"/>
      <c r="CM10" s="40"/>
      <c r="CN10" s="40"/>
      <c r="CO10" s="40"/>
      <c r="CP10" s="40"/>
      <c r="CQ10" s="40"/>
      <c r="CR10" s="40"/>
      <c r="CS10" s="40"/>
      <c r="CT10" s="40"/>
      <c r="CU10" s="40"/>
      <c r="CV10" s="40"/>
      <c r="CW10" s="40"/>
      <c r="CX10" s="40"/>
      <c r="CY10" s="40"/>
      <c r="CZ10" s="40"/>
      <c r="DA10" s="40"/>
    </row>
    <row r="11" spans="1:105" ht="29.25" customHeight="1" x14ac:dyDescent="0.2">
      <c r="A11" s="77">
        <v>10</v>
      </c>
      <c r="B11" s="99">
        <v>86148</v>
      </c>
      <c r="C11" s="1" t="s">
        <v>95</v>
      </c>
      <c r="D11" s="1" t="s">
        <v>96</v>
      </c>
      <c r="E11" s="29" t="s">
        <v>97</v>
      </c>
      <c r="F11" s="112" t="s">
        <v>173</v>
      </c>
      <c r="G11" s="82" t="s">
        <v>174</v>
      </c>
      <c r="H11" s="48" t="s">
        <v>100</v>
      </c>
      <c r="I11" s="48" t="s">
        <v>129</v>
      </c>
      <c r="J11" s="47" t="s">
        <v>102</v>
      </c>
      <c r="K11" s="39">
        <v>4</v>
      </c>
      <c r="L11" s="48" t="s">
        <v>103</v>
      </c>
      <c r="M11" s="132" t="s">
        <v>175</v>
      </c>
      <c r="N11" s="132" t="s">
        <v>105</v>
      </c>
      <c r="O11" s="132" t="s">
        <v>106</v>
      </c>
      <c r="P11" s="48" t="s">
        <v>176</v>
      </c>
      <c r="Q11" s="48" t="s">
        <v>177</v>
      </c>
      <c r="R11" s="39" t="s">
        <v>109</v>
      </c>
      <c r="S11" s="48" t="s">
        <v>110</v>
      </c>
      <c r="T11" s="134">
        <v>44946</v>
      </c>
      <c r="U11" s="44">
        <v>44949</v>
      </c>
      <c r="V11" s="44">
        <v>45282</v>
      </c>
      <c r="W11" s="104">
        <v>11</v>
      </c>
      <c r="X11" s="104">
        <v>0</v>
      </c>
      <c r="Y11" s="104">
        <f>W11*30</f>
        <v>330</v>
      </c>
      <c r="Z11" s="104" t="s">
        <v>178</v>
      </c>
      <c r="AA11" s="17">
        <v>58850000</v>
      </c>
      <c r="AB11" s="17">
        <v>5350000</v>
      </c>
      <c r="AC11" s="133">
        <v>910</v>
      </c>
      <c r="AD11" s="44">
        <v>44944</v>
      </c>
      <c r="AE11" s="17">
        <v>58850000</v>
      </c>
      <c r="AF11" s="133">
        <v>898</v>
      </c>
      <c r="AG11" s="44">
        <v>44949</v>
      </c>
      <c r="AH11" s="17">
        <v>58850000</v>
      </c>
      <c r="AI11" s="39" t="s">
        <v>112</v>
      </c>
      <c r="AJ11" s="134">
        <v>44946</v>
      </c>
      <c r="AK11" s="107" t="s">
        <v>179</v>
      </c>
      <c r="AL11" s="48" t="s">
        <v>114</v>
      </c>
      <c r="AM11" s="133" t="s">
        <v>180</v>
      </c>
      <c r="AN11" s="105" t="s">
        <v>181</v>
      </c>
      <c r="AO11" s="109" t="s">
        <v>182</v>
      </c>
      <c r="AP11" s="311" t="s">
        <v>172</v>
      </c>
      <c r="AQ11" s="39">
        <v>1</v>
      </c>
      <c r="AR11" s="82" t="s">
        <v>118</v>
      </c>
      <c r="AS11" s="129">
        <v>45273</v>
      </c>
      <c r="AT11" s="17">
        <v>5350000</v>
      </c>
      <c r="AU11" s="17">
        <v>5350000</v>
      </c>
      <c r="AV11" s="82">
        <v>1</v>
      </c>
      <c r="AW11" s="82">
        <v>0</v>
      </c>
      <c r="AX11" s="82">
        <v>30</v>
      </c>
      <c r="AY11" s="82" t="s">
        <v>136</v>
      </c>
      <c r="AZ11" s="65">
        <v>30</v>
      </c>
      <c r="BA11" s="129">
        <v>45313</v>
      </c>
      <c r="BB11" s="40"/>
      <c r="BC11" s="40"/>
      <c r="BD11" s="40"/>
      <c r="BE11" s="40"/>
      <c r="BF11" s="40"/>
      <c r="BG11" s="40"/>
      <c r="BH11" s="40"/>
      <c r="BI11" s="40"/>
      <c r="BJ11" s="40"/>
      <c r="BK11" s="40"/>
      <c r="BL11" s="40"/>
      <c r="BM11" s="40"/>
      <c r="BN11" s="40"/>
      <c r="BO11" s="40"/>
      <c r="BP11" s="40"/>
      <c r="BQ11" s="40"/>
      <c r="BR11" s="40"/>
      <c r="BS11" s="40"/>
      <c r="BT11" s="40"/>
      <c r="BU11" s="40"/>
      <c r="BV11" s="40"/>
      <c r="BW11" s="40"/>
      <c r="BX11" s="215"/>
      <c r="BY11" s="129">
        <v>45313</v>
      </c>
      <c r="BZ11" s="65">
        <f>Y11+AZ11</f>
        <v>360</v>
      </c>
      <c r="CA11" s="65" t="s">
        <v>183</v>
      </c>
      <c r="CB11" s="17">
        <f>AA11+AU11</f>
        <v>64200000</v>
      </c>
      <c r="CC11" s="39" t="s">
        <v>121</v>
      </c>
      <c r="CD11" s="221"/>
      <c r="CE11" s="85"/>
      <c r="CF11" s="85"/>
      <c r="CG11" s="85"/>
      <c r="CH11" s="85"/>
      <c r="CI11" s="85"/>
      <c r="CJ11" s="85"/>
      <c r="CK11" s="85"/>
      <c r="CL11" s="85"/>
      <c r="CM11" s="85"/>
      <c r="CN11" s="85"/>
      <c r="CO11" s="85"/>
      <c r="CP11" s="85"/>
      <c r="CQ11" s="85"/>
      <c r="CR11" s="85"/>
      <c r="CS11" s="85"/>
      <c r="CT11" s="85"/>
      <c r="CU11" s="85"/>
      <c r="CV11" s="85"/>
      <c r="CW11" s="85"/>
      <c r="CX11" s="85"/>
      <c r="CY11" s="85"/>
      <c r="CZ11" s="85"/>
      <c r="DA11" s="85"/>
    </row>
    <row r="12" spans="1:105" ht="29.25" customHeight="1" x14ac:dyDescent="0.2">
      <c r="A12" s="281">
        <v>11</v>
      </c>
      <c r="B12" s="168">
        <v>85902</v>
      </c>
      <c r="C12" s="1" t="s">
        <v>95</v>
      </c>
      <c r="D12" s="1" t="s">
        <v>96</v>
      </c>
      <c r="E12" s="29" t="s">
        <v>97</v>
      </c>
      <c r="F12" s="30" t="s">
        <v>184</v>
      </c>
      <c r="G12" s="26" t="s">
        <v>185</v>
      </c>
      <c r="H12" s="26" t="s">
        <v>100</v>
      </c>
      <c r="I12" s="26" t="s">
        <v>101</v>
      </c>
      <c r="J12" s="4" t="s">
        <v>102</v>
      </c>
      <c r="K12" s="15">
        <v>1</v>
      </c>
      <c r="L12" s="26" t="s">
        <v>103</v>
      </c>
      <c r="M12" s="162" t="s">
        <v>160</v>
      </c>
      <c r="N12" s="162" t="s">
        <v>105</v>
      </c>
      <c r="O12" s="162" t="s">
        <v>106</v>
      </c>
      <c r="P12" s="26" t="s">
        <v>186</v>
      </c>
      <c r="Q12" s="26" t="s">
        <v>187</v>
      </c>
      <c r="R12" s="15" t="s">
        <v>109</v>
      </c>
      <c r="S12" s="26" t="s">
        <v>110</v>
      </c>
      <c r="T12" s="16">
        <v>44951</v>
      </c>
      <c r="U12" s="37">
        <v>44974</v>
      </c>
      <c r="V12" s="37">
        <v>45307</v>
      </c>
      <c r="W12" s="7">
        <v>11</v>
      </c>
      <c r="X12" s="7">
        <v>0</v>
      </c>
      <c r="Y12" s="7">
        <f>W12*30</f>
        <v>330</v>
      </c>
      <c r="Z12" s="7" t="s">
        <v>178</v>
      </c>
      <c r="AA12" s="10">
        <v>66000000</v>
      </c>
      <c r="AB12" s="10">
        <v>6000000</v>
      </c>
      <c r="AC12" s="30">
        <v>889</v>
      </c>
      <c r="AD12" s="14">
        <v>44944</v>
      </c>
      <c r="AE12" s="10">
        <v>66000000</v>
      </c>
      <c r="AF12" s="30">
        <v>913</v>
      </c>
      <c r="AG12" s="14">
        <v>44953</v>
      </c>
      <c r="AH12" s="10">
        <v>66000000</v>
      </c>
      <c r="AI12" s="15" t="s">
        <v>112</v>
      </c>
      <c r="AJ12" s="16">
        <v>44950</v>
      </c>
      <c r="AK12" s="6" t="s">
        <v>188</v>
      </c>
      <c r="AL12" s="26" t="s">
        <v>114</v>
      </c>
      <c r="AM12" s="30" t="s">
        <v>189</v>
      </c>
      <c r="AN12" s="23" t="s">
        <v>190</v>
      </c>
      <c r="AO12" s="23"/>
      <c r="AP12" s="15" t="s">
        <v>191</v>
      </c>
      <c r="AQ12" s="15"/>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215"/>
      <c r="BY12" s="321">
        <f>V12</f>
        <v>45307</v>
      </c>
      <c r="BZ12" s="26">
        <f>Y12+AZ12</f>
        <v>330</v>
      </c>
      <c r="CA12" s="26" t="str">
        <f>Z12</f>
        <v>11 MESES</v>
      </c>
      <c r="CB12" s="131">
        <f>AA12+AU12</f>
        <v>66000000</v>
      </c>
      <c r="CC12" s="15" t="s">
        <v>121</v>
      </c>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row>
    <row r="13" spans="1:105" ht="29.25" customHeight="1" x14ac:dyDescent="0.2">
      <c r="A13" s="79">
        <v>12</v>
      </c>
      <c r="B13" s="99">
        <v>85826</v>
      </c>
      <c r="C13" s="1" t="s">
        <v>95</v>
      </c>
      <c r="D13" s="1" t="s">
        <v>96</v>
      </c>
      <c r="E13" s="29" t="s">
        <v>97</v>
      </c>
      <c r="F13" s="154" t="s">
        <v>192</v>
      </c>
      <c r="G13" s="80" t="s">
        <v>193</v>
      </c>
      <c r="H13" s="50" t="s">
        <v>100</v>
      </c>
      <c r="I13" s="50" t="s">
        <v>101</v>
      </c>
      <c r="J13" s="49" t="s">
        <v>102</v>
      </c>
      <c r="K13" s="31">
        <v>1</v>
      </c>
      <c r="L13" s="50" t="s">
        <v>103</v>
      </c>
      <c r="M13" s="126" t="s">
        <v>194</v>
      </c>
      <c r="N13" s="126" t="s">
        <v>105</v>
      </c>
      <c r="O13" s="126" t="s">
        <v>106</v>
      </c>
      <c r="P13" s="50" t="s">
        <v>195</v>
      </c>
      <c r="Q13" s="50" t="s">
        <v>196</v>
      </c>
      <c r="R13" s="31" t="s">
        <v>109</v>
      </c>
      <c r="S13" s="50" t="s">
        <v>110</v>
      </c>
      <c r="T13" s="139">
        <v>44951</v>
      </c>
      <c r="U13" s="38">
        <v>44953</v>
      </c>
      <c r="V13" s="38">
        <v>45286</v>
      </c>
      <c r="W13" s="74">
        <v>11</v>
      </c>
      <c r="X13" s="74">
        <v>0</v>
      </c>
      <c r="Y13" s="74">
        <f>W13*30</f>
        <v>330</v>
      </c>
      <c r="Z13" s="74" t="s">
        <v>178</v>
      </c>
      <c r="AA13" s="115">
        <v>50600000</v>
      </c>
      <c r="AB13" s="115">
        <v>4600000</v>
      </c>
      <c r="AC13" s="138">
        <v>888</v>
      </c>
      <c r="AD13" s="38">
        <v>44944</v>
      </c>
      <c r="AE13" s="115">
        <v>151800000</v>
      </c>
      <c r="AF13" s="138">
        <v>914</v>
      </c>
      <c r="AG13" s="38">
        <v>44953</v>
      </c>
      <c r="AH13" s="115">
        <v>50600000</v>
      </c>
      <c r="AI13" s="31" t="s">
        <v>112</v>
      </c>
      <c r="AJ13" s="139">
        <v>44950</v>
      </c>
      <c r="AK13" s="114" t="s">
        <v>197</v>
      </c>
      <c r="AL13" s="50" t="s">
        <v>114</v>
      </c>
      <c r="AM13" s="138" t="s">
        <v>198</v>
      </c>
      <c r="AN13" s="36" t="s">
        <v>199</v>
      </c>
      <c r="AO13" s="31"/>
      <c r="AP13" s="309" t="s">
        <v>191</v>
      </c>
      <c r="AQ13" s="31">
        <v>1</v>
      </c>
      <c r="AR13" s="80" t="s">
        <v>118</v>
      </c>
      <c r="AS13" s="140">
        <v>45275</v>
      </c>
      <c r="AT13" s="115">
        <v>4600000</v>
      </c>
      <c r="AU13" s="115">
        <v>4600000</v>
      </c>
      <c r="AV13" s="80">
        <v>1</v>
      </c>
      <c r="AW13" s="80">
        <v>0</v>
      </c>
      <c r="AX13" s="80">
        <v>30</v>
      </c>
      <c r="AY13" s="80" t="s">
        <v>136</v>
      </c>
      <c r="AZ13" s="80">
        <v>30</v>
      </c>
      <c r="BA13" s="140">
        <v>45317</v>
      </c>
      <c r="BB13" s="85"/>
      <c r="BC13" s="85"/>
      <c r="BD13" s="85"/>
      <c r="BE13" s="85"/>
      <c r="BF13" s="85"/>
      <c r="BG13" s="85"/>
      <c r="BH13" s="85"/>
      <c r="BI13" s="85"/>
      <c r="BJ13" s="85"/>
      <c r="BK13" s="85"/>
      <c r="BL13" s="85"/>
      <c r="BM13" s="85"/>
      <c r="BN13" s="85"/>
      <c r="BO13" s="85"/>
      <c r="BP13" s="85"/>
      <c r="BQ13" s="85"/>
      <c r="BR13" s="85"/>
      <c r="BS13" s="85"/>
      <c r="BT13" s="85"/>
      <c r="BU13" s="85"/>
      <c r="BV13" s="85"/>
      <c r="BW13" s="85"/>
      <c r="BX13" s="218"/>
      <c r="BY13" s="141">
        <v>45317</v>
      </c>
      <c r="BZ13" s="8">
        <f>Y13+AZ13</f>
        <v>360</v>
      </c>
      <c r="CA13" s="8" t="s">
        <v>183</v>
      </c>
      <c r="CB13" s="115">
        <f>AA13+AU13</f>
        <v>55200000</v>
      </c>
      <c r="CC13" s="31" t="s">
        <v>121</v>
      </c>
      <c r="CD13" s="220"/>
      <c r="CE13" s="75"/>
      <c r="CF13" s="75"/>
      <c r="CG13" s="75"/>
      <c r="CH13" s="75"/>
      <c r="CI13" s="75"/>
      <c r="CJ13" s="75"/>
      <c r="CK13" s="75"/>
      <c r="CL13" s="75"/>
      <c r="CM13" s="75"/>
      <c r="CN13" s="75"/>
      <c r="CO13" s="75"/>
      <c r="CP13" s="75"/>
      <c r="CQ13" s="75"/>
      <c r="CR13" s="75"/>
      <c r="CS13" s="75"/>
      <c r="CT13" s="75"/>
      <c r="CU13" s="75"/>
      <c r="CV13" s="75"/>
      <c r="CW13" s="75"/>
      <c r="CX13" s="75"/>
      <c r="CY13" s="75"/>
      <c r="CZ13" s="75"/>
      <c r="DA13" s="75"/>
    </row>
    <row r="14" spans="1:105" ht="29.25" customHeight="1" x14ac:dyDescent="0.2">
      <c r="A14" s="64">
        <v>13</v>
      </c>
      <c r="B14" s="99">
        <v>84449</v>
      </c>
      <c r="C14" s="1" t="s">
        <v>200</v>
      </c>
      <c r="D14" s="1" t="s">
        <v>201</v>
      </c>
      <c r="E14" s="29" t="s">
        <v>202</v>
      </c>
      <c r="F14" s="30" t="s">
        <v>203</v>
      </c>
      <c r="G14" s="26" t="s">
        <v>204</v>
      </c>
      <c r="H14" s="35" t="s">
        <v>100</v>
      </c>
      <c r="I14" s="35" t="s">
        <v>129</v>
      </c>
      <c r="J14" s="5" t="s">
        <v>102</v>
      </c>
      <c r="K14" s="95">
        <v>3</v>
      </c>
      <c r="L14" s="35" t="s">
        <v>103</v>
      </c>
      <c r="M14" s="52" t="s">
        <v>205</v>
      </c>
      <c r="N14" s="52" t="s">
        <v>105</v>
      </c>
      <c r="O14" s="52" t="s">
        <v>106</v>
      </c>
      <c r="P14" s="35" t="s">
        <v>206</v>
      </c>
      <c r="Q14" s="35" t="s">
        <v>207</v>
      </c>
      <c r="R14" s="11" t="s">
        <v>109</v>
      </c>
      <c r="S14" s="35" t="s">
        <v>110</v>
      </c>
      <c r="T14" s="12">
        <v>44951</v>
      </c>
      <c r="U14" s="37">
        <v>44952</v>
      </c>
      <c r="V14" s="37">
        <v>45239</v>
      </c>
      <c r="W14" s="9">
        <v>9</v>
      </c>
      <c r="X14" s="9">
        <v>15</v>
      </c>
      <c r="Y14" s="9">
        <f>W14*30+15</f>
        <v>285</v>
      </c>
      <c r="Z14" s="9" t="s">
        <v>208</v>
      </c>
      <c r="AA14" s="10">
        <v>64125000</v>
      </c>
      <c r="AB14" s="10">
        <v>6750000</v>
      </c>
      <c r="AC14" s="28">
        <v>926</v>
      </c>
      <c r="AD14" s="37">
        <v>44945</v>
      </c>
      <c r="AE14" s="10">
        <v>77625000</v>
      </c>
      <c r="AF14" s="28">
        <v>911</v>
      </c>
      <c r="AG14" s="37">
        <v>44951</v>
      </c>
      <c r="AH14" s="10">
        <v>64125000</v>
      </c>
      <c r="AI14" s="11" t="s">
        <v>112</v>
      </c>
      <c r="AJ14" s="12">
        <v>44950</v>
      </c>
      <c r="AK14" s="6" t="s">
        <v>209</v>
      </c>
      <c r="AL14" s="35" t="s">
        <v>114</v>
      </c>
      <c r="AM14" s="28" t="s">
        <v>210</v>
      </c>
      <c r="AN14" s="23" t="s">
        <v>211</v>
      </c>
      <c r="AO14" s="23"/>
      <c r="AP14" s="310" t="s">
        <v>126</v>
      </c>
      <c r="AQ14" s="11">
        <v>1</v>
      </c>
      <c r="AR14" s="26" t="s">
        <v>118</v>
      </c>
      <c r="AS14" s="94">
        <v>45239</v>
      </c>
      <c r="AT14" s="10">
        <v>13500000</v>
      </c>
      <c r="AU14" s="10">
        <v>13500000</v>
      </c>
      <c r="AV14" s="7">
        <v>2</v>
      </c>
      <c r="AW14" s="7">
        <v>0</v>
      </c>
      <c r="AX14" s="7">
        <v>60</v>
      </c>
      <c r="AY14" s="7" t="s">
        <v>119</v>
      </c>
      <c r="AZ14" s="7">
        <v>60</v>
      </c>
      <c r="BA14" s="94">
        <v>45300</v>
      </c>
      <c r="BB14" s="40"/>
      <c r="BC14" s="40"/>
      <c r="BD14" s="40"/>
      <c r="BE14" s="40"/>
      <c r="BF14" s="40"/>
      <c r="BG14" s="40"/>
      <c r="BH14" s="40"/>
      <c r="BI14" s="40"/>
      <c r="BJ14" s="40"/>
      <c r="BK14" s="40"/>
      <c r="BL14" s="40"/>
      <c r="BM14" s="40"/>
      <c r="BN14" s="40"/>
      <c r="BO14" s="40"/>
      <c r="BP14" s="40"/>
      <c r="BQ14" s="40"/>
      <c r="BR14" s="40"/>
      <c r="BS14" s="40"/>
      <c r="BT14" s="40"/>
      <c r="BU14" s="40"/>
      <c r="BV14" s="40"/>
      <c r="BW14" s="40"/>
      <c r="BX14" s="215"/>
      <c r="BY14" s="94">
        <v>45300</v>
      </c>
      <c r="BZ14" s="7">
        <f>Y14+AZ14</f>
        <v>345</v>
      </c>
      <c r="CA14" s="7" t="s">
        <v>111</v>
      </c>
      <c r="CB14" s="10">
        <f>AA14+AU14</f>
        <v>77625000</v>
      </c>
      <c r="CC14" s="11" t="s">
        <v>121</v>
      </c>
      <c r="CD14" s="214"/>
      <c r="CE14" s="40"/>
      <c r="CF14" s="40"/>
      <c r="CG14" s="40"/>
      <c r="CH14" s="40"/>
      <c r="CI14" s="40"/>
      <c r="CJ14" s="40"/>
      <c r="CK14" s="40"/>
      <c r="CL14" s="40"/>
      <c r="CM14" s="40"/>
      <c r="CN14" s="40"/>
      <c r="CO14" s="40"/>
      <c r="CP14" s="40"/>
      <c r="CQ14" s="40"/>
      <c r="CR14" s="40"/>
      <c r="CS14" s="40"/>
      <c r="CT14" s="40"/>
      <c r="CU14" s="40"/>
      <c r="CV14" s="40"/>
      <c r="CW14" s="40"/>
      <c r="CX14" s="40"/>
      <c r="CY14" s="40"/>
      <c r="CZ14" s="40"/>
      <c r="DA14" s="40"/>
    </row>
    <row r="15" spans="1:105" ht="29.25" customHeight="1" x14ac:dyDescent="0.2">
      <c r="A15" s="77">
        <v>14</v>
      </c>
      <c r="B15" s="99">
        <v>85925</v>
      </c>
      <c r="C15" s="1" t="s">
        <v>95</v>
      </c>
      <c r="D15" s="1" t="s">
        <v>96</v>
      </c>
      <c r="E15" s="29" t="s">
        <v>97</v>
      </c>
      <c r="F15" s="112" t="s">
        <v>212</v>
      </c>
      <c r="G15" s="82" t="s">
        <v>213</v>
      </c>
      <c r="H15" s="48" t="s">
        <v>100</v>
      </c>
      <c r="I15" s="48" t="s">
        <v>101</v>
      </c>
      <c r="J15" s="47" t="s">
        <v>102</v>
      </c>
      <c r="K15" s="39">
        <v>3</v>
      </c>
      <c r="L15" s="48" t="s">
        <v>214</v>
      </c>
      <c r="M15" s="132" t="s">
        <v>215</v>
      </c>
      <c r="N15" s="132" t="s">
        <v>105</v>
      </c>
      <c r="O15" s="132" t="s">
        <v>106</v>
      </c>
      <c r="P15" s="48" t="s">
        <v>216</v>
      </c>
      <c r="Q15" s="48" t="s">
        <v>217</v>
      </c>
      <c r="R15" s="39" t="s">
        <v>109</v>
      </c>
      <c r="S15" s="48" t="s">
        <v>110</v>
      </c>
      <c r="T15" s="134">
        <v>44949</v>
      </c>
      <c r="U15" s="44">
        <v>44951</v>
      </c>
      <c r="V15" s="44">
        <v>45284</v>
      </c>
      <c r="W15" s="104">
        <v>11</v>
      </c>
      <c r="X15" s="104">
        <v>0</v>
      </c>
      <c r="Y15" s="104">
        <f>W15*30</f>
        <v>330</v>
      </c>
      <c r="Z15" s="104" t="s">
        <v>178</v>
      </c>
      <c r="AA15" s="17">
        <v>26400000</v>
      </c>
      <c r="AB15" s="17">
        <v>2400000</v>
      </c>
      <c r="AC15" s="133">
        <v>893</v>
      </c>
      <c r="AD15" s="44">
        <v>44944</v>
      </c>
      <c r="AE15" s="17">
        <v>132000000</v>
      </c>
      <c r="AF15" s="133">
        <v>899</v>
      </c>
      <c r="AG15" s="44">
        <v>44951</v>
      </c>
      <c r="AH15" s="17">
        <v>26400000</v>
      </c>
      <c r="AI15" s="39" t="s">
        <v>112</v>
      </c>
      <c r="AJ15" s="134">
        <v>44949</v>
      </c>
      <c r="AK15" s="107" t="s">
        <v>218</v>
      </c>
      <c r="AL15" s="48" t="s">
        <v>114</v>
      </c>
      <c r="AM15" s="133" t="s">
        <v>115</v>
      </c>
      <c r="AN15" s="105" t="s">
        <v>116</v>
      </c>
      <c r="AO15" s="39"/>
      <c r="AP15" s="311" t="s">
        <v>219</v>
      </c>
      <c r="AQ15" s="11">
        <v>1</v>
      </c>
      <c r="AR15" s="26" t="s">
        <v>118</v>
      </c>
      <c r="AS15" s="94">
        <v>45272</v>
      </c>
      <c r="AT15" s="10">
        <v>4800000</v>
      </c>
      <c r="AU15" s="10">
        <v>4800000</v>
      </c>
      <c r="AV15" s="7">
        <v>2</v>
      </c>
      <c r="AW15" s="7">
        <v>0</v>
      </c>
      <c r="AX15" s="7">
        <v>60</v>
      </c>
      <c r="AY15" s="7" t="s">
        <v>119</v>
      </c>
      <c r="AZ15" s="7">
        <v>60</v>
      </c>
      <c r="BA15" s="94">
        <v>45346</v>
      </c>
      <c r="BB15" s="75"/>
      <c r="BC15" s="75"/>
      <c r="BD15" s="75"/>
      <c r="BE15" s="75"/>
      <c r="BF15" s="75"/>
      <c r="BG15" s="75"/>
      <c r="BH15" s="75"/>
      <c r="BI15" s="75"/>
      <c r="BJ15" s="75"/>
      <c r="BK15" s="75"/>
      <c r="BL15" s="75"/>
      <c r="BM15" s="75"/>
      <c r="BN15" s="75"/>
      <c r="BO15" s="75"/>
      <c r="BP15" s="75"/>
      <c r="BQ15" s="75"/>
      <c r="BR15" s="75"/>
      <c r="BS15" s="75"/>
      <c r="BT15" s="75"/>
      <c r="BU15" s="75"/>
      <c r="BV15" s="75"/>
      <c r="BW15" s="75"/>
      <c r="BX15" s="207"/>
      <c r="BY15" s="94">
        <v>45346</v>
      </c>
      <c r="BZ15" s="7">
        <f>Y15+AZ15</f>
        <v>390</v>
      </c>
      <c r="CA15" s="7" t="s">
        <v>220</v>
      </c>
      <c r="CB15" s="10">
        <f>AA15+AU15</f>
        <v>31200000</v>
      </c>
      <c r="CC15" s="11" t="s">
        <v>121</v>
      </c>
      <c r="CD15" s="221"/>
      <c r="CE15" s="85"/>
      <c r="CF15" s="85"/>
      <c r="CG15" s="85"/>
      <c r="CH15" s="85"/>
      <c r="CI15" s="85"/>
      <c r="CJ15" s="85"/>
      <c r="CK15" s="85"/>
      <c r="CL15" s="85"/>
      <c r="CM15" s="85"/>
      <c r="CN15" s="85"/>
      <c r="CO15" s="85"/>
      <c r="CP15" s="85"/>
      <c r="CQ15" s="85"/>
      <c r="CR15" s="85"/>
      <c r="CS15" s="85"/>
      <c r="CT15" s="85"/>
      <c r="CU15" s="85"/>
      <c r="CV15" s="85"/>
      <c r="CW15" s="85"/>
      <c r="CX15" s="85"/>
      <c r="CY15" s="85"/>
      <c r="CZ15" s="85"/>
      <c r="DA15" s="85"/>
    </row>
    <row r="16" spans="1:105" ht="29.25" customHeight="1" x14ac:dyDescent="0.2">
      <c r="A16" s="64">
        <v>15</v>
      </c>
      <c r="B16" s="99">
        <v>84296</v>
      </c>
      <c r="C16" s="1" t="s">
        <v>95</v>
      </c>
      <c r="D16" s="1" t="s">
        <v>96</v>
      </c>
      <c r="E16" s="29" t="s">
        <v>97</v>
      </c>
      <c r="F16" s="30" t="s">
        <v>221</v>
      </c>
      <c r="G16" s="26" t="s">
        <v>222</v>
      </c>
      <c r="H16" s="35" t="s">
        <v>100</v>
      </c>
      <c r="I16" s="35" t="s">
        <v>101</v>
      </c>
      <c r="J16" s="5" t="s">
        <v>102</v>
      </c>
      <c r="K16" s="11">
        <v>1</v>
      </c>
      <c r="L16" s="35" t="s">
        <v>103</v>
      </c>
      <c r="M16" s="52" t="s">
        <v>104</v>
      </c>
      <c r="N16" s="52" t="s">
        <v>105</v>
      </c>
      <c r="O16" s="52" t="s">
        <v>106</v>
      </c>
      <c r="P16" s="35" t="s">
        <v>223</v>
      </c>
      <c r="Q16" s="35" t="s">
        <v>108</v>
      </c>
      <c r="R16" s="11" t="s">
        <v>109</v>
      </c>
      <c r="S16" s="35" t="s">
        <v>110</v>
      </c>
      <c r="T16" s="12">
        <v>44949</v>
      </c>
      <c r="U16" s="37">
        <v>44951</v>
      </c>
      <c r="V16" s="37">
        <v>45300</v>
      </c>
      <c r="W16" s="9">
        <v>11</v>
      </c>
      <c r="X16" s="9">
        <v>15</v>
      </c>
      <c r="Y16" s="9">
        <f>W16*30+X16</f>
        <v>345</v>
      </c>
      <c r="Z16" s="9" t="s">
        <v>111</v>
      </c>
      <c r="AA16" s="10">
        <v>69000000</v>
      </c>
      <c r="AB16" s="10">
        <v>6000000</v>
      </c>
      <c r="AC16" s="28">
        <v>881</v>
      </c>
      <c r="AD16" s="37">
        <v>44943</v>
      </c>
      <c r="AE16" s="10">
        <v>69000000</v>
      </c>
      <c r="AF16" s="28">
        <v>900</v>
      </c>
      <c r="AG16" s="37">
        <v>44951</v>
      </c>
      <c r="AH16" s="10">
        <v>69000000</v>
      </c>
      <c r="AI16" s="11" t="s">
        <v>112</v>
      </c>
      <c r="AJ16" s="12">
        <v>44949</v>
      </c>
      <c r="AK16" s="6" t="s">
        <v>224</v>
      </c>
      <c r="AL16" s="35" t="s">
        <v>114</v>
      </c>
      <c r="AM16" s="28" t="s">
        <v>115</v>
      </c>
      <c r="AN16" s="15" t="s">
        <v>116</v>
      </c>
      <c r="AO16" s="11"/>
      <c r="AP16" s="310" t="s">
        <v>225</v>
      </c>
      <c r="AQ16" s="11">
        <v>1</v>
      </c>
      <c r="AR16" s="26" t="s">
        <v>118</v>
      </c>
      <c r="AS16" s="94">
        <v>45275</v>
      </c>
      <c r="AT16" s="10">
        <v>12000000</v>
      </c>
      <c r="AU16" s="10">
        <v>12000000</v>
      </c>
      <c r="AV16" s="7">
        <v>2</v>
      </c>
      <c r="AW16" s="7">
        <v>0</v>
      </c>
      <c r="AX16" s="7">
        <v>60</v>
      </c>
      <c r="AY16" s="7" t="s">
        <v>119</v>
      </c>
      <c r="AZ16" s="7">
        <v>60</v>
      </c>
      <c r="BA16" s="94">
        <v>45360</v>
      </c>
      <c r="BB16" s="85"/>
      <c r="BC16" s="85"/>
      <c r="BD16" s="85"/>
      <c r="BE16" s="85"/>
      <c r="BF16" s="85"/>
      <c r="BG16" s="85"/>
      <c r="BH16" s="85"/>
      <c r="BI16" s="85"/>
      <c r="BJ16" s="85"/>
      <c r="BK16" s="85"/>
      <c r="BL16" s="85"/>
      <c r="BM16" s="85"/>
      <c r="BN16" s="85"/>
      <c r="BO16" s="85"/>
      <c r="BP16" s="85"/>
      <c r="BQ16" s="85"/>
      <c r="BR16" s="85"/>
      <c r="BS16" s="85"/>
      <c r="BT16" s="85"/>
      <c r="BU16" s="85"/>
      <c r="BV16" s="85"/>
      <c r="BW16" s="85"/>
      <c r="BX16" s="218"/>
      <c r="BY16" s="94">
        <v>45360</v>
      </c>
      <c r="BZ16" s="7">
        <f>Y16+AZ16</f>
        <v>405</v>
      </c>
      <c r="CA16" s="7" t="s">
        <v>120</v>
      </c>
      <c r="CB16" s="10">
        <f>AA16+AU16</f>
        <v>81000000</v>
      </c>
      <c r="CC16" s="11" t="s">
        <v>121</v>
      </c>
      <c r="CD16" s="214"/>
      <c r="CE16" s="40"/>
      <c r="CF16" s="40"/>
      <c r="CG16" s="40"/>
      <c r="CH16" s="40"/>
      <c r="CI16" s="40"/>
      <c r="CJ16" s="40"/>
      <c r="CK16" s="40"/>
      <c r="CL16" s="40"/>
      <c r="CM16" s="40"/>
      <c r="CN16" s="40"/>
      <c r="CO16" s="40"/>
      <c r="CP16" s="40"/>
      <c r="CQ16" s="40"/>
      <c r="CR16" s="40"/>
      <c r="CS16" s="40"/>
      <c r="CT16" s="40"/>
      <c r="CU16" s="40"/>
      <c r="CV16" s="40"/>
      <c r="CW16" s="40"/>
      <c r="CX16" s="40"/>
      <c r="CY16" s="40"/>
      <c r="CZ16" s="40"/>
      <c r="DA16" s="40"/>
    </row>
    <row r="17" spans="1:105" ht="29.25" customHeight="1" x14ac:dyDescent="0.2">
      <c r="A17" s="79">
        <v>16</v>
      </c>
      <c r="B17" s="99">
        <v>84519</v>
      </c>
      <c r="C17" s="1" t="s">
        <v>226</v>
      </c>
      <c r="D17" s="1" t="s">
        <v>201</v>
      </c>
      <c r="E17" s="29" t="s">
        <v>202</v>
      </c>
      <c r="F17" s="154" t="s">
        <v>227</v>
      </c>
      <c r="G17" s="80" t="s">
        <v>228</v>
      </c>
      <c r="H17" s="50" t="s">
        <v>100</v>
      </c>
      <c r="I17" s="50" t="s">
        <v>101</v>
      </c>
      <c r="J17" s="49" t="s">
        <v>102</v>
      </c>
      <c r="K17" s="289">
        <v>3</v>
      </c>
      <c r="L17" s="50" t="s">
        <v>103</v>
      </c>
      <c r="M17" s="126" t="s">
        <v>194</v>
      </c>
      <c r="N17" s="126" t="s">
        <v>105</v>
      </c>
      <c r="O17" s="126" t="s">
        <v>106</v>
      </c>
      <c r="P17" s="50" t="s">
        <v>229</v>
      </c>
      <c r="Q17" s="50" t="s">
        <v>230</v>
      </c>
      <c r="R17" s="31" t="s">
        <v>109</v>
      </c>
      <c r="S17" s="50" t="s">
        <v>110</v>
      </c>
      <c r="T17" s="139">
        <v>44951</v>
      </c>
      <c r="U17" s="38">
        <v>44953</v>
      </c>
      <c r="V17" s="38">
        <v>45242</v>
      </c>
      <c r="W17" s="74">
        <v>9</v>
      </c>
      <c r="X17" s="74">
        <v>15</v>
      </c>
      <c r="Y17" s="74">
        <f>W17*30+15</f>
        <v>285</v>
      </c>
      <c r="Z17" s="74" t="s">
        <v>208</v>
      </c>
      <c r="AA17" s="115">
        <v>49399995</v>
      </c>
      <c r="AB17" s="115">
        <v>5200000</v>
      </c>
      <c r="AC17" s="138">
        <v>939</v>
      </c>
      <c r="AD17" s="38">
        <v>44945</v>
      </c>
      <c r="AE17" s="115">
        <v>59800000</v>
      </c>
      <c r="AF17" s="138">
        <v>915</v>
      </c>
      <c r="AG17" s="38">
        <v>44953</v>
      </c>
      <c r="AH17" s="115">
        <v>49399995</v>
      </c>
      <c r="AI17" s="31" t="s">
        <v>112</v>
      </c>
      <c r="AJ17" s="139">
        <v>44951</v>
      </c>
      <c r="AK17" s="114" t="s">
        <v>231</v>
      </c>
      <c r="AL17" s="50" t="s">
        <v>114</v>
      </c>
      <c r="AM17" s="138" t="s">
        <v>232</v>
      </c>
      <c r="AN17" s="80" t="s">
        <v>233</v>
      </c>
      <c r="AO17" s="80"/>
      <c r="AP17" s="309" t="s">
        <v>191</v>
      </c>
      <c r="AQ17" s="11">
        <v>1</v>
      </c>
      <c r="AR17" s="26" t="s">
        <v>118</v>
      </c>
      <c r="AS17" s="94">
        <v>45240</v>
      </c>
      <c r="AT17" s="10">
        <v>15600000</v>
      </c>
      <c r="AU17" s="10">
        <v>15600000</v>
      </c>
      <c r="AV17" s="7">
        <v>3</v>
      </c>
      <c r="AW17" s="7">
        <v>0</v>
      </c>
      <c r="AX17" s="7">
        <v>90</v>
      </c>
      <c r="AY17" s="7" t="s">
        <v>164</v>
      </c>
      <c r="AZ17" s="7">
        <v>90</v>
      </c>
      <c r="BA17" s="94">
        <v>45334</v>
      </c>
      <c r="BB17" s="40"/>
      <c r="BC17" s="40"/>
      <c r="BD17" s="40"/>
      <c r="BE17" s="40"/>
      <c r="BF17" s="40"/>
      <c r="BG17" s="40"/>
      <c r="BH17" s="40"/>
      <c r="BI17" s="40"/>
      <c r="BJ17" s="40"/>
      <c r="BK17" s="40"/>
      <c r="BL17" s="40"/>
      <c r="BM17" s="40"/>
      <c r="BN17" s="40"/>
      <c r="BO17" s="40"/>
      <c r="BP17" s="40"/>
      <c r="BQ17" s="40"/>
      <c r="BR17" s="40"/>
      <c r="BS17" s="40"/>
      <c r="BT17" s="40"/>
      <c r="BU17" s="40"/>
      <c r="BV17" s="40"/>
      <c r="BW17" s="40"/>
      <c r="BX17" s="215"/>
      <c r="BY17" s="94">
        <v>45334</v>
      </c>
      <c r="BZ17" s="7">
        <f>Y17+AZ17</f>
        <v>375</v>
      </c>
      <c r="CA17" s="7" t="s">
        <v>137</v>
      </c>
      <c r="CB17" s="10">
        <f>AA17+AU17</f>
        <v>64999995</v>
      </c>
      <c r="CC17" s="11" t="s">
        <v>121</v>
      </c>
      <c r="CD17" s="220"/>
      <c r="CE17" s="75"/>
      <c r="CF17" s="75"/>
      <c r="CG17" s="75"/>
      <c r="CH17" s="75"/>
      <c r="CI17" s="75"/>
      <c r="CJ17" s="75"/>
      <c r="CK17" s="75"/>
      <c r="CL17" s="75"/>
      <c r="CM17" s="75"/>
      <c r="CN17" s="75"/>
      <c r="CO17" s="75"/>
      <c r="CP17" s="75"/>
      <c r="CQ17" s="75"/>
      <c r="CR17" s="75"/>
      <c r="CS17" s="75"/>
      <c r="CT17" s="75"/>
      <c r="CU17" s="75"/>
      <c r="CV17" s="75"/>
      <c r="CW17" s="75"/>
      <c r="CX17" s="75"/>
      <c r="CY17" s="75"/>
      <c r="CZ17" s="75"/>
      <c r="DA17" s="75"/>
    </row>
    <row r="18" spans="1:105" ht="29.25" customHeight="1" x14ac:dyDescent="0.2">
      <c r="A18" s="64">
        <v>17</v>
      </c>
      <c r="B18" s="99">
        <v>84660</v>
      </c>
      <c r="C18" s="1" t="s">
        <v>95</v>
      </c>
      <c r="D18" s="1" t="s">
        <v>96</v>
      </c>
      <c r="E18" s="29" t="s">
        <v>97</v>
      </c>
      <c r="F18" s="30" t="s">
        <v>234</v>
      </c>
      <c r="G18" s="26" t="s">
        <v>235</v>
      </c>
      <c r="H18" s="35" t="s">
        <v>100</v>
      </c>
      <c r="I18" s="35" t="s">
        <v>129</v>
      </c>
      <c r="J18" s="5" t="s">
        <v>102</v>
      </c>
      <c r="K18" s="11">
        <v>1</v>
      </c>
      <c r="L18" s="35" t="s">
        <v>103</v>
      </c>
      <c r="M18" s="52" t="s">
        <v>175</v>
      </c>
      <c r="N18" s="52" t="s">
        <v>105</v>
      </c>
      <c r="O18" s="52" t="s">
        <v>106</v>
      </c>
      <c r="P18" s="35" t="s">
        <v>236</v>
      </c>
      <c r="Q18" s="35" t="s">
        <v>237</v>
      </c>
      <c r="R18" s="11" t="s">
        <v>109</v>
      </c>
      <c r="S18" s="35" t="s">
        <v>110</v>
      </c>
      <c r="T18" s="12">
        <v>44950</v>
      </c>
      <c r="U18" s="37">
        <v>44952</v>
      </c>
      <c r="V18" s="37">
        <v>45285</v>
      </c>
      <c r="W18" s="9">
        <v>11</v>
      </c>
      <c r="X18" s="9">
        <v>0</v>
      </c>
      <c r="Y18" s="9">
        <f>W18*30</f>
        <v>330</v>
      </c>
      <c r="Z18" s="9" t="s">
        <v>178</v>
      </c>
      <c r="AA18" s="10">
        <v>52250000</v>
      </c>
      <c r="AB18" s="10">
        <v>4750000</v>
      </c>
      <c r="AC18" s="28">
        <v>968</v>
      </c>
      <c r="AD18" s="37">
        <v>44946</v>
      </c>
      <c r="AE18" s="10">
        <v>52250000</v>
      </c>
      <c r="AF18" s="28">
        <v>907</v>
      </c>
      <c r="AG18" s="37">
        <v>44951</v>
      </c>
      <c r="AH18" s="10">
        <v>52250000</v>
      </c>
      <c r="AI18" s="11" t="s">
        <v>112</v>
      </c>
      <c r="AJ18" s="12">
        <v>44950</v>
      </c>
      <c r="AK18" s="6" t="s">
        <v>238</v>
      </c>
      <c r="AL18" s="35" t="s">
        <v>114</v>
      </c>
      <c r="AM18" s="28" t="s">
        <v>239</v>
      </c>
      <c r="AN18" s="23" t="s">
        <v>240</v>
      </c>
      <c r="AO18" s="23"/>
      <c r="AP18" s="310" t="s">
        <v>219</v>
      </c>
      <c r="AQ18" s="11">
        <v>1</v>
      </c>
      <c r="AR18" s="26" t="s">
        <v>118</v>
      </c>
      <c r="AS18" s="94">
        <v>45280</v>
      </c>
      <c r="AT18" s="10">
        <v>14250000</v>
      </c>
      <c r="AU18" s="10">
        <v>14250000</v>
      </c>
      <c r="AV18" s="26">
        <v>3</v>
      </c>
      <c r="AW18" s="26">
        <v>0</v>
      </c>
      <c r="AX18" s="26">
        <v>90</v>
      </c>
      <c r="AY18" s="26" t="s">
        <v>164</v>
      </c>
      <c r="AZ18" s="26">
        <v>90</v>
      </c>
      <c r="BA18" s="94">
        <v>45376</v>
      </c>
      <c r="BB18" s="75"/>
      <c r="BC18" s="75"/>
      <c r="BD18" s="75"/>
      <c r="BE18" s="75"/>
      <c r="BF18" s="75"/>
      <c r="BG18" s="75"/>
      <c r="BH18" s="75"/>
      <c r="BI18" s="75"/>
      <c r="BJ18" s="75"/>
      <c r="BK18" s="75"/>
      <c r="BL18" s="75"/>
      <c r="BM18" s="75"/>
      <c r="BN18" s="75"/>
      <c r="BO18" s="75"/>
      <c r="BP18" s="75"/>
      <c r="BQ18" s="75"/>
      <c r="BR18" s="75"/>
      <c r="BS18" s="75"/>
      <c r="BT18" s="75"/>
      <c r="BU18" s="75"/>
      <c r="BV18" s="75"/>
      <c r="BW18" s="75"/>
      <c r="BX18" s="207"/>
      <c r="BY18" s="94">
        <v>45376</v>
      </c>
      <c r="BZ18" s="7">
        <f>Y18+AZ18</f>
        <v>420</v>
      </c>
      <c r="CA18" s="7" t="s">
        <v>241</v>
      </c>
      <c r="CB18" s="10">
        <f>AA18+AU18</f>
        <v>66500000</v>
      </c>
      <c r="CC18" s="11" t="s">
        <v>121</v>
      </c>
      <c r="CD18" s="214"/>
      <c r="CE18" s="40"/>
      <c r="CF18" s="40"/>
      <c r="CG18" s="40"/>
      <c r="CH18" s="40"/>
      <c r="CI18" s="40"/>
      <c r="CJ18" s="40"/>
      <c r="CK18" s="40"/>
      <c r="CL18" s="40"/>
      <c r="CM18" s="40"/>
      <c r="CN18" s="40"/>
      <c r="CO18" s="40"/>
      <c r="CP18" s="40"/>
      <c r="CQ18" s="40"/>
      <c r="CR18" s="40"/>
      <c r="CS18" s="40"/>
      <c r="CT18" s="40"/>
      <c r="CU18" s="40"/>
      <c r="CV18" s="40"/>
      <c r="CW18" s="40"/>
      <c r="CX18" s="40"/>
      <c r="CY18" s="40"/>
      <c r="CZ18" s="40"/>
      <c r="DA18" s="40"/>
    </row>
    <row r="19" spans="1:105" ht="29.25" customHeight="1" x14ac:dyDescent="0.2">
      <c r="A19" s="64">
        <v>18</v>
      </c>
      <c r="B19" s="99">
        <v>84361</v>
      </c>
      <c r="C19" s="1" t="s">
        <v>200</v>
      </c>
      <c r="D19" s="1" t="s">
        <v>201</v>
      </c>
      <c r="E19" s="29" t="s">
        <v>202</v>
      </c>
      <c r="F19" s="30" t="s">
        <v>242</v>
      </c>
      <c r="G19" s="26" t="s">
        <v>243</v>
      </c>
      <c r="H19" s="35" t="s">
        <v>100</v>
      </c>
      <c r="I19" s="35" t="s">
        <v>129</v>
      </c>
      <c r="J19" s="5" t="s">
        <v>102</v>
      </c>
      <c r="K19" s="95">
        <v>3</v>
      </c>
      <c r="L19" s="35" t="s">
        <v>103</v>
      </c>
      <c r="M19" s="52" t="s">
        <v>205</v>
      </c>
      <c r="N19" s="52" t="s">
        <v>105</v>
      </c>
      <c r="O19" s="52" t="s">
        <v>106</v>
      </c>
      <c r="P19" s="35" t="s">
        <v>244</v>
      </c>
      <c r="Q19" s="35" t="s">
        <v>245</v>
      </c>
      <c r="R19" s="11" t="s">
        <v>109</v>
      </c>
      <c r="S19" s="35" t="s">
        <v>110</v>
      </c>
      <c r="T19" s="12">
        <v>44951</v>
      </c>
      <c r="U19" s="37">
        <v>44952</v>
      </c>
      <c r="V19" s="37">
        <v>45300</v>
      </c>
      <c r="W19" s="9">
        <v>11</v>
      </c>
      <c r="X19" s="9">
        <v>15</v>
      </c>
      <c r="Y19" s="9">
        <f>W19*30+X19</f>
        <v>345</v>
      </c>
      <c r="Z19" s="9" t="s">
        <v>111</v>
      </c>
      <c r="AA19" s="10">
        <v>80500000</v>
      </c>
      <c r="AB19" s="10">
        <v>7000000</v>
      </c>
      <c r="AC19" s="28">
        <v>925</v>
      </c>
      <c r="AD19" s="37">
        <v>44945</v>
      </c>
      <c r="AE19" s="10">
        <v>241500000</v>
      </c>
      <c r="AF19" s="28">
        <v>910</v>
      </c>
      <c r="AG19" s="37">
        <v>44951</v>
      </c>
      <c r="AH19" s="10">
        <v>80500000</v>
      </c>
      <c r="AI19" s="11" t="s">
        <v>112</v>
      </c>
      <c r="AJ19" s="12">
        <v>44950</v>
      </c>
      <c r="AK19" s="6" t="s">
        <v>246</v>
      </c>
      <c r="AL19" s="35" t="s">
        <v>114</v>
      </c>
      <c r="AM19" s="28" t="s">
        <v>210</v>
      </c>
      <c r="AN19" s="26" t="s">
        <v>233</v>
      </c>
      <c r="AO19" s="26"/>
      <c r="AP19" s="310" t="s">
        <v>126</v>
      </c>
      <c r="AQ19" s="242">
        <v>1</v>
      </c>
      <c r="AR19" s="26" t="s">
        <v>118</v>
      </c>
      <c r="AS19" s="94">
        <v>45272</v>
      </c>
      <c r="AT19" s="10">
        <v>14000000</v>
      </c>
      <c r="AU19" s="10">
        <v>14000000</v>
      </c>
      <c r="AV19" s="7">
        <v>2</v>
      </c>
      <c r="AW19" s="7">
        <v>0</v>
      </c>
      <c r="AX19" s="7">
        <v>60</v>
      </c>
      <c r="AY19" s="7" t="s">
        <v>119</v>
      </c>
      <c r="AZ19" s="7">
        <v>60</v>
      </c>
      <c r="BA19" s="94">
        <v>45361</v>
      </c>
      <c r="BB19" s="85"/>
      <c r="BC19" s="85"/>
      <c r="BD19" s="85"/>
      <c r="BE19" s="85"/>
      <c r="BF19" s="85"/>
      <c r="BG19" s="85"/>
      <c r="BH19" s="85"/>
      <c r="BI19" s="85"/>
      <c r="BJ19" s="85"/>
      <c r="BK19" s="85"/>
      <c r="BL19" s="85"/>
      <c r="BM19" s="85"/>
      <c r="BN19" s="85"/>
      <c r="BO19" s="85"/>
      <c r="BP19" s="85"/>
      <c r="BQ19" s="85"/>
      <c r="BR19" s="85"/>
      <c r="BS19" s="85"/>
      <c r="BT19" s="85"/>
      <c r="BU19" s="85"/>
      <c r="BV19" s="85"/>
      <c r="BW19" s="85"/>
      <c r="BX19" s="218"/>
      <c r="BY19" s="94">
        <v>45361</v>
      </c>
      <c r="BZ19" s="7">
        <f>Y19+AZ19</f>
        <v>405</v>
      </c>
      <c r="CA19" s="7" t="s">
        <v>120</v>
      </c>
      <c r="CB19" s="10">
        <f>AA19+AU19</f>
        <v>94500000</v>
      </c>
      <c r="CC19" s="11" t="s">
        <v>121</v>
      </c>
      <c r="CD19" s="214"/>
      <c r="CE19" s="40"/>
      <c r="CF19" s="40"/>
      <c r="CG19" s="40"/>
      <c r="CH19" s="40"/>
      <c r="CI19" s="40"/>
      <c r="CJ19" s="40"/>
      <c r="CK19" s="40"/>
      <c r="CL19" s="40"/>
      <c r="CM19" s="40"/>
      <c r="CN19" s="40"/>
      <c r="CO19" s="40"/>
      <c r="CP19" s="40"/>
      <c r="CQ19" s="40"/>
      <c r="CR19" s="40"/>
      <c r="CS19" s="40"/>
      <c r="CT19" s="40"/>
      <c r="CU19" s="40"/>
      <c r="CV19" s="40"/>
      <c r="CW19" s="40"/>
      <c r="CX19" s="40"/>
      <c r="CY19" s="40"/>
      <c r="CZ19" s="40"/>
      <c r="DA19" s="40"/>
    </row>
    <row r="20" spans="1:105" ht="29.25" customHeight="1" x14ac:dyDescent="0.2">
      <c r="A20" s="77">
        <v>19</v>
      </c>
      <c r="B20" s="99">
        <v>84433</v>
      </c>
      <c r="C20" s="1" t="s">
        <v>200</v>
      </c>
      <c r="D20" s="1" t="s">
        <v>201</v>
      </c>
      <c r="E20" s="29" t="s">
        <v>202</v>
      </c>
      <c r="F20" s="112" t="s">
        <v>247</v>
      </c>
      <c r="G20" s="82" t="s">
        <v>248</v>
      </c>
      <c r="H20" s="48" t="s">
        <v>100</v>
      </c>
      <c r="I20" s="142" t="s">
        <v>101</v>
      </c>
      <c r="J20" s="283" t="s">
        <v>249</v>
      </c>
      <c r="K20" s="146">
        <v>3</v>
      </c>
      <c r="L20" s="48" t="s">
        <v>103</v>
      </c>
      <c r="M20" s="132" t="s">
        <v>250</v>
      </c>
      <c r="N20" s="132" t="s">
        <v>105</v>
      </c>
      <c r="O20" s="132" t="s">
        <v>106</v>
      </c>
      <c r="P20" s="48" t="s">
        <v>251</v>
      </c>
      <c r="Q20" s="48" t="s">
        <v>252</v>
      </c>
      <c r="R20" s="39" t="s">
        <v>109</v>
      </c>
      <c r="S20" s="48" t="s">
        <v>110</v>
      </c>
      <c r="T20" s="134">
        <v>44951</v>
      </c>
      <c r="U20" s="44">
        <v>44956</v>
      </c>
      <c r="V20" s="44">
        <v>45243</v>
      </c>
      <c r="W20" s="104">
        <v>9</v>
      </c>
      <c r="X20" s="104">
        <v>15</v>
      </c>
      <c r="Y20" s="104">
        <f>W20*30+15</f>
        <v>285</v>
      </c>
      <c r="Z20" s="104" t="s">
        <v>208</v>
      </c>
      <c r="AA20" s="17">
        <v>61750000</v>
      </c>
      <c r="AB20" s="17">
        <v>6500000</v>
      </c>
      <c r="AC20" s="133">
        <v>929</v>
      </c>
      <c r="AD20" s="44">
        <v>44945</v>
      </c>
      <c r="AE20" s="17">
        <v>74750000</v>
      </c>
      <c r="AF20" s="133">
        <v>923</v>
      </c>
      <c r="AG20" s="44">
        <v>44953</v>
      </c>
      <c r="AH20" s="17">
        <v>61750000</v>
      </c>
      <c r="AI20" s="39" t="s">
        <v>112</v>
      </c>
      <c r="AJ20" s="134">
        <v>44951</v>
      </c>
      <c r="AK20" s="107" t="s">
        <v>253</v>
      </c>
      <c r="AL20" s="48" t="s">
        <v>114</v>
      </c>
      <c r="AM20" s="133" t="s">
        <v>210</v>
      </c>
      <c r="AN20" s="82" t="s">
        <v>233</v>
      </c>
      <c r="AO20" s="82"/>
      <c r="AP20" s="311" t="s">
        <v>126</v>
      </c>
      <c r="AQ20" s="39">
        <v>1</v>
      </c>
      <c r="AR20" s="82" t="s">
        <v>118</v>
      </c>
      <c r="AS20" s="129">
        <v>45240</v>
      </c>
      <c r="AT20" s="17">
        <v>13000000</v>
      </c>
      <c r="AU20" s="17">
        <v>13000000</v>
      </c>
      <c r="AV20" s="65">
        <v>2</v>
      </c>
      <c r="AW20" s="65">
        <v>0</v>
      </c>
      <c r="AX20" s="65">
        <v>60</v>
      </c>
      <c r="AY20" s="65" t="s">
        <v>119</v>
      </c>
      <c r="AZ20" s="65">
        <v>60</v>
      </c>
      <c r="BA20" s="129">
        <v>45304</v>
      </c>
      <c r="BB20" s="40"/>
      <c r="BC20" s="40"/>
      <c r="BD20" s="40"/>
      <c r="BE20" s="40"/>
      <c r="BF20" s="40"/>
      <c r="BG20" s="40"/>
      <c r="BH20" s="40"/>
      <c r="BI20" s="40"/>
      <c r="BJ20" s="40"/>
      <c r="BK20" s="40"/>
      <c r="BL20" s="40"/>
      <c r="BM20" s="40"/>
      <c r="BN20" s="40"/>
      <c r="BO20" s="40"/>
      <c r="BP20" s="40"/>
      <c r="BQ20" s="40"/>
      <c r="BR20" s="40"/>
      <c r="BS20" s="40"/>
      <c r="BT20" s="40"/>
      <c r="BU20" s="40"/>
      <c r="BV20" s="40"/>
      <c r="BW20" s="40"/>
      <c r="BX20" s="215"/>
      <c r="BY20" s="129">
        <v>45304</v>
      </c>
      <c r="BZ20" s="65">
        <f>Y20+AZ20</f>
        <v>345</v>
      </c>
      <c r="CA20" s="65" t="s">
        <v>111</v>
      </c>
      <c r="CB20" s="17">
        <f>AA20+AU20</f>
        <v>74750000</v>
      </c>
      <c r="CC20" s="39" t="s">
        <v>121</v>
      </c>
      <c r="CD20" s="221"/>
      <c r="CE20" s="85"/>
      <c r="CF20" s="85"/>
      <c r="CG20" s="85"/>
      <c r="CH20" s="85"/>
      <c r="CI20" s="85"/>
      <c r="CJ20" s="85"/>
      <c r="CK20" s="85"/>
      <c r="CL20" s="85"/>
      <c r="CM20" s="85"/>
      <c r="CN20" s="85"/>
      <c r="CO20" s="85"/>
      <c r="CP20" s="85"/>
      <c r="CQ20" s="85"/>
      <c r="CR20" s="85"/>
      <c r="CS20" s="85"/>
      <c r="CT20" s="85"/>
      <c r="CU20" s="85"/>
      <c r="CV20" s="85"/>
      <c r="CW20" s="85"/>
      <c r="CX20" s="85"/>
      <c r="CY20" s="85"/>
      <c r="CZ20" s="85"/>
      <c r="DA20" s="85"/>
    </row>
    <row r="21" spans="1:105" ht="29.25" customHeight="1" x14ac:dyDescent="0.2">
      <c r="A21" s="64">
        <v>20</v>
      </c>
      <c r="B21" s="99">
        <v>84705</v>
      </c>
      <c r="C21" s="1" t="s">
        <v>254</v>
      </c>
      <c r="D21" s="1" t="s">
        <v>255</v>
      </c>
      <c r="E21" s="29" t="s">
        <v>256</v>
      </c>
      <c r="F21" s="30" t="s">
        <v>257</v>
      </c>
      <c r="G21" s="26" t="s">
        <v>258</v>
      </c>
      <c r="H21" s="35" t="s">
        <v>100</v>
      </c>
      <c r="I21" s="87" t="s">
        <v>129</v>
      </c>
      <c r="J21" s="87" t="s">
        <v>249</v>
      </c>
      <c r="K21" s="91">
        <v>4</v>
      </c>
      <c r="L21" s="35" t="s">
        <v>214</v>
      </c>
      <c r="M21" s="52" t="s">
        <v>259</v>
      </c>
      <c r="N21" s="52" t="s">
        <v>105</v>
      </c>
      <c r="O21" s="52" t="s">
        <v>106</v>
      </c>
      <c r="P21" s="35" t="s">
        <v>260</v>
      </c>
      <c r="Q21" s="35" t="s">
        <v>261</v>
      </c>
      <c r="R21" s="11" t="s">
        <v>109</v>
      </c>
      <c r="S21" s="35" t="s">
        <v>110</v>
      </c>
      <c r="T21" s="12">
        <v>44956</v>
      </c>
      <c r="U21" s="37">
        <v>44986</v>
      </c>
      <c r="V21" s="37">
        <v>45322</v>
      </c>
      <c r="W21" s="9">
        <v>11</v>
      </c>
      <c r="X21" s="9">
        <v>0</v>
      </c>
      <c r="Y21" s="9">
        <f>W21*30</f>
        <v>330</v>
      </c>
      <c r="Z21" s="9" t="s">
        <v>178</v>
      </c>
      <c r="AA21" s="10">
        <v>26400000</v>
      </c>
      <c r="AB21" s="10">
        <v>2400000</v>
      </c>
      <c r="AC21" s="28">
        <v>978</v>
      </c>
      <c r="AD21" s="37">
        <v>44946</v>
      </c>
      <c r="AE21" s="10">
        <v>211200000</v>
      </c>
      <c r="AF21" s="28">
        <v>993</v>
      </c>
      <c r="AG21" s="37">
        <v>44959</v>
      </c>
      <c r="AH21" s="10">
        <v>26400000</v>
      </c>
      <c r="AI21" s="11" t="s">
        <v>112</v>
      </c>
      <c r="AJ21" s="12">
        <v>44953</v>
      </c>
      <c r="AK21" s="6" t="s">
        <v>262</v>
      </c>
      <c r="AL21" s="35" t="s">
        <v>114</v>
      </c>
      <c r="AM21" s="28" t="s">
        <v>263</v>
      </c>
      <c r="AN21" s="15" t="s">
        <v>264</v>
      </c>
      <c r="AO21" s="11"/>
      <c r="AP21" s="11" t="s">
        <v>265</v>
      </c>
      <c r="AQ21" s="11"/>
      <c r="AR21" s="40"/>
      <c r="AS21" s="40"/>
      <c r="AT21" s="40"/>
      <c r="AU21" s="40"/>
      <c r="AV21" s="40"/>
      <c r="AW21" s="40"/>
      <c r="AX21" s="40"/>
      <c r="AY21" s="40"/>
      <c r="AZ21" s="40"/>
      <c r="BA21" s="40"/>
      <c r="BB21" s="63"/>
      <c r="BC21" s="63"/>
      <c r="BD21" s="63"/>
      <c r="BE21" s="63"/>
      <c r="BF21" s="63"/>
      <c r="BG21" s="63"/>
      <c r="BH21" s="63"/>
      <c r="BI21" s="63"/>
      <c r="BJ21" s="63"/>
      <c r="BK21" s="63"/>
      <c r="BL21" s="63"/>
      <c r="BM21" s="63"/>
      <c r="BN21" s="63"/>
      <c r="BO21" s="63"/>
      <c r="BP21" s="63"/>
      <c r="BQ21" s="63"/>
      <c r="BR21" s="63"/>
      <c r="BS21" s="63"/>
      <c r="BT21" s="63"/>
      <c r="BU21" s="63"/>
      <c r="BV21" s="63"/>
      <c r="BW21" s="63"/>
      <c r="BX21" s="217"/>
      <c r="BY21" s="92">
        <f>V21</f>
        <v>45322</v>
      </c>
      <c r="BZ21" s="26">
        <f>Y21+AZ21</f>
        <v>330</v>
      </c>
      <c r="CA21" s="26" t="str">
        <f>Z21</f>
        <v>11 MESES</v>
      </c>
      <c r="CB21" s="131">
        <f>AA21+AU21</f>
        <v>26400000</v>
      </c>
      <c r="CC21" s="11" t="s">
        <v>121</v>
      </c>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row>
    <row r="22" spans="1:105" ht="29.25" customHeight="1" x14ac:dyDescent="0.2">
      <c r="A22" s="79">
        <v>21</v>
      </c>
      <c r="B22" s="99">
        <v>86086</v>
      </c>
      <c r="C22" s="1" t="s">
        <v>266</v>
      </c>
      <c r="D22" s="1" t="s">
        <v>267</v>
      </c>
      <c r="E22" s="29" t="s">
        <v>268</v>
      </c>
      <c r="F22" s="154" t="s">
        <v>269</v>
      </c>
      <c r="G22" s="189" t="s">
        <v>270</v>
      </c>
      <c r="H22" s="50" t="s">
        <v>100</v>
      </c>
      <c r="I22" s="137" t="s">
        <v>101</v>
      </c>
      <c r="J22" s="290" t="s">
        <v>249</v>
      </c>
      <c r="K22" s="187">
        <v>3</v>
      </c>
      <c r="L22" s="50" t="s">
        <v>103</v>
      </c>
      <c r="M22" s="126" t="s">
        <v>271</v>
      </c>
      <c r="N22" s="126" t="s">
        <v>105</v>
      </c>
      <c r="O22" s="126" t="s">
        <v>106</v>
      </c>
      <c r="P22" s="50" t="s">
        <v>272</v>
      </c>
      <c r="Q22" s="50" t="s">
        <v>273</v>
      </c>
      <c r="R22" s="31" t="s">
        <v>109</v>
      </c>
      <c r="S22" s="50" t="s">
        <v>110</v>
      </c>
      <c r="T22" s="139">
        <v>44951</v>
      </c>
      <c r="U22" s="38">
        <v>44963</v>
      </c>
      <c r="V22" s="38">
        <v>45265</v>
      </c>
      <c r="W22" s="74">
        <v>10</v>
      </c>
      <c r="X22" s="74">
        <v>0</v>
      </c>
      <c r="Y22" s="74">
        <f>W22*30</f>
        <v>300</v>
      </c>
      <c r="Z22" s="74" t="s">
        <v>274</v>
      </c>
      <c r="AA22" s="115">
        <v>45500000</v>
      </c>
      <c r="AB22" s="115">
        <v>2400000</v>
      </c>
      <c r="AC22" s="138">
        <v>979</v>
      </c>
      <c r="AD22" s="38">
        <v>44946</v>
      </c>
      <c r="AE22" s="115">
        <v>45500000</v>
      </c>
      <c r="AF22" s="138">
        <v>924</v>
      </c>
      <c r="AG22" s="38">
        <v>44953</v>
      </c>
      <c r="AH22" s="115">
        <v>45500000</v>
      </c>
      <c r="AI22" s="31" t="s">
        <v>112</v>
      </c>
      <c r="AJ22" s="139">
        <v>44951</v>
      </c>
      <c r="AK22" s="114" t="s">
        <v>275</v>
      </c>
      <c r="AL22" s="50" t="s">
        <v>114</v>
      </c>
      <c r="AM22" s="138" t="s">
        <v>276</v>
      </c>
      <c r="AN22" s="36" t="s">
        <v>277</v>
      </c>
      <c r="AO22" s="31"/>
      <c r="AP22" s="309" t="s">
        <v>278</v>
      </c>
      <c r="AQ22" s="31">
        <v>1</v>
      </c>
      <c r="AR22" s="80" t="s">
        <v>118</v>
      </c>
      <c r="AS22" s="140">
        <v>45261</v>
      </c>
      <c r="AT22" s="115">
        <v>2275000</v>
      </c>
      <c r="AU22" s="115">
        <v>2275000</v>
      </c>
      <c r="AV22" s="154">
        <v>0</v>
      </c>
      <c r="AW22" s="154">
        <v>15</v>
      </c>
      <c r="AX22" s="154">
        <v>15</v>
      </c>
      <c r="AY22" s="154" t="s">
        <v>279</v>
      </c>
      <c r="AZ22" s="80">
        <v>15</v>
      </c>
      <c r="BA22" s="140">
        <v>45280</v>
      </c>
      <c r="BB22" s="40"/>
      <c r="BC22" s="40"/>
      <c r="BD22" s="40"/>
      <c r="BE22" s="40"/>
      <c r="BF22" s="40"/>
      <c r="BG22" s="40"/>
      <c r="BH22" s="40"/>
      <c r="BI22" s="40"/>
      <c r="BJ22" s="40"/>
      <c r="BK22" s="40"/>
      <c r="BL22" s="40"/>
      <c r="BM22" s="40"/>
      <c r="BN22" s="40"/>
      <c r="BO22" s="40"/>
      <c r="BP22" s="40"/>
      <c r="BQ22" s="40"/>
      <c r="BR22" s="40"/>
      <c r="BS22" s="40"/>
      <c r="BT22" s="40"/>
      <c r="BU22" s="40"/>
      <c r="BV22" s="40"/>
      <c r="BW22" s="40"/>
      <c r="BX22" s="215"/>
      <c r="BY22" s="140">
        <v>45280</v>
      </c>
      <c r="BZ22" s="154">
        <f>Y22+AZ22</f>
        <v>315</v>
      </c>
      <c r="CA22" s="154" t="s">
        <v>280</v>
      </c>
      <c r="CB22" s="115">
        <f>AA22+AU22</f>
        <v>47775000</v>
      </c>
      <c r="CC22" s="31" t="s">
        <v>281</v>
      </c>
      <c r="CD22" s="220"/>
      <c r="CE22" s="75"/>
      <c r="CF22" s="75"/>
      <c r="CG22" s="75"/>
      <c r="CH22" s="75"/>
      <c r="CI22" s="75"/>
      <c r="CJ22" s="75"/>
      <c r="CK22" s="75"/>
      <c r="CL22" s="75"/>
      <c r="CM22" s="75"/>
      <c r="CN22" s="75"/>
      <c r="CO22" s="75"/>
      <c r="CP22" s="75"/>
      <c r="CQ22" s="75"/>
      <c r="CR22" s="75"/>
      <c r="CS22" s="75"/>
      <c r="CT22" s="75"/>
      <c r="CU22" s="75"/>
      <c r="CV22" s="75"/>
      <c r="CW22" s="75"/>
      <c r="CX22" s="75"/>
      <c r="CY22" s="75"/>
      <c r="CZ22" s="75"/>
      <c r="DA22" s="75"/>
    </row>
    <row r="23" spans="1:105" ht="29.25" customHeight="1" x14ac:dyDescent="0.2">
      <c r="A23" s="64">
        <v>22</v>
      </c>
      <c r="B23" s="99">
        <v>84526</v>
      </c>
      <c r="C23" s="1" t="s">
        <v>226</v>
      </c>
      <c r="D23" s="1" t="s">
        <v>201</v>
      </c>
      <c r="E23" s="29" t="s">
        <v>202</v>
      </c>
      <c r="F23" s="30" t="s">
        <v>282</v>
      </c>
      <c r="G23" s="26" t="s">
        <v>283</v>
      </c>
      <c r="H23" s="35" t="s">
        <v>100</v>
      </c>
      <c r="I23" s="87" t="s">
        <v>129</v>
      </c>
      <c r="J23" s="164" t="s">
        <v>249</v>
      </c>
      <c r="K23" s="91">
        <v>5</v>
      </c>
      <c r="L23" s="35" t="s">
        <v>284</v>
      </c>
      <c r="M23" s="52" t="s">
        <v>215</v>
      </c>
      <c r="N23" s="52" t="s">
        <v>105</v>
      </c>
      <c r="O23" s="52" t="s">
        <v>106</v>
      </c>
      <c r="P23" s="35" t="s">
        <v>285</v>
      </c>
      <c r="Q23" s="35" t="s">
        <v>286</v>
      </c>
      <c r="R23" s="35" t="s">
        <v>109</v>
      </c>
      <c r="S23" s="35" t="s">
        <v>110</v>
      </c>
      <c r="T23" s="12">
        <v>44951</v>
      </c>
      <c r="U23" s="37">
        <v>44953</v>
      </c>
      <c r="V23" s="37">
        <v>45242</v>
      </c>
      <c r="W23" s="9">
        <v>9</v>
      </c>
      <c r="X23" s="9">
        <v>15</v>
      </c>
      <c r="Y23" s="9">
        <f>W23*30+15</f>
        <v>285</v>
      </c>
      <c r="Z23" s="9" t="s">
        <v>208</v>
      </c>
      <c r="AA23" s="10">
        <v>22800000</v>
      </c>
      <c r="AB23" s="10">
        <v>2400000</v>
      </c>
      <c r="AC23" s="28">
        <v>940</v>
      </c>
      <c r="AD23" s="37">
        <v>44946</v>
      </c>
      <c r="AE23" s="10">
        <v>27600000</v>
      </c>
      <c r="AF23" s="28">
        <v>916</v>
      </c>
      <c r="AG23" s="37">
        <v>44953</v>
      </c>
      <c r="AH23" s="10">
        <v>22800000</v>
      </c>
      <c r="AI23" s="11" t="s">
        <v>112</v>
      </c>
      <c r="AJ23" s="12">
        <v>44951</v>
      </c>
      <c r="AK23" s="6" t="s">
        <v>287</v>
      </c>
      <c r="AL23" s="35" t="s">
        <v>114</v>
      </c>
      <c r="AM23" s="28" t="s">
        <v>232</v>
      </c>
      <c r="AN23" s="26" t="s">
        <v>233</v>
      </c>
      <c r="AO23" s="26"/>
      <c r="AP23" s="310" t="s">
        <v>191</v>
      </c>
      <c r="AQ23" s="11">
        <v>1</v>
      </c>
      <c r="AR23" s="26" t="s">
        <v>118</v>
      </c>
      <c r="AS23" s="94">
        <v>45240</v>
      </c>
      <c r="AT23" s="10">
        <v>4800000</v>
      </c>
      <c r="AU23" s="10">
        <v>4800000</v>
      </c>
      <c r="AV23" s="7">
        <v>2</v>
      </c>
      <c r="AW23" s="7">
        <v>0</v>
      </c>
      <c r="AX23" s="7">
        <v>60</v>
      </c>
      <c r="AY23" s="7" t="s">
        <v>119</v>
      </c>
      <c r="AZ23" s="7">
        <v>60</v>
      </c>
      <c r="BA23" s="94">
        <v>45303</v>
      </c>
      <c r="BB23" s="40"/>
      <c r="BC23" s="40"/>
      <c r="BD23" s="40"/>
      <c r="BE23" s="40"/>
      <c r="BF23" s="40"/>
      <c r="BG23" s="40"/>
      <c r="BH23" s="40"/>
      <c r="BI23" s="40"/>
      <c r="BJ23" s="40"/>
      <c r="BK23" s="40"/>
      <c r="BL23" s="40"/>
      <c r="BM23" s="40"/>
      <c r="BN23" s="40"/>
      <c r="BO23" s="40"/>
      <c r="BP23" s="40"/>
      <c r="BQ23" s="40"/>
      <c r="BR23" s="40"/>
      <c r="BS23" s="40"/>
      <c r="BT23" s="40"/>
      <c r="BU23" s="40"/>
      <c r="BV23" s="40"/>
      <c r="BW23" s="40"/>
      <c r="BX23" s="215"/>
      <c r="BY23" s="94">
        <v>45303</v>
      </c>
      <c r="BZ23" s="7">
        <f>Y23+AZ23</f>
        <v>345</v>
      </c>
      <c r="CA23" s="7" t="s">
        <v>111</v>
      </c>
      <c r="CB23" s="10">
        <f>AA23+AU23</f>
        <v>27600000</v>
      </c>
      <c r="CC23" s="11" t="s">
        <v>121</v>
      </c>
      <c r="CD23" s="214"/>
      <c r="CE23" s="40"/>
      <c r="CF23" s="40"/>
      <c r="CG23" s="40"/>
      <c r="CH23" s="40"/>
      <c r="CI23" s="40"/>
      <c r="CJ23" s="40"/>
      <c r="CK23" s="40"/>
      <c r="CL23" s="40"/>
      <c r="CM23" s="40"/>
      <c r="CN23" s="40"/>
      <c r="CO23" s="40"/>
      <c r="CP23" s="40"/>
      <c r="CQ23" s="40"/>
      <c r="CR23" s="40"/>
      <c r="CS23" s="40"/>
      <c r="CT23" s="40"/>
      <c r="CU23" s="40"/>
      <c r="CV23" s="40"/>
      <c r="CW23" s="40"/>
      <c r="CX23" s="40"/>
      <c r="CY23" s="40"/>
      <c r="CZ23" s="40"/>
      <c r="DA23" s="40"/>
    </row>
    <row r="24" spans="1:105" ht="29.25" customHeight="1" x14ac:dyDescent="0.2">
      <c r="A24" s="64">
        <v>23</v>
      </c>
      <c r="B24" s="99">
        <v>84538</v>
      </c>
      <c r="C24" s="1" t="s">
        <v>95</v>
      </c>
      <c r="D24" s="1" t="s">
        <v>96</v>
      </c>
      <c r="E24" s="29" t="s">
        <v>97</v>
      </c>
      <c r="F24" s="30" t="s">
        <v>288</v>
      </c>
      <c r="G24" s="26" t="s">
        <v>289</v>
      </c>
      <c r="H24" s="35" t="s">
        <v>100</v>
      </c>
      <c r="I24" s="87" t="s">
        <v>129</v>
      </c>
      <c r="J24" s="87" t="s">
        <v>249</v>
      </c>
      <c r="K24" s="164">
        <v>1</v>
      </c>
      <c r="L24" s="87" t="s">
        <v>290</v>
      </c>
      <c r="M24" s="52" t="s">
        <v>291</v>
      </c>
      <c r="N24" s="52" t="s">
        <v>105</v>
      </c>
      <c r="O24" s="52" t="s">
        <v>106</v>
      </c>
      <c r="P24" s="35" t="s">
        <v>292</v>
      </c>
      <c r="Q24" s="35" t="s">
        <v>293</v>
      </c>
      <c r="R24" s="11" t="s">
        <v>109</v>
      </c>
      <c r="S24" s="35" t="s">
        <v>110</v>
      </c>
      <c r="T24" s="12">
        <v>44950</v>
      </c>
      <c r="U24" s="37">
        <v>44951</v>
      </c>
      <c r="V24" s="37">
        <v>45239</v>
      </c>
      <c r="W24" s="9">
        <v>9</v>
      </c>
      <c r="X24" s="9">
        <v>15</v>
      </c>
      <c r="Y24" s="9">
        <f>W24*30+15</f>
        <v>285</v>
      </c>
      <c r="Z24" s="9" t="s">
        <v>208</v>
      </c>
      <c r="AA24" s="10">
        <v>38000000</v>
      </c>
      <c r="AB24" s="10">
        <v>4000000</v>
      </c>
      <c r="AC24" s="28">
        <v>941</v>
      </c>
      <c r="AD24" s="37">
        <v>44946</v>
      </c>
      <c r="AE24" s="10">
        <v>132000000</v>
      </c>
      <c r="AF24" s="28">
        <v>903</v>
      </c>
      <c r="AG24" s="37">
        <v>44951</v>
      </c>
      <c r="AH24" s="10">
        <v>38000000</v>
      </c>
      <c r="AI24" s="11" t="s">
        <v>112</v>
      </c>
      <c r="AJ24" s="12">
        <v>44950</v>
      </c>
      <c r="AK24" s="6" t="s">
        <v>294</v>
      </c>
      <c r="AL24" s="35" t="s">
        <v>114</v>
      </c>
      <c r="AM24" s="28" t="s">
        <v>295</v>
      </c>
      <c r="AN24" s="15" t="s">
        <v>296</v>
      </c>
      <c r="AO24" s="11" t="s">
        <v>297</v>
      </c>
      <c r="AP24" s="310" t="s">
        <v>172</v>
      </c>
      <c r="AQ24" s="11">
        <v>1</v>
      </c>
      <c r="AR24" s="26" t="s">
        <v>118</v>
      </c>
      <c r="AS24" s="94">
        <v>45239</v>
      </c>
      <c r="AT24" s="10">
        <v>8000000</v>
      </c>
      <c r="AU24" s="10">
        <v>8000000</v>
      </c>
      <c r="AV24" s="7">
        <v>2</v>
      </c>
      <c r="AW24" s="7">
        <v>0</v>
      </c>
      <c r="AX24" s="7">
        <v>60</v>
      </c>
      <c r="AY24" s="7" t="s">
        <v>119</v>
      </c>
      <c r="AZ24" s="7">
        <v>60</v>
      </c>
      <c r="BA24" s="94">
        <v>45300</v>
      </c>
      <c r="BB24" s="40"/>
      <c r="BC24" s="40"/>
      <c r="BD24" s="40"/>
      <c r="BE24" s="40"/>
      <c r="BF24" s="40"/>
      <c r="BG24" s="40"/>
      <c r="BH24" s="40"/>
      <c r="BI24" s="40"/>
      <c r="BJ24" s="40"/>
      <c r="BK24" s="40"/>
      <c r="BL24" s="40"/>
      <c r="BM24" s="40"/>
      <c r="BN24" s="40"/>
      <c r="BO24" s="40"/>
      <c r="BP24" s="40"/>
      <c r="BQ24" s="40"/>
      <c r="BR24" s="40"/>
      <c r="BS24" s="40"/>
      <c r="BT24" s="40"/>
      <c r="BU24" s="40"/>
      <c r="BV24" s="40"/>
      <c r="BW24" s="40"/>
      <c r="BX24" s="215"/>
      <c r="BY24" s="94">
        <v>45300</v>
      </c>
      <c r="BZ24" s="7">
        <f>Y24+AZ24</f>
        <v>345</v>
      </c>
      <c r="CA24" s="7" t="s">
        <v>111</v>
      </c>
      <c r="CB24" s="10">
        <f>AA24+AU24</f>
        <v>46000000</v>
      </c>
      <c r="CC24" s="11" t="s">
        <v>121</v>
      </c>
      <c r="CD24" s="214"/>
      <c r="CE24" s="40"/>
      <c r="CF24" s="40"/>
      <c r="CG24" s="40"/>
      <c r="CH24" s="40"/>
      <c r="CI24" s="40"/>
      <c r="CJ24" s="40"/>
      <c r="CK24" s="40"/>
      <c r="CL24" s="40"/>
      <c r="CM24" s="40"/>
      <c r="CN24" s="40"/>
      <c r="CO24" s="40"/>
      <c r="CP24" s="40"/>
      <c r="CQ24" s="40"/>
      <c r="CR24" s="40"/>
      <c r="CS24" s="40"/>
      <c r="CT24" s="40"/>
      <c r="CU24" s="40"/>
      <c r="CV24" s="40"/>
      <c r="CW24" s="40"/>
      <c r="CX24" s="40"/>
      <c r="CY24" s="40"/>
      <c r="CZ24" s="40"/>
      <c r="DA24" s="40"/>
    </row>
    <row r="25" spans="1:105" ht="29.25" customHeight="1" x14ac:dyDescent="0.2">
      <c r="A25" s="64">
        <v>24</v>
      </c>
      <c r="B25" s="99">
        <v>84538</v>
      </c>
      <c r="C25" s="1" t="s">
        <v>95</v>
      </c>
      <c r="D25" s="1" t="s">
        <v>96</v>
      </c>
      <c r="E25" s="29" t="s">
        <v>97</v>
      </c>
      <c r="F25" s="30" t="s">
        <v>298</v>
      </c>
      <c r="G25" s="26" t="s">
        <v>299</v>
      </c>
      <c r="H25" s="35" t="s">
        <v>100</v>
      </c>
      <c r="I25" s="87" t="s">
        <v>129</v>
      </c>
      <c r="J25" s="87" t="s">
        <v>249</v>
      </c>
      <c r="K25" s="164">
        <v>1</v>
      </c>
      <c r="L25" s="87" t="s">
        <v>290</v>
      </c>
      <c r="M25" s="52" t="s">
        <v>290</v>
      </c>
      <c r="N25" s="52" t="s">
        <v>105</v>
      </c>
      <c r="O25" s="52" t="s">
        <v>106</v>
      </c>
      <c r="P25" s="35" t="s">
        <v>300</v>
      </c>
      <c r="Q25" s="35" t="s">
        <v>293</v>
      </c>
      <c r="R25" s="11" t="s">
        <v>109</v>
      </c>
      <c r="S25" s="35" t="s">
        <v>110</v>
      </c>
      <c r="T25" s="12">
        <v>44950</v>
      </c>
      <c r="U25" s="37">
        <v>44951</v>
      </c>
      <c r="V25" s="37">
        <v>45239</v>
      </c>
      <c r="W25" s="9">
        <v>9</v>
      </c>
      <c r="X25" s="9">
        <v>15</v>
      </c>
      <c r="Y25" s="9">
        <f>W25*30+15</f>
        <v>285</v>
      </c>
      <c r="Z25" s="9" t="s">
        <v>208</v>
      </c>
      <c r="AA25" s="10">
        <v>38000000</v>
      </c>
      <c r="AB25" s="10">
        <v>4000000</v>
      </c>
      <c r="AC25" s="28">
        <v>941</v>
      </c>
      <c r="AD25" s="37">
        <v>44946</v>
      </c>
      <c r="AE25" s="10">
        <v>132000000</v>
      </c>
      <c r="AF25" s="28">
        <v>904</v>
      </c>
      <c r="AG25" s="37">
        <v>44951</v>
      </c>
      <c r="AH25" s="10">
        <v>38000000</v>
      </c>
      <c r="AI25" s="11" t="s">
        <v>112</v>
      </c>
      <c r="AJ25" s="12">
        <v>44950</v>
      </c>
      <c r="AK25" s="6" t="s">
        <v>301</v>
      </c>
      <c r="AL25" s="35" t="s">
        <v>114</v>
      </c>
      <c r="AM25" s="28" t="s">
        <v>295</v>
      </c>
      <c r="AN25" s="15" t="s">
        <v>296</v>
      </c>
      <c r="AO25" s="11" t="s">
        <v>297</v>
      </c>
      <c r="AP25" s="310" t="s">
        <v>172</v>
      </c>
      <c r="AQ25" s="11">
        <v>1</v>
      </c>
      <c r="AR25" s="26" t="s">
        <v>118</v>
      </c>
      <c r="AS25" s="94">
        <v>45239</v>
      </c>
      <c r="AT25" s="10">
        <v>12000000</v>
      </c>
      <c r="AU25" s="10">
        <v>12000000</v>
      </c>
      <c r="AV25" s="7">
        <v>3</v>
      </c>
      <c r="AW25" s="7">
        <v>0</v>
      </c>
      <c r="AX25" s="7">
        <v>90</v>
      </c>
      <c r="AY25" s="7" t="s">
        <v>164</v>
      </c>
      <c r="AZ25" s="7">
        <v>90</v>
      </c>
      <c r="BA25" s="94">
        <v>45331</v>
      </c>
      <c r="BB25" s="40"/>
      <c r="BC25" s="40"/>
      <c r="BD25" s="40"/>
      <c r="BE25" s="40"/>
      <c r="BF25" s="40"/>
      <c r="BG25" s="40"/>
      <c r="BH25" s="40"/>
      <c r="BI25" s="40"/>
      <c r="BJ25" s="40"/>
      <c r="BK25" s="40"/>
      <c r="BL25" s="40"/>
      <c r="BM25" s="40"/>
      <c r="BN25" s="40"/>
      <c r="BO25" s="40"/>
      <c r="BP25" s="40"/>
      <c r="BQ25" s="40"/>
      <c r="BR25" s="40"/>
      <c r="BS25" s="40"/>
      <c r="BT25" s="40"/>
      <c r="BU25" s="40"/>
      <c r="BV25" s="40"/>
      <c r="BW25" s="40"/>
      <c r="BX25" s="215"/>
      <c r="BY25" s="94">
        <v>45331</v>
      </c>
      <c r="BZ25" s="7">
        <f>Y25+AZ25</f>
        <v>375</v>
      </c>
      <c r="CA25" s="7" t="s">
        <v>137</v>
      </c>
      <c r="CB25" s="10">
        <f>AA25+AU25</f>
        <v>50000000</v>
      </c>
      <c r="CC25" s="11" t="s">
        <v>121</v>
      </c>
      <c r="CD25" s="214"/>
      <c r="CE25" s="40"/>
      <c r="CF25" s="40"/>
      <c r="CG25" s="40"/>
      <c r="CH25" s="40"/>
      <c r="CI25" s="40"/>
      <c r="CJ25" s="40"/>
      <c r="CK25" s="40"/>
      <c r="CL25" s="40"/>
      <c r="CM25" s="40"/>
      <c r="CN25" s="40"/>
      <c r="CO25" s="40"/>
      <c r="CP25" s="40"/>
      <c r="CQ25" s="40"/>
      <c r="CR25" s="40"/>
      <c r="CS25" s="40"/>
      <c r="CT25" s="40"/>
      <c r="CU25" s="40"/>
      <c r="CV25" s="40"/>
      <c r="CW25" s="40"/>
      <c r="CX25" s="40"/>
      <c r="CY25" s="40"/>
      <c r="CZ25" s="40"/>
      <c r="DA25" s="40"/>
    </row>
    <row r="26" spans="1:105" ht="29.25" customHeight="1" x14ac:dyDescent="0.2">
      <c r="A26" s="77">
        <v>25</v>
      </c>
      <c r="B26" s="99">
        <v>84517</v>
      </c>
      <c r="C26" s="1" t="s">
        <v>95</v>
      </c>
      <c r="D26" s="1" t="s">
        <v>96</v>
      </c>
      <c r="E26" s="29" t="s">
        <v>97</v>
      </c>
      <c r="F26" s="112" t="s">
        <v>302</v>
      </c>
      <c r="G26" s="82" t="s">
        <v>303</v>
      </c>
      <c r="H26" s="48" t="s">
        <v>100</v>
      </c>
      <c r="I26" s="142" t="s">
        <v>129</v>
      </c>
      <c r="J26" s="142" t="s">
        <v>249</v>
      </c>
      <c r="K26" s="283">
        <v>1</v>
      </c>
      <c r="L26" s="48" t="s">
        <v>103</v>
      </c>
      <c r="M26" s="132" t="s">
        <v>304</v>
      </c>
      <c r="N26" s="132" t="s">
        <v>105</v>
      </c>
      <c r="O26" s="132" t="s">
        <v>106</v>
      </c>
      <c r="P26" s="48" t="s">
        <v>305</v>
      </c>
      <c r="Q26" s="48" t="s">
        <v>306</v>
      </c>
      <c r="R26" s="39" t="s">
        <v>109</v>
      </c>
      <c r="S26" s="48" t="s">
        <v>110</v>
      </c>
      <c r="T26" s="134">
        <v>44950</v>
      </c>
      <c r="U26" s="44">
        <v>44951</v>
      </c>
      <c r="V26" s="44">
        <v>45239</v>
      </c>
      <c r="W26" s="104">
        <v>9</v>
      </c>
      <c r="X26" s="104">
        <v>15</v>
      </c>
      <c r="Y26" s="104">
        <f>W26*30+15</f>
        <v>285</v>
      </c>
      <c r="Z26" s="104" t="s">
        <v>208</v>
      </c>
      <c r="AA26" s="17">
        <v>57000000</v>
      </c>
      <c r="AB26" s="17">
        <v>6000000</v>
      </c>
      <c r="AC26" s="133">
        <v>938</v>
      </c>
      <c r="AD26" s="44">
        <v>44946</v>
      </c>
      <c r="AE26" s="17">
        <v>396000000</v>
      </c>
      <c r="AF26" s="133">
        <v>908</v>
      </c>
      <c r="AG26" s="44">
        <v>44951</v>
      </c>
      <c r="AH26" s="17">
        <v>57000000</v>
      </c>
      <c r="AI26" s="39" t="s">
        <v>112</v>
      </c>
      <c r="AJ26" s="134">
        <v>44950</v>
      </c>
      <c r="AK26" s="107" t="s">
        <v>307</v>
      </c>
      <c r="AL26" s="48" t="s">
        <v>114</v>
      </c>
      <c r="AM26" s="133" t="s">
        <v>295</v>
      </c>
      <c r="AN26" s="105" t="s">
        <v>308</v>
      </c>
      <c r="AO26" s="260" t="s">
        <v>309</v>
      </c>
      <c r="AP26" s="311" t="s">
        <v>310</v>
      </c>
      <c r="AQ26" s="11">
        <v>1</v>
      </c>
      <c r="AR26" s="26" t="s">
        <v>118</v>
      </c>
      <c r="AS26" s="94">
        <v>45239</v>
      </c>
      <c r="AT26" s="10">
        <v>24000000</v>
      </c>
      <c r="AU26" s="10">
        <v>24000000</v>
      </c>
      <c r="AV26" s="26">
        <v>4</v>
      </c>
      <c r="AW26" s="26">
        <v>0</v>
      </c>
      <c r="AX26" s="26">
        <v>120</v>
      </c>
      <c r="AY26" s="26" t="s">
        <v>144</v>
      </c>
      <c r="AZ26" s="7">
        <v>120</v>
      </c>
      <c r="BA26" s="94">
        <v>45360</v>
      </c>
      <c r="BB26" s="40"/>
      <c r="BC26" s="40"/>
      <c r="BD26" s="40"/>
      <c r="BE26" s="40"/>
      <c r="BF26" s="40"/>
      <c r="BG26" s="40"/>
      <c r="BH26" s="40"/>
      <c r="BI26" s="40"/>
      <c r="BJ26" s="40"/>
      <c r="BK26" s="40"/>
      <c r="BL26" s="40"/>
      <c r="BM26" s="40"/>
      <c r="BN26" s="40"/>
      <c r="BO26" s="40"/>
      <c r="BP26" s="40"/>
      <c r="BQ26" s="40"/>
      <c r="BR26" s="40"/>
      <c r="BS26" s="40"/>
      <c r="BT26" s="40"/>
      <c r="BU26" s="40"/>
      <c r="BV26" s="40"/>
      <c r="BW26" s="40"/>
      <c r="BX26" s="215"/>
      <c r="BY26" s="94">
        <v>45360</v>
      </c>
      <c r="BZ26" s="7">
        <f>Y26+AZ26</f>
        <v>405</v>
      </c>
      <c r="CA26" s="7" t="s">
        <v>120</v>
      </c>
      <c r="CB26" s="10">
        <f>AA26+AU26</f>
        <v>81000000</v>
      </c>
      <c r="CC26" s="11" t="s">
        <v>121</v>
      </c>
      <c r="CD26" s="221"/>
      <c r="CE26" s="85"/>
      <c r="CF26" s="85"/>
      <c r="CG26" s="85"/>
      <c r="CH26" s="85"/>
      <c r="CI26" s="85"/>
      <c r="CJ26" s="85"/>
      <c r="CK26" s="85"/>
      <c r="CL26" s="85"/>
      <c r="CM26" s="85"/>
      <c r="CN26" s="85"/>
      <c r="CO26" s="85"/>
      <c r="CP26" s="85"/>
      <c r="CQ26" s="85"/>
      <c r="CR26" s="85"/>
      <c r="CS26" s="85"/>
      <c r="CT26" s="85"/>
      <c r="CU26" s="85"/>
      <c r="CV26" s="85"/>
      <c r="CW26" s="85"/>
      <c r="CX26" s="85"/>
      <c r="CY26" s="85"/>
      <c r="CZ26" s="85"/>
      <c r="DA26" s="85"/>
    </row>
    <row r="27" spans="1:105" ht="29.25" customHeight="1" x14ac:dyDescent="0.2">
      <c r="A27" s="64">
        <v>26</v>
      </c>
      <c r="B27" s="99">
        <v>84109</v>
      </c>
      <c r="C27" s="1" t="s">
        <v>95</v>
      </c>
      <c r="D27" s="1" t="s">
        <v>96</v>
      </c>
      <c r="E27" s="29" t="s">
        <v>97</v>
      </c>
      <c r="F27" s="30" t="s">
        <v>311</v>
      </c>
      <c r="G27" s="26" t="s">
        <v>312</v>
      </c>
      <c r="H27" s="35" t="s">
        <v>100</v>
      </c>
      <c r="I27" s="87" t="s">
        <v>129</v>
      </c>
      <c r="J27" s="87" t="s">
        <v>249</v>
      </c>
      <c r="K27" s="91">
        <v>1</v>
      </c>
      <c r="L27" s="35" t="s">
        <v>103</v>
      </c>
      <c r="M27" s="52" t="s">
        <v>313</v>
      </c>
      <c r="N27" s="52" t="s">
        <v>105</v>
      </c>
      <c r="O27" s="52" t="s">
        <v>106</v>
      </c>
      <c r="P27" s="35" t="s">
        <v>314</v>
      </c>
      <c r="Q27" s="35" t="s">
        <v>315</v>
      </c>
      <c r="R27" s="11" t="s">
        <v>109</v>
      </c>
      <c r="S27" s="35" t="s">
        <v>110</v>
      </c>
      <c r="T27" s="12">
        <v>44950</v>
      </c>
      <c r="U27" s="37">
        <v>44986</v>
      </c>
      <c r="V27" s="37">
        <v>45306</v>
      </c>
      <c r="W27" s="9">
        <v>10</v>
      </c>
      <c r="X27" s="9">
        <v>15</v>
      </c>
      <c r="Y27" s="9">
        <f>W27*30+X27</f>
        <v>315</v>
      </c>
      <c r="Z27" s="9" t="s">
        <v>280</v>
      </c>
      <c r="AA27" s="10">
        <v>105000000</v>
      </c>
      <c r="AB27" s="10">
        <v>10000000</v>
      </c>
      <c r="AC27" s="28">
        <v>884</v>
      </c>
      <c r="AD27" s="37">
        <v>44944</v>
      </c>
      <c r="AE27" s="10">
        <v>105000000</v>
      </c>
      <c r="AF27" s="28">
        <v>901</v>
      </c>
      <c r="AG27" s="37">
        <v>44951</v>
      </c>
      <c r="AH27" s="10">
        <v>105000000</v>
      </c>
      <c r="AI27" s="11" t="s">
        <v>112</v>
      </c>
      <c r="AJ27" s="12">
        <v>44950</v>
      </c>
      <c r="AK27" s="6" t="s">
        <v>316</v>
      </c>
      <c r="AL27" s="35" t="s">
        <v>114</v>
      </c>
      <c r="AM27" s="28" t="s">
        <v>317</v>
      </c>
      <c r="AN27" s="15" t="s">
        <v>318</v>
      </c>
      <c r="AO27" s="28"/>
      <c r="AP27" s="310" t="s">
        <v>225</v>
      </c>
      <c r="AQ27" s="11">
        <v>1</v>
      </c>
      <c r="AR27" s="26" t="s">
        <v>118</v>
      </c>
      <c r="AS27" s="94">
        <v>45280</v>
      </c>
      <c r="AT27" s="10">
        <v>50000000</v>
      </c>
      <c r="AU27" s="10">
        <v>50000000</v>
      </c>
      <c r="AV27" s="26">
        <v>5</v>
      </c>
      <c r="AW27" s="26">
        <v>0</v>
      </c>
      <c r="AX27" s="26">
        <v>150</v>
      </c>
      <c r="AY27" s="26" t="s">
        <v>319</v>
      </c>
      <c r="AZ27" s="7">
        <v>150</v>
      </c>
      <c r="BA27" s="94">
        <v>45458</v>
      </c>
      <c r="BB27" s="63"/>
      <c r="BC27" s="63"/>
      <c r="BD27" s="63"/>
      <c r="BE27" s="63"/>
      <c r="BF27" s="63"/>
      <c r="BG27" s="63"/>
      <c r="BH27" s="63"/>
      <c r="BI27" s="63"/>
      <c r="BJ27" s="63"/>
      <c r="BK27" s="63"/>
      <c r="BL27" s="63"/>
      <c r="BM27" s="63"/>
      <c r="BN27" s="63"/>
      <c r="BO27" s="63"/>
      <c r="BP27" s="63"/>
      <c r="BQ27" s="63"/>
      <c r="BR27" s="63"/>
      <c r="BS27" s="63"/>
      <c r="BT27" s="63"/>
      <c r="BU27" s="63"/>
      <c r="BV27" s="63"/>
      <c r="BW27" s="63"/>
      <c r="BX27" s="217"/>
      <c r="BY27" s="94">
        <v>45458</v>
      </c>
      <c r="BZ27" s="7">
        <f>Y27+AZ27</f>
        <v>465</v>
      </c>
      <c r="CA27" s="7" t="s">
        <v>145</v>
      </c>
      <c r="CB27" s="10">
        <f>AA27+AU27</f>
        <v>155000000</v>
      </c>
      <c r="CC27" s="11" t="s">
        <v>121</v>
      </c>
      <c r="CD27" s="214"/>
      <c r="CE27" s="40"/>
      <c r="CF27" s="40"/>
      <c r="CG27" s="40"/>
      <c r="CH27" s="40"/>
      <c r="CI27" s="40"/>
      <c r="CJ27" s="40"/>
      <c r="CK27" s="40"/>
      <c r="CL27" s="40"/>
      <c r="CM27" s="40"/>
      <c r="CN27" s="40"/>
      <c r="CO27" s="40"/>
      <c r="CP27" s="40"/>
      <c r="CQ27" s="40"/>
      <c r="CR27" s="40"/>
      <c r="CS27" s="40"/>
      <c r="CT27" s="40"/>
      <c r="CU27" s="40"/>
      <c r="CV27" s="40"/>
      <c r="CW27" s="40"/>
      <c r="CX27" s="40"/>
      <c r="CY27" s="40"/>
      <c r="CZ27" s="40"/>
      <c r="DA27" s="40"/>
    </row>
    <row r="28" spans="1:105" ht="29.25" customHeight="1" x14ac:dyDescent="0.2">
      <c r="A28" s="172">
        <v>27</v>
      </c>
      <c r="B28" s="99">
        <v>85903</v>
      </c>
      <c r="C28" s="1" t="s">
        <v>95</v>
      </c>
      <c r="D28" s="1" t="s">
        <v>96</v>
      </c>
      <c r="E28" s="29" t="s">
        <v>97</v>
      </c>
      <c r="F28" s="171" t="s">
        <v>320</v>
      </c>
      <c r="G28" s="123" t="s">
        <v>321</v>
      </c>
      <c r="H28" s="143" t="s">
        <v>100</v>
      </c>
      <c r="I28" s="149" t="s">
        <v>101</v>
      </c>
      <c r="J28" s="149" t="s">
        <v>249</v>
      </c>
      <c r="K28" s="233">
        <v>1</v>
      </c>
      <c r="L28" s="143" t="s">
        <v>214</v>
      </c>
      <c r="M28" s="150" t="s">
        <v>215</v>
      </c>
      <c r="N28" s="150" t="s">
        <v>105</v>
      </c>
      <c r="O28" s="150" t="s">
        <v>106</v>
      </c>
      <c r="P28" s="143" t="s">
        <v>322</v>
      </c>
      <c r="Q28" s="143" t="s">
        <v>323</v>
      </c>
      <c r="R28" s="83" t="s">
        <v>109</v>
      </c>
      <c r="S28" s="143" t="s">
        <v>110</v>
      </c>
      <c r="T28" s="152">
        <v>44950</v>
      </c>
      <c r="U28" s="153">
        <v>44951</v>
      </c>
      <c r="V28" s="153">
        <v>45239</v>
      </c>
      <c r="W28" s="159">
        <v>9</v>
      </c>
      <c r="X28" s="159">
        <v>15</v>
      </c>
      <c r="Y28" s="159">
        <f>W28*30+15</f>
        <v>285</v>
      </c>
      <c r="Z28" s="159" t="s">
        <v>208</v>
      </c>
      <c r="AA28" s="119">
        <v>22800000</v>
      </c>
      <c r="AB28" s="119">
        <v>2400000</v>
      </c>
      <c r="AC28" s="151">
        <v>890</v>
      </c>
      <c r="AD28" s="153">
        <v>44944</v>
      </c>
      <c r="AE28" s="119">
        <v>105600000</v>
      </c>
      <c r="AF28" s="151">
        <v>902</v>
      </c>
      <c r="AG28" s="153">
        <v>44951</v>
      </c>
      <c r="AH28" s="119">
        <v>22800000</v>
      </c>
      <c r="AI28" s="83" t="s">
        <v>112</v>
      </c>
      <c r="AJ28" s="152">
        <v>44950</v>
      </c>
      <c r="AK28" s="122" t="s">
        <v>324</v>
      </c>
      <c r="AL28" s="143" t="s">
        <v>114</v>
      </c>
      <c r="AM28" s="151" t="s">
        <v>325</v>
      </c>
      <c r="AN28" s="120" t="s">
        <v>181</v>
      </c>
      <c r="AO28" s="151"/>
      <c r="AP28" s="312" t="s">
        <v>225</v>
      </c>
      <c r="AQ28" s="39">
        <v>1</v>
      </c>
      <c r="AR28" s="82" t="s">
        <v>118</v>
      </c>
      <c r="AS28" s="129">
        <v>45239</v>
      </c>
      <c r="AT28" s="17">
        <v>4800000</v>
      </c>
      <c r="AU28" s="17">
        <v>4800000</v>
      </c>
      <c r="AV28" s="65">
        <v>2</v>
      </c>
      <c r="AW28" s="65">
        <v>0</v>
      </c>
      <c r="AX28" s="65">
        <v>60</v>
      </c>
      <c r="AY28" s="65" t="s">
        <v>119</v>
      </c>
      <c r="AZ28" s="65">
        <v>60</v>
      </c>
      <c r="BA28" s="129">
        <v>45300</v>
      </c>
      <c r="BB28" s="40"/>
      <c r="BC28" s="40"/>
      <c r="BD28" s="40"/>
      <c r="BE28" s="40"/>
      <c r="BF28" s="40"/>
      <c r="BG28" s="40"/>
      <c r="BH28" s="40"/>
      <c r="BI28" s="40"/>
      <c r="BJ28" s="40"/>
      <c r="BK28" s="40"/>
      <c r="BL28" s="40"/>
      <c r="BM28" s="40"/>
      <c r="BN28" s="40"/>
      <c r="BO28" s="40"/>
      <c r="BP28" s="40"/>
      <c r="BQ28" s="40"/>
      <c r="BR28" s="40"/>
      <c r="BS28" s="40"/>
      <c r="BT28" s="40"/>
      <c r="BU28" s="40"/>
      <c r="BV28" s="40"/>
      <c r="BW28" s="40"/>
      <c r="BX28" s="215"/>
      <c r="BY28" s="129">
        <v>45300</v>
      </c>
      <c r="BZ28" s="65">
        <f>Y28+AZ28</f>
        <v>345</v>
      </c>
      <c r="CA28" s="65" t="s">
        <v>111</v>
      </c>
      <c r="CB28" s="17">
        <f>AA28+AU28</f>
        <v>27600000</v>
      </c>
      <c r="CC28" s="39" t="s">
        <v>121</v>
      </c>
      <c r="CD28" s="219"/>
      <c r="CE28" s="63"/>
      <c r="CF28" s="63"/>
      <c r="CG28" s="63"/>
      <c r="CH28" s="63"/>
      <c r="CI28" s="63"/>
      <c r="CJ28" s="63"/>
      <c r="CK28" s="63"/>
      <c r="CL28" s="63"/>
      <c r="CM28" s="63"/>
      <c r="CN28" s="63"/>
      <c r="CO28" s="63"/>
      <c r="CP28" s="63"/>
      <c r="CQ28" s="63"/>
      <c r="CR28" s="63"/>
      <c r="CS28" s="63"/>
      <c r="CT28" s="63"/>
      <c r="CU28" s="63"/>
      <c r="CV28" s="63"/>
      <c r="CW28" s="63"/>
      <c r="CX28" s="63"/>
      <c r="CY28" s="63"/>
      <c r="CZ28" s="63"/>
      <c r="DA28" s="63"/>
    </row>
    <row r="29" spans="1:105" ht="29.25" customHeight="1" x14ac:dyDescent="0.2">
      <c r="A29" s="64">
        <v>28</v>
      </c>
      <c r="B29" s="99">
        <v>84264</v>
      </c>
      <c r="C29" s="1" t="s">
        <v>95</v>
      </c>
      <c r="D29" s="1" t="s">
        <v>96</v>
      </c>
      <c r="E29" s="29" t="s">
        <v>97</v>
      </c>
      <c r="F29" s="30" t="s">
        <v>326</v>
      </c>
      <c r="G29" s="26" t="s">
        <v>327</v>
      </c>
      <c r="H29" s="35" t="s">
        <v>100</v>
      </c>
      <c r="I29" s="87" t="s">
        <v>129</v>
      </c>
      <c r="J29" s="164" t="s">
        <v>249</v>
      </c>
      <c r="K29" s="91">
        <v>1</v>
      </c>
      <c r="L29" s="35" t="s">
        <v>103</v>
      </c>
      <c r="M29" s="52" t="s">
        <v>131</v>
      </c>
      <c r="N29" s="52" t="s">
        <v>105</v>
      </c>
      <c r="O29" s="52" t="s">
        <v>106</v>
      </c>
      <c r="P29" s="35" t="s">
        <v>328</v>
      </c>
      <c r="Q29" s="35" t="s">
        <v>108</v>
      </c>
      <c r="R29" s="11" t="s">
        <v>109</v>
      </c>
      <c r="S29" s="35" t="s">
        <v>110</v>
      </c>
      <c r="T29" s="12">
        <v>44950</v>
      </c>
      <c r="U29" s="37">
        <v>44963</v>
      </c>
      <c r="V29" s="37">
        <v>45311</v>
      </c>
      <c r="W29" s="9">
        <v>11</v>
      </c>
      <c r="X29" s="9">
        <v>15</v>
      </c>
      <c r="Y29" s="9">
        <f>W29*30+X29</f>
        <v>345</v>
      </c>
      <c r="Z29" s="9" t="s">
        <v>111</v>
      </c>
      <c r="AA29" s="10">
        <v>80500000</v>
      </c>
      <c r="AB29" s="10">
        <v>7000000</v>
      </c>
      <c r="AC29" s="28">
        <v>879</v>
      </c>
      <c r="AD29" s="37">
        <v>44943</v>
      </c>
      <c r="AE29" s="10">
        <v>644000000</v>
      </c>
      <c r="AF29" s="28">
        <v>909</v>
      </c>
      <c r="AG29" s="37">
        <v>44951</v>
      </c>
      <c r="AH29" s="10">
        <v>80500000</v>
      </c>
      <c r="AI29" s="11" t="s">
        <v>112</v>
      </c>
      <c r="AJ29" s="12">
        <v>44950</v>
      </c>
      <c r="AK29" s="6" t="s">
        <v>329</v>
      </c>
      <c r="AL29" s="35" t="s">
        <v>114</v>
      </c>
      <c r="AM29" s="28" t="s">
        <v>115</v>
      </c>
      <c r="AN29" s="15" t="s">
        <v>116</v>
      </c>
      <c r="AO29" s="11"/>
      <c r="AP29" s="11" t="s">
        <v>310</v>
      </c>
      <c r="AQ29" s="11"/>
      <c r="AR29" s="40"/>
      <c r="AS29" s="40"/>
      <c r="AT29" s="40"/>
      <c r="AU29" s="40"/>
      <c r="AV29" s="40"/>
      <c r="AW29" s="40"/>
      <c r="AX29" s="40"/>
      <c r="AY29" s="40"/>
      <c r="AZ29" s="40"/>
      <c r="BA29" s="40"/>
      <c r="BB29" s="75"/>
      <c r="BC29" s="75"/>
      <c r="BD29" s="75"/>
      <c r="BE29" s="75"/>
      <c r="BF29" s="75"/>
      <c r="BG29" s="75"/>
      <c r="BH29" s="75"/>
      <c r="BI29" s="75"/>
      <c r="BJ29" s="75"/>
      <c r="BK29" s="75"/>
      <c r="BL29" s="75"/>
      <c r="BM29" s="75"/>
      <c r="BN29" s="75"/>
      <c r="BO29" s="75"/>
      <c r="BP29" s="75"/>
      <c r="BQ29" s="75"/>
      <c r="BR29" s="75"/>
      <c r="BS29" s="75"/>
      <c r="BT29" s="75"/>
      <c r="BU29" s="75"/>
      <c r="BV29" s="75"/>
      <c r="BW29" s="75"/>
      <c r="BX29" s="207"/>
      <c r="BY29" s="92">
        <f>V29</f>
        <v>45311</v>
      </c>
      <c r="BZ29" s="26">
        <f>Y29+AZ29</f>
        <v>345</v>
      </c>
      <c r="CA29" s="26" t="str">
        <f>Z29</f>
        <v>11 MESES Y 15 DIAS</v>
      </c>
      <c r="CB29" s="131">
        <f>AA29+AU29</f>
        <v>80500000</v>
      </c>
      <c r="CC29" s="11" t="s">
        <v>121</v>
      </c>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row>
    <row r="30" spans="1:105" ht="29.25" customHeight="1" x14ac:dyDescent="0.2">
      <c r="A30" s="172">
        <v>29</v>
      </c>
      <c r="B30" s="99">
        <v>84671</v>
      </c>
      <c r="C30" s="1" t="s">
        <v>95</v>
      </c>
      <c r="D30" s="1" t="s">
        <v>96</v>
      </c>
      <c r="E30" s="29" t="s">
        <v>97</v>
      </c>
      <c r="F30" s="171" t="s">
        <v>330</v>
      </c>
      <c r="G30" s="123" t="s">
        <v>331</v>
      </c>
      <c r="H30" s="143" t="s">
        <v>100</v>
      </c>
      <c r="I30" s="149" t="s">
        <v>129</v>
      </c>
      <c r="J30" s="149" t="s">
        <v>249</v>
      </c>
      <c r="K30" s="233">
        <v>1</v>
      </c>
      <c r="L30" s="143" t="s">
        <v>103</v>
      </c>
      <c r="M30" s="150" t="s">
        <v>332</v>
      </c>
      <c r="N30" s="150" t="s">
        <v>105</v>
      </c>
      <c r="O30" s="150" t="s">
        <v>106</v>
      </c>
      <c r="P30" s="143" t="s">
        <v>333</v>
      </c>
      <c r="Q30" s="143" t="s">
        <v>334</v>
      </c>
      <c r="R30" s="83" t="s">
        <v>109</v>
      </c>
      <c r="S30" s="143" t="s">
        <v>110</v>
      </c>
      <c r="T30" s="152">
        <v>44951</v>
      </c>
      <c r="U30" s="153">
        <v>44952</v>
      </c>
      <c r="V30" s="153">
        <v>45285</v>
      </c>
      <c r="W30" s="159">
        <v>11</v>
      </c>
      <c r="X30" s="159">
        <v>0</v>
      </c>
      <c r="Y30" s="159">
        <f>W30*30</f>
        <v>330</v>
      </c>
      <c r="Z30" s="159" t="s">
        <v>178</v>
      </c>
      <c r="AA30" s="119">
        <v>61600000</v>
      </c>
      <c r="AB30" s="119">
        <v>5600000</v>
      </c>
      <c r="AC30" s="151">
        <v>971</v>
      </c>
      <c r="AD30" s="153">
        <v>44946</v>
      </c>
      <c r="AE30" s="119">
        <v>61600000</v>
      </c>
      <c r="AF30" s="151">
        <v>912</v>
      </c>
      <c r="AG30" s="153">
        <v>44951</v>
      </c>
      <c r="AH30" s="119">
        <v>61600000</v>
      </c>
      <c r="AI30" s="83" t="s">
        <v>112</v>
      </c>
      <c r="AJ30" s="152">
        <v>44950</v>
      </c>
      <c r="AK30" s="122" t="s">
        <v>335</v>
      </c>
      <c r="AL30" s="143" t="s">
        <v>114</v>
      </c>
      <c r="AM30" s="151" t="s">
        <v>336</v>
      </c>
      <c r="AN30" s="135" t="s">
        <v>240</v>
      </c>
      <c r="AO30" s="135"/>
      <c r="AP30" s="312" t="s">
        <v>219</v>
      </c>
      <c r="AQ30" s="83">
        <v>1</v>
      </c>
      <c r="AR30" s="123" t="s">
        <v>118</v>
      </c>
      <c r="AS30" s="158">
        <v>45273</v>
      </c>
      <c r="AT30" s="119">
        <v>11200000</v>
      </c>
      <c r="AU30" s="119">
        <v>11200000</v>
      </c>
      <c r="AV30" s="118">
        <v>2</v>
      </c>
      <c r="AW30" s="118">
        <v>0</v>
      </c>
      <c r="AX30" s="118">
        <v>60</v>
      </c>
      <c r="AY30" s="118" t="s">
        <v>119</v>
      </c>
      <c r="AZ30" s="118">
        <v>60</v>
      </c>
      <c r="BA30" s="158">
        <v>45347</v>
      </c>
      <c r="BB30" s="40"/>
      <c r="BC30" s="40"/>
      <c r="BD30" s="40"/>
      <c r="BE30" s="40"/>
      <c r="BF30" s="40"/>
      <c r="BG30" s="40"/>
      <c r="BH30" s="40"/>
      <c r="BI30" s="40"/>
      <c r="BJ30" s="40"/>
      <c r="BK30" s="40"/>
      <c r="BL30" s="40"/>
      <c r="BM30" s="40"/>
      <c r="BN30" s="40"/>
      <c r="BO30" s="40"/>
      <c r="BP30" s="40"/>
      <c r="BQ30" s="40"/>
      <c r="BR30" s="40"/>
      <c r="BS30" s="40"/>
      <c r="BT30" s="40"/>
      <c r="BU30" s="40"/>
      <c r="BV30" s="40"/>
      <c r="BW30" s="40"/>
      <c r="BX30" s="215"/>
      <c r="BY30" s="158">
        <v>45347</v>
      </c>
      <c r="BZ30" s="118">
        <f>Y30+AZ30</f>
        <v>390</v>
      </c>
      <c r="CA30" s="118" t="s">
        <v>220</v>
      </c>
      <c r="CB30" s="119">
        <f>AA30+AU30</f>
        <v>72800000</v>
      </c>
      <c r="CC30" s="83" t="s">
        <v>121</v>
      </c>
      <c r="CD30" s="219"/>
      <c r="CE30" s="63"/>
      <c r="CF30" s="63"/>
      <c r="CG30" s="63"/>
      <c r="CH30" s="63"/>
      <c r="CI30" s="63"/>
      <c r="CJ30" s="63"/>
      <c r="CK30" s="63"/>
      <c r="CL30" s="63"/>
      <c r="CM30" s="63"/>
      <c r="CN30" s="63"/>
      <c r="CO30" s="63"/>
      <c r="CP30" s="63"/>
      <c r="CQ30" s="63"/>
      <c r="CR30" s="63"/>
      <c r="CS30" s="63"/>
      <c r="CT30" s="63"/>
      <c r="CU30" s="63"/>
      <c r="CV30" s="63"/>
      <c r="CW30" s="63"/>
      <c r="CX30" s="63"/>
      <c r="CY30" s="63"/>
      <c r="CZ30" s="63"/>
      <c r="DA30" s="63"/>
    </row>
    <row r="31" spans="1:105" ht="29.25" customHeight="1" x14ac:dyDescent="0.2">
      <c r="A31" s="64">
        <v>30</v>
      </c>
      <c r="B31" s="99">
        <v>84447</v>
      </c>
      <c r="C31" s="1" t="s">
        <v>95</v>
      </c>
      <c r="D31" s="1" t="s">
        <v>96</v>
      </c>
      <c r="E31" s="29" t="s">
        <v>97</v>
      </c>
      <c r="F31" s="30" t="s">
        <v>337</v>
      </c>
      <c r="G31" s="93" t="s">
        <v>338</v>
      </c>
      <c r="H31" s="35" t="s">
        <v>100</v>
      </c>
      <c r="I31" s="87" t="s">
        <v>129</v>
      </c>
      <c r="J31" s="5" t="s">
        <v>102</v>
      </c>
      <c r="K31" s="11">
        <v>1</v>
      </c>
      <c r="L31" s="35" t="s">
        <v>130</v>
      </c>
      <c r="M31" s="52" t="s">
        <v>339</v>
      </c>
      <c r="N31" s="52" t="s">
        <v>105</v>
      </c>
      <c r="O31" s="52" t="s">
        <v>106</v>
      </c>
      <c r="P31" s="35" t="s">
        <v>340</v>
      </c>
      <c r="Q31" s="35" t="s">
        <v>341</v>
      </c>
      <c r="R31" s="11" t="s">
        <v>109</v>
      </c>
      <c r="S31" s="35" t="s">
        <v>110</v>
      </c>
      <c r="T31" s="12">
        <v>44950</v>
      </c>
      <c r="U31" s="37">
        <v>44986</v>
      </c>
      <c r="V31" s="37">
        <v>45306</v>
      </c>
      <c r="W31" s="9">
        <v>10</v>
      </c>
      <c r="X31" s="9">
        <v>15</v>
      </c>
      <c r="Y31" s="9">
        <f>W31*30+X31</f>
        <v>315</v>
      </c>
      <c r="Z31" s="9" t="s">
        <v>280</v>
      </c>
      <c r="AA31" s="10">
        <v>89250000</v>
      </c>
      <c r="AB31" s="10">
        <v>8500000</v>
      </c>
      <c r="AC31" s="28">
        <v>930</v>
      </c>
      <c r="AD31" s="37">
        <v>44945</v>
      </c>
      <c r="AE31" s="10">
        <v>89250000</v>
      </c>
      <c r="AF31" s="28">
        <v>905</v>
      </c>
      <c r="AG31" s="37">
        <v>44951</v>
      </c>
      <c r="AH31" s="10">
        <v>89250000</v>
      </c>
      <c r="AI31" s="11" t="s">
        <v>112</v>
      </c>
      <c r="AJ31" s="12">
        <v>44950</v>
      </c>
      <c r="AK31" s="6" t="s">
        <v>342</v>
      </c>
      <c r="AL31" s="35" t="s">
        <v>114</v>
      </c>
      <c r="AM31" s="28" t="s">
        <v>295</v>
      </c>
      <c r="AN31" s="15" t="s">
        <v>308</v>
      </c>
      <c r="AO31" s="11"/>
      <c r="AP31" s="11" t="s">
        <v>172</v>
      </c>
      <c r="AQ31" s="11">
        <v>1</v>
      </c>
      <c r="AR31" s="40"/>
      <c r="AS31" s="40"/>
      <c r="AT31" s="40"/>
      <c r="AU31" s="40"/>
      <c r="AV31" s="40"/>
      <c r="AW31" s="40"/>
      <c r="AX31" s="40"/>
      <c r="AY31" s="40"/>
      <c r="AZ31" s="40"/>
      <c r="BA31" s="40"/>
      <c r="BB31" s="40"/>
      <c r="BC31" s="40"/>
      <c r="BD31" s="40"/>
      <c r="BE31" s="40"/>
      <c r="BF31" s="40"/>
      <c r="BG31" s="40"/>
      <c r="BH31" s="40"/>
      <c r="BI31" s="40"/>
      <c r="BJ31" s="40"/>
      <c r="BK31" s="26" t="s">
        <v>343</v>
      </c>
      <c r="BL31" s="94">
        <v>45240</v>
      </c>
      <c r="BM31" s="94">
        <v>45241</v>
      </c>
      <c r="BN31" s="26" t="s">
        <v>344</v>
      </c>
      <c r="BO31" s="26">
        <v>1032426008</v>
      </c>
      <c r="BP31" s="26" t="s">
        <v>345</v>
      </c>
      <c r="BQ31" s="10">
        <v>70833333</v>
      </c>
      <c r="BR31" s="26" t="s">
        <v>338</v>
      </c>
      <c r="BS31" s="26">
        <v>1026251329</v>
      </c>
      <c r="BT31" s="26" t="s">
        <v>346</v>
      </c>
      <c r="BU31" s="10">
        <v>18416667</v>
      </c>
      <c r="BV31" s="30" t="s">
        <v>347</v>
      </c>
      <c r="BW31" s="40"/>
      <c r="BX31" s="215"/>
      <c r="BY31" s="92">
        <f>V31</f>
        <v>45306</v>
      </c>
      <c r="BZ31" s="26">
        <f>Y31+AZ31</f>
        <v>315</v>
      </c>
      <c r="CA31" s="26" t="str">
        <f>Z31</f>
        <v>10 MESES Y 15 DIAS</v>
      </c>
      <c r="CB31" s="131">
        <f>AA31+AU31</f>
        <v>89250000</v>
      </c>
      <c r="CC31" s="11" t="s">
        <v>121</v>
      </c>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row>
    <row r="32" spans="1:105" ht="29.25" customHeight="1" x14ac:dyDescent="0.2">
      <c r="A32" s="79">
        <v>31</v>
      </c>
      <c r="B32" s="99">
        <v>84264</v>
      </c>
      <c r="C32" s="1" t="s">
        <v>95</v>
      </c>
      <c r="D32" s="1" t="s">
        <v>96</v>
      </c>
      <c r="E32" s="29" t="s">
        <v>97</v>
      </c>
      <c r="F32" s="154" t="s">
        <v>348</v>
      </c>
      <c r="G32" s="80" t="s">
        <v>349</v>
      </c>
      <c r="H32" s="50" t="s">
        <v>100</v>
      </c>
      <c r="I32" s="137" t="s">
        <v>129</v>
      </c>
      <c r="J32" s="49" t="s">
        <v>102</v>
      </c>
      <c r="K32" s="31">
        <v>1</v>
      </c>
      <c r="L32" s="50" t="s">
        <v>103</v>
      </c>
      <c r="M32" s="126" t="s">
        <v>131</v>
      </c>
      <c r="N32" s="126" t="s">
        <v>105</v>
      </c>
      <c r="O32" s="126" t="s">
        <v>106</v>
      </c>
      <c r="P32" s="50" t="s">
        <v>350</v>
      </c>
      <c r="Q32" s="50" t="s">
        <v>351</v>
      </c>
      <c r="R32" s="31" t="s">
        <v>109</v>
      </c>
      <c r="S32" s="50" t="s">
        <v>110</v>
      </c>
      <c r="T32" s="139">
        <v>44950</v>
      </c>
      <c r="U32" s="38">
        <v>44951</v>
      </c>
      <c r="V32" s="38">
        <v>45300</v>
      </c>
      <c r="W32" s="74">
        <v>11</v>
      </c>
      <c r="X32" s="74">
        <v>15</v>
      </c>
      <c r="Y32" s="74">
        <f>W32*30+X32</f>
        <v>345</v>
      </c>
      <c r="Z32" s="74" t="s">
        <v>111</v>
      </c>
      <c r="AA32" s="115">
        <v>78200000</v>
      </c>
      <c r="AB32" s="115">
        <v>6800000</v>
      </c>
      <c r="AC32" s="138">
        <v>877</v>
      </c>
      <c r="AD32" s="38">
        <v>44943</v>
      </c>
      <c r="AE32" s="115">
        <v>78200000</v>
      </c>
      <c r="AF32" s="138">
        <v>906</v>
      </c>
      <c r="AG32" s="38">
        <v>44951</v>
      </c>
      <c r="AH32" s="115">
        <v>78200000</v>
      </c>
      <c r="AI32" s="31" t="s">
        <v>112</v>
      </c>
      <c r="AJ32" s="139">
        <v>44950</v>
      </c>
      <c r="AK32" s="114" t="s">
        <v>352</v>
      </c>
      <c r="AL32" s="50" t="s">
        <v>114</v>
      </c>
      <c r="AM32" s="138" t="s">
        <v>115</v>
      </c>
      <c r="AN32" s="36" t="s">
        <v>116</v>
      </c>
      <c r="AO32" s="31"/>
      <c r="AP32" s="309" t="s">
        <v>172</v>
      </c>
      <c r="AQ32" s="31">
        <v>1</v>
      </c>
      <c r="AR32" s="80" t="s">
        <v>118</v>
      </c>
      <c r="AS32" s="140">
        <v>45275</v>
      </c>
      <c r="AT32" s="115">
        <v>13600000</v>
      </c>
      <c r="AU32" s="115">
        <v>13600000</v>
      </c>
      <c r="AV32" s="8">
        <v>2</v>
      </c>
      <c r="AW32" s="8">
        <v>0</v>
      </c>
      <c r="AX32" s="8">
        <v>60</v>
      </c>
      <c r="AY32" s="8" t="s">
        <v>119</v>
      </c>
      <c r="AZ32" s="8">
        <v>60</v>
      </c>
      <c r="BA32" s="140">
        <v>45360</v>
      </c>
      <c r="BB32" s="40"/>
      <c r="BC32" s="40"/>
      <c r="BD32" s="40"/>
      <c r="BE32" s="40"/>
      <c r="BF32" s="40"/>
      <c r="BG32" s="40"/>
      <c r="BH32" s="40"/>
      <c r="BI32" s="40"/>
      <c r="BJ32" s="40"/>
      <c r="BK32" s="40"/>
      <c r="BL32" s="40"/>
      <c r="BM32" s="40"/>
      <c r="BN32" s="40"/>
      <c r="BO32" s="40"/>
      <c r="BP32" s="40"/>
      <c r="BQ32" s="40"/>
      <c r="BR32" s="40"/>
      <c r="BS32" s="40"/>
      <c r="BT32" s="40"/>
      <c r="BU32" s="40"/>
      <c r="BV32" s="40"/>
      <c r="BW32" s="40"/>
      <c r="BX32" s="215"/>
      <c r="BY32" s="140">
        <v>45360</v>
      </c>
      <c r="BZ32" s="8">
        <f>Y32+AZ32</f>
        <v>405</v>
      </c>
      <c r="CA32" s="8" t="s">
        <v>120</v>
      </c>
      <c r="CB32" s="115">
        <f>AA32+AU32</f>
        <v>91800000</v>
      </c>
      <c r="CC32" s="31" t="s">
        <v>121</v>
      </c>
      <c r="CD32" s="220"/>
      <c r="CE32" s="75"/>
      <c r="CF32" s="75"/>
      <c r="CG32" s="75"/>
      <c r="CH32" s="75"/>
      <c r="CI32" s="75"/>
      <c r="CJ32" s="75"/>
      <c r="CK32" s="75"/>
      <c r="CL32" s="75"/>
      <c r="CM32" s="75"/>
      <c r="CN32" s="75"/>
      <c r="CO32" s="75"/>
      <c r="CP32" s="75"/>
      <c r="CQ32" s="75"/>
      <c r="CR32" s="75"/>
      <c r="CS32" s="75"/>
      <c r="CT32" s="75"/>
      <c r="CU32" s="75"/>
      <c r="CV32" s="75"/>
      <c r="CW32" s="75"/>
      <c r="CX32" s="75"/>
      <c r="CY32" s="75"/>
      <c r="CZ32" s="75"/>
      <c r="DA32" s="75"/>
    </row>
    <row r="33" spans="1:105" ht="29.25" customHeight="1" x14ac:dyDescent="0.2">
      <c r="A33" s="172">
        <v>32</v>
      </c>
      <c r="B33" s="99">
        <v>84585</v>
      </c>
      <c r="C33" s="1" t="s">
        <v>200</v>
      </c>
      <c r="D33" s="1" t="s">
        <v>201</v>
      </c>
      <c r="E33" s="29" t="s">
        <v>202</v>
      </c>
      <c r="F33" s="171" t="s">
        <v>353</v>
      </c>
      <c r="G33" s="123" t="s">
        <v>211</v>
      </c>
      <c r="H33" s="143" t="s">
        <v>100</v>
      </c>
      <c r="I33" s="149" t="s">
        <v>101</v>
      </c>
      <c r="J33" s="117" t="s">
        <v>102</v>
      </c>
      <c r="K33" s="191">
        <v>3</v>
      </c>
      <c r="L33" s="143" t="s">
        <v>130</v>
      </c>
      <c r="M33" s="150" t="s">
        <v>354</v>
      </c>
      <c r="N33" s="150" t="s">
        <v>105</v>
      </c>
      <c r="O33" s="150" t="s">
        <v>106</v>
      </c>
      <c r="P33" s="143" t="s">
        <v>355</v>
      </c>
      <c r="Q33" s="143" t="s">
        <v>356</v>
      </c>
      <c r="R33" s="83" t="s">
        <v>109</v>
      </c>
      <c r="S33" s="143" t="s">
        <v>110</v>
      </c>
      <c r="T33" s="152">
        <v>44953</v>
      </c>
      <c r="U33" s="153">
        <v>44986</v>
      </c>
      <c r="V33" s="153">
        <v>45291</v>
      </c>
      <c r="W33" s="159">
        <v>10</v>
      </c>
      <c r="X33" s="159">
        <v>0</v>
      </c>
      <c r="Y33" s="159">
        <f>W33*30</f>
        <v>300</v>
      </c>
      <c r="Z33" s="159" t="s">
        <v>274</v>
      </c>
      <c r="AA33" s="119">
        <v>85000000</v>
      </c>
      <c r="AB33" s="119">
        <v>8500000</v>
      </c>
      <c r="AC33" s="151">
        <v>919</v>
      </c>
      <c r="AD33" s="153">
        <v>44944</v>
      </c>
      <c r="AE33" s="119">
        <v>170000000</v>
      </c>
      <c r="AF33" s="151">
        <v>942</v>
      </c>
      <c r="AG33" s="153">
        <v>44956</v>
      </c>
      <c r="AH33" s="119">
        <v>85000000</v>
      </c>
      <c r="AI33" s="83" t="s">
        <v>112</v>
      </c>
      <c r="AJ33" s="152">
        <v>44952</v>
      </c>
      <c r="AK33" s="122" t="s">
        <v>357</v>
      </c>
      <c r="AL33" s="143" t="s">
        <v>114</v>
      </c>
      <c r="AM33" s="151" t="s">
        <v>210</v>
      </c>
      <c r="AN33" s="120" t="s">
        <v>308</v>
      </c>
      <c r="AO33" s="135"/>
      <c r="AP33" s="312" t="s">
        <v>126</v>
      </c>
      <c r="AQ33" s="39">
        <v>1</v>
      </c>
      <c r="AR33" s="82" t="s">
        <v>118</v>
      </c>
      <c r="AS33" s="129">
        <v>45272</v>
      </c>
      <c r="AT33" s="17">
        <v>21250000</v>
      </c>
      <c r="AU33" s="17">
        <v>21250000</v>
      </c>
      <c r="AV33" s="65">
        <v>2</v>
      </c>
      <c r="AW33" s="65">
        <v>15</v>
      </c>
      <c r="AX33" s="65">
        <v>75</v>
      </c>
      <c r="AY33" s="65" t="s">
        <v>358</v>
      </c>
      <c r="AZ33" s="65">
        <v>75</v>
      </c>
      <c r="BA33" s="129">
        <v>45366</v>
      </c>
      <c r="BB33" s="40"/>
      <c r="BC33" s="40"/>
      <c r="BD33" s="40"/>
      <c r="BE33" s="40"/>
      <c r="BF33" s="40"/>
      <c r="BG33" s="40"/>
      <c r="BH33" s="40"/>
      <c r="BI33" s="40"/>
      <c r="BJ33" s="40"/>
      <c r="BK33" s="40"/>
      <c r="BL33" s="40"/>
      <c r="BM33" s="40"/>
      <c r="BN33" s="40"/>
      <c r="BO33" s="40"/>
      <c r="BP33" s="40"/>
      <c r="BQ33" s="40"/>
      <c r="BR33" s="40"/>
      <c r="BS33" s="40"/>
      <c r="BT33" s="40"/>
      <c r="BU33" s="40"/>
      <c r="BV33" s="40"/>
      <c r="BW33" s="40"/>
      <c r="BX33" s="215"/>
      <c r="BY33" s="129">
        <v>45366</v>
      </c>
      <c r="BZ33" s="65">
        <f>Y33+AZ33</f>
        <v>375</v>
      </c>
      <c r="CA33" s="65" t="s">
        <v>137</v>
      </c>
      <c r="CB33" s="17">
        <f>AA33+AU33</f>
        <v>106250000</v>
      </c>
      <c r="CC33" s="39" t="s">
        <v>121</v>
      </c>
      <c r="CD33" s="219"/>
      <c r="CE33" s="63"/>
      <c r="CF33" s="63"/>
      <c r="CG33" s="63"/>
      <c r="CH33" s="63"/>
      <c r="CI33" s="63"/>
      <c r="CJ33" s="63"/>
      <c r="CK33" s="63"/>
      <c r="CL33" s="63"/>
      <c r="CM33" s="63"/>
      <c r="CN33" s="63"/>
      <c r="CO33" s="63"/>
      <c r="CP33" s="63"/>
      <c r="CQ33" s="63"/>
      <c r="CR33" s="63"/>
      <c r="CS33" s="63"/>
      <c r="CT33" s="63"/>
      <c r="CU33" s="63"/>
      <c r="CV33" s="63"/>
      <c r="CW33" s="63"/>
      <c r="CX33" s="63"/>
      <c r="CY33" s="63"/>
      <c r="CZ33" s="63"/>
      <c r="DA33" s="63"/>
    </row>
    <row r="34" spans="1:105" ht="29.25" customHeight="1" x14ac:dyDescent="0.2">
      <c r="A34" s="64">
        <v>33</v>
      </c>
      <c r="B34" s="99">
        <v>84517</v>
      </c>
      <c r="C34" s="1" t="s">
        <v>95</v>
      </c>
      <c r="D34" s="1" t="s">
        <v>96</v>
      </c>
      <c r="E34" s="29" t="s">
        <v>97</v>
      </c>
      <c r="F34" s="30" t="s">
        <v>359</v>
      </c>
      <c r="G34" s="86" t="s">
        <v>360</v>
      </c>
      <c r="H34" s="35" t="s">
        <v>100</v>
      </c>
      <c r="I34" s="87" t="s">
        <v>101</v>
      </c>
      <c r="J34" s="5" t="s">
        <v>102</v>
      </c>
      <c r="K34" s="11">
        <v>1</v>
      </c>
      <c r="L34" s="35" t="s">
        <v>103</v>
      </c>
      <c r="M34" s="52" t="s">
        <v>361</v>
      </c>
      <c r="N34" s="52" t="s">
        <v>105</v>
      </c>
      <c r="O34" s="52" t="s">
        <v>106</v>
      </c>
      <c r="P34" s="35" t="s">
        <v>362</v>
      </c>
      <c r="Q34" s="35" t="s">
        <v>306</v>
      </c>
      <c r="R34" s="11" t="s">
        <v>109</v>
      </c>
      <c r="S34" s="35" t="s">
        <v>110</v>
      </c>
      <c r="T34" s="12">
        <v>44951</v>
      </c>
      <c r="U34" s="37">
        <v>44953</v>
      </c>
      <c r="V34" s="37">
        <v>45241</v>
      </c>
      <c r="W34" s="9">
        <v>9</v>
      </c>
      <c r="X34" s="9">
        <v>15</v>
      </c>
      <c r="Y34" s="9">
        <f>W34*30+15</f>
        <v>285</v>
      </c>
      <c r="Z34" s="9" t="s">
        <v>208</v>
      </c>
      <c r="AA34" s="10">
        <v>57000000</v>
      </c>
      <c r="AB34" s="10">
        <v>6000000</v>
      </c>
      <c r="AC34" s="28">
        <v>938</v>
      </c>
      <c r="AD34" s="37">
        <v>44946</v>
      </c>
      <c r="AE34" s="10">
        <v>396000000</v>
      </c>
      <c r="AF34" s="28">
        <v>917</v>
      </c>
      <c r="AG34" s="37">
        <v>44953</v>
      </c>
      <c r="AH34" s="10">
        <v>57000000</v>
      </c>
      <c r="AI34" s="11" t="s">
        <v>112</v>
      </c>
      <c r="AJ34" s="12">
        <v>44951</v>
      </c>
      <c r="AK34" s="6" t="s">
        <v>363</v>
      </c>
      <c r="AL34" s="35" t="s">
        <v>114</v>
      </c>
      <c r="AM34" s="28" t="s">
        <v>295</v>
      </c>
      <c r="AN34" s="15" t="s">
        <v>296</v>
      </c>
      <c r="AO34" s="11" t="s">
        <v>297</v>
      </c>
      <c r="AP34" s="11" t="s">
        <v>310</v>
      </c>
      <c r="AQ34" s="11">
        <v>1</v>
      </c>
      <c r="AR34" s="40"/>
      <c r="AS34" s="40"/>
      <c r="AT34" s="40"/>
      <c r="AU34" s="40"/>
      <c r="AV34" s="40"/>
      <c r="AW34" s="40"/>
      <c r="AX34" s="40"/>
      <c r="AY34" s="40"/>
      <c r="AZ34" s="40"/>
      <c r="BA34" s="40"/>
      <c r="BB34" s="40"/>
      <c r="BC34" s="40"/>
      <c r="BD34" s="40"/>
      <c r="BE34" s="40"/>
      <c r="BF34" s="40"/>
      <c r="BG34" s="40"/>
      <c r="BH34" s="40"/>
      <c r="BI34" s="40"/>
      <c r="BJ34" s="40"/>
      <c r="BK34" s="26" t="s">
        <v>343</v>
      </c>
      <c r="BL34" s="94">
        <v>45128</v>
      </c>
      <c r="BM34" s="94">
        <v>45129</v>
      </c>
      <c r="BN34" s="26" t="s">
        <v>364</v>
      </c>
      <c r="BO34" s="26">
        <v>1032434474</v>
      </c>
      <c r="BP34" s="26" t="s">
        <v>365</v>
      </c>
      <c r="BQ34" s="10">
        <v>35000000</v>
      </c>
      <c r="BR34" s="26" t="s">
        <v>360</v>
      </c>
      <c r="BS34" s="26">
        <v>52058426</v>
      </c>
      <c r="BT34" s="26" t="s">
        <v>366</v>
      </c>
      <c r="BU34" s="10">
        <v>22000000</v>
      </c>
      <c r="BV34" s="30" t="s">
        <v>367</v>
      </c>
      <c r="BW34" s="40"/>
      <c r="BX34" s="215"/>
      <c r="BY34" s="92">
        <f>V34</f>
        <v>45241</v>
      </c>
      <c r="BZ34" s="26">
        <f>Y34+AZ34</f>
        <v>285</v>
      </c>
      <c r="CA34" s="26" t="str">
        <f>Z34</f>
        <v>9 MESES Y 15 DIAS</v>
      </c>
      <c r="CB34" s="131">
        <f>AA34+AU34</f>
        <v>57000000</v>
      </c>
      <c r="CC34" s="11" t="s">
        <v>368</v>
      </c>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row>
    <row r="35" spans="1:105" ht="29.25" customHeight="1" x14ac:dyDescent="0.2">
      <c r="A35" s="79">
        <v>34</v>
      </c>
      <c r="B35" s="99">
        <v>85826</v>
      </c>
      <c r="C35" s="1" t="s">
        <v>95</v>
      </c>
      <c r="D35" s="1" t="s">
        <v>96</v>
      </c>
      <c r="E35" s="29" t="s">
        <v>97</v>
      </c>
      <c r="F35" s="154" t="s">
        <v>369</v>
      </c>
      <c r="G35" s="80" t="s">
        <v>370</v>
      </c>
      <c r="H35" s="50" t="s">
        <v>100</v>
      </c>
      <c r="I35" s="137" t="s">
        <v>101</v>
      </c>
      <c r="J35" s="49" t="s">
        <v>102</v>
      </c>
      <c r="K35" s="31">
        <v>1</v>
      </c>
      <c r="L35" s="50" t="s">
        <v>103</v>
      </c>
      <c r="M35" s="126" t="s">
        <v>160</v>
      </c>
      <c r="N35" s="126" t="s">
        <v>105</v>
      </c>
      <c r="O35" s="126" t="s">
        <v>106</v>
      </c>
      <c r="P35" s="50" t="s">
        <v>371</v>
      </c>
      <c r="Q35" s="50" t="s">
        <v>306</v>
      </c>
      <c r="R35" s="31" t="s">
        <v>109</v>
      </c>
      <c r="S35" s="50" t="s">
        <v>110</v>
      </c>
      <c r="T35" s="139">
        <v>44951</v>
      </c>
      <c r="U35" s="38">
        <v>44953</v>
      </c>
      <c r="V35" s="38">
        <v>45286</v>
      </c>
      <c r="W35" s="74">
        <v>11</v>
      </c>
      <c r="X35" s="74">
        <v>0</v>
      </c>
      <c r="Y35" s="74">
        <f>W35*30</f>
        <v>330</v>
      </c>
      <c r="Z35" s="74" t="s">
        <v>178</v>
      </c>
      <c r="AA35" s="115">
        <v>50600000</v>
      </c>
      <c r="AB35" s="115">
        <v>4600000</v>
      </c>
      <c r="AC35" s="138">
        <v>888</v>
      </c>
      <c r="AD35" s="38">
        <v>44944</v>
      </c>
      <c r="AE35" s="115">
        <v>151800000</v>
      </c>
      <c r="AF35" s="138">
        <v>918</v>
      </c>
      <c r="AG35" s="38">
        <v>44953</v>
      </c>
      <c r="AH35" s="115">
        <v>50600000</v>
      </c>
      <c r="AI35" s="31" t="s">
        <v>112</v>
      </c>
      <c r="AJ35" s="139">
        <v>44951</v>
      </c>
      <c r="AK35" s="114" t="s">
        <v>372</v>
      </c>
      <c r="AL35" s="50" t="s">
        <v>114</v>
      </c>
      <c r="AM35" s="138" t="s">
        <v>189</v>
      </c>
      <c r="AN35" s="43" t="s">
        <v>190</v>
      </c>
      <c r="AO35" s="43"/>
      <c r="AP35" s="309" t="s">
        <v>191</v>
      </c>
      <c r="AQ35" s="31">
        <v>1</v>
      </c>
      <c r="AR35" s="80" t="s">
        <v>118</v>
      </c>
      <c r="AS35" s="140">
        <v>45280</v>
      </c>
      <c r="AT35" s="115">
        <v>18400000</v>
      </c>
      <c r="AU35" s="115">
        <v>18400000</v>
      </c>
      <c r="AV35" s="80">
        <v>4</v>
      </c>
      <c r="AW35" s="80">
        <v>0</v>
      </c>
      <c r="AX35" s="80">
        <v>120</v>
      </c>
      <c r="AY35" s="80" t="s">
        <v>144</v>
      </c>
      <c r="AZ35" s="80">
        <v>120</v>
      </c>
      <c r="BA35" s="140">
        <v>45408</v>
      </c>
      <c r="BB35" s="40"/>
      <c r="BC35" s="40"/>
      <c r="BD35" s="40"/>
      <c r="BE35" s="40"/>
      <c r="BF35" s="40"/>
      <c r="BG35" s="40"/>
      <c r="BH35" s="40"/>
      <c r="BI35" s="40"/>
      <c r="BJ35" s="40"/>
      <c r="BK35" s="40"/>
      <c r="BL35" s="40"/>
      <c r="BM35" s="40"/>
      <c r="BN35" s="40"/>
      <c r="BO35" s="40"/>
      <c r="BP35" s="40"/>
      <c r="BQ35" s="40"/>
      <c r="BR35" s="40"/>
      <c r="BS35" s="40"/>
      <c r="BT35" s="40"/>
      <c r="BU35" s="40"/>
      <c r="BV35" s="40"/>
      <c r="BW35" s="40"/>
      <c r="BX35" s="215"/>
      <c r="BY35" s="140">
        <v>45408</v>
      </c>
      <c r="BZ35" s="8">
        <f>Y35+AZ35</f>
        <v>450</v>
      </c>
      <c r="CA35" s="8" t="s">
        <v>373</v>
      </c>
      <c r="CB35" s="115">
        <f>AA35+AU35</f>
        <v>69000000</v>
      </c>
      <c r="CC35" s="31" t="s">
        <v>121</v>
      </c>
      <c r="CD35" s="220"/>
      <c r="CE35" s="75"/>
      <c r="CF35" s="75"/>
      <c r="CG35" s="75"/>
      <c r="CH35" s="75"/>
      <c r="CI35" s="75"/>
      <c r="CJ35" s="75"/>
      <c r="CK35" s="75"/>
      <c r="CL35" s="75"/>
      <c r="CM35" s="75"/>
      <c r="CN35" s="75"/>
      <c r="CO35" s="75"/>
      <c r="CP35" s="75"/>
      <c r="CQ35" s="75"/>
      <c r="CR35" s="75"/>
      <c r="CS35" s="75"/>
      <c r="CT35" s="75"/>
      <c r="CU35" s="75"/>
      <c r="CV35" s="75"/>
      <c r="CW35" s="75"/>
      <c r="CX35" s="75"/>
      <c r="CY35" s="75"/>
      <c r="CZ35" s="75"/>
      <c r="DA35" s="75"/>
    </row>
    <row r="36" spans="1:105" ht="29.25" customHeight="1" x14ac:dyDescent="0.2">
      <c r="A36" s="64">
        <v>35</v>
      </c>
      <c r="B36" s="99">
        <v>84510</v>
      </c>
      <c r="C36" s="1" t="s">
        <v>95</v>
      </c>
      <c r="D36" s="1" t="s">
        <v>96</v>
      </c>
      <c r="E36" s="29" t="s">
        <v>97</v>
      </c>
      <c r="F36" s="30" t="s">
        <v>374</v>
      </c>
      <c r="G36" s="26" t="s">
        <v>375</v>
      </c>
      <c r="H36" s="35" t="s">
        <v>100</v>
      </c>
      <c r="I36" s="87" t="s">
        <v>129</v>
      </c>
      <c r="J36" s="5" t="s">
        <v>102</v>
      </c>
      <c r="K36" s="11">
        <v>1</v>
      </c>
      <c r="L36" s="35" t="s">
        <v>103</v>
      </c>
      <c r="M36" s="52" t="s">
        <v>175</v>
      </c>
      <c r="N36" s="52" t="s">
        <v>105</v>
      </c>
      <c r="O36" s="52" t="s">
        <v>106</v>
      </c>
      <c r="P36" s="35" t="s">
        <v>376</v>
      </c>
      <c r="Q36" s="35" t="s">
        <v>377</v>
      </c>
      <c r="R36" s="11" t="s">
        <v>109</v>
      </c>
      <c r="S36" s="35" t="s">
        <v>110</v>
      </c>
      <c r="T36" s="12">
        <v>44951</v>
      </c>
      <c r="U36" s="37">
        <v>44986</v>
      </c>
      <c r="V36" s="37">
        <v>45306</v>
      </c>
      <c r="W36" s="9">
        <v>10</v>
      </c>
      <c r="X36" s="9">
        <v>15</v>
      </c>
      <c r="Y36" s="9">
        <f>W36*30+X36</f>
        <v>315</v>
      </c>
      <c r="Z36" s="9" t="s">
        <v>280</v>
      </c>
      <c r="AA36" s="10">
        <v>73500000</v>
      </c>
      <c r="AB36" s="10">
        <v>7000000</v>
      </c>
      <c r="AC36" s="28">
        <v>933</v>
      </c>
      <c r="AD36" s="37">
        <v>44945</v>
      </c>
      <c r="AE36" s="10">
        <v>294000000</v>
      </c>
      <c r="AF36" s="28">
        <v>919</v>
      </c>
      <c r="AG36" s="37">
        <v>44953</v>
      </c>
      <c r="AH36" s="10">
        <v>73500000</v>
      </c>
      <c r="AI36" s="11" t="s">
        <v>112</v>
      </c>
      <c r="AJ36" s="12">
        <v>44951</v>
      </c>
      <c r="AK36" s="6" t="s">
        <v>378</v>
      </c>
      <c r="AL36" s="35" t="s">
        <v>114</v>
      </c>
      <c r="AM36" s="28" t="s">
        <v>295</v>
      </c>
      <c r="AN36" s="15" t="s">
        <v>308</v>
      </c>
      <c r="AO36" s="23"/>
      <c r="AP36" s="310" t="s">
        <v>172</v>
      </c>
      <c r="AQ36" s="11">
        <v>1</v>
      </c>
      <c r="AR36" s="26" t="s">
        <v>118</v>
      </c>
      <c r="AS36" s="94">
        <v>45271</v>
      </c>
      <c r="AT36" s="10">
        <v>28000000</v>
      </c>
      <c r="AU36" s="10">
        <v>28000000</v>
      </c>
      <c r="AV36" s="26">
        <v>4</v>
      </c>
      <c r="AW36" s="26">
        <v>0</v>
      </c>
      <c r="AX36" s="26">
        <v>120</v>
      </c>
      <c r="AY36" s="26" t="s">
        <v>144</v>
      </c>
      <c r="AZ36" s="7">
        <v>120</v>
      </c>
      <c r="BA36" s="94">
        <v>45427</v>
      </c>
      <c r="BB36" s="85"/>
      <c r="BC36" s="85"/>
      <c r="BD36" s="85"/>
      <c r="BE36" s="85"/>
      <c r="BF36" s="85"/>
      <c r="BG36" s="85"/>
      <c r="BH36" s="85"/>
      <c r="BI36" s="85"/>
      <c r="BJ36" s="85"/>
      <c r="BK36" s="85"/>
      <c r="BL36" s="85"/>
      <c r="BM36" s="85"/>
      <c r="BN36" s="85"/>
      <c r="BO36" s="85"/>
      <c r="BP36" s="85"/>
      <c r="BQ36" s="85"/>
      <c r="BR36" s="85"/>
      <c r="BS36" s="85"/>
      <c r="BT36" s="85"/>
      <c r="BU36" s="85"/>
      <c r="BV36" s="85"/>
      <c r="BW36" s="85"/>
      <c r="BX36" s="218"/>
      <c r="BY36" s="94">
        <v>45427</v>
      </c>
      <c r="BZ36" s="7">
        <f>Y36+AZ36</f>
        <v>435</v>
      </c>
      <c r="CA36" s="7" t="s">
        <v>165</v>
      </c>
      <c r="CB36" s="10">
        <f>AA36+AU36</f>
        <v>101500000</v>
      </c>
      <c r="CC36" s="11" t="s">
        <v>121</v>
      </c>
      <c r="CD36" s="214"/>
      <c r="CE36" s="40"/>
      <c r="CF36" s="40"/>
      <c r="CG36" s="40"/>
      <c r="CH36" s="40"/>
      <c r="CI36" s="40"/>
      <c r="CJ36" s="40"/>
      <c r="CK36" s="40"/>
      <c r="CL36" s="40"/>
      <c r="CM36" s="40"/>
      <c r="CN36" s="40"/>
      <c r="CO36" s="40"/>
      <c r="CP36" s="40"/>
      <c r="CQ36" s="40"/>
      <c r="CR36" s="40"/>
      <c r="CS36" s="40"/>
      <c r="CT36" s="40"/>
      <c r="CU36" s="40"/>
      <c r="CV36" s="40"/>
      <c r="CW36" s="40"/>
      <c r="CX36" s="40"/>
      <c r="CY36" s="40"/>
      <c r="CZ36" s="40"/>
      <c r="DA36" s="40"/>
    </row>
    <row r="37" spans="1:105" ht="29.25" customHeight="1" x14ac:dyDescent="0.2">
      <c r="A37" s="77">
        <v>36</v>
      </c>
      <c r="B37" s="99">
        <v>86059</v>
      </c>
      <c r="C37" s="1" t="s">
        <v>95</v>
      </c>
      <c r="D37" s="1" t="s">
        <v>96</v>
      </c>
      <c r="E37" s="29" t="s">
        <v>97</v>
      </c>
      <c r="F37" s="112" t="s">
        <v>379</v>
      </c>
      <c r="G37" s="82" t="s">
        <v>380</v>
      </c>
      <c r="H37" s="48" t="s">
        <v>100</v>
      </c>
      <c r="I37" s="142" t="s">
        <v>129</v>
      </c>
      <c r="J37" s="47" t="s">
        <v>102</v>
      </c>
      <c r="K37" s="39">
        <v>4</v>
      </c>
      <c r="L37" s="48" t="s">
        <v>103</v>
      </c>
      <c r="M37" s="132" t="s">
        <v>381</v>
      </c>
      <c r="N37" s="132" t="s">
        <v>105</v>
      </c>
      <c r="O37" s="132" t="s">
        <v>106</v>
      </c>
      <c r="P37" s="48" t="s">
        <v>382</v>
      </c>
      <c r="Q37" s="48" t="s">
        <v>383</v>
      </c>
      <c r="R37" s="39" t="s">
        <v>109</v>
      </c>
      <c r="S37" s="48" t="s">
        <v>110</v>
      </c>
      <c r="T37" s="134">
        <v>44951</v>
      </c>
      <c r="U37" s="44">
        <v>44953</v>
      </c>
      <c r="V37" s="44">
        <v>45241</v>
      </c>
      <c r="W37" s="104">
        <v>9</v>
      </c>
      <c r="X37" s="104">
        <v>15</v>
      </c>
      <c r="Y37" s="104">
        <f>W37*30+15</f>
        <v>285</v>
      </c>
      <c r="Z37" s="104" t="s">
        <v>208</v>
      </c>
      <c r="AA37" s="17">
        <v>47500000</v>
      </c>
      <c r="AB37" s="17">
        <v>5000000</v>
      </c>
      <c r="AC37" s="133">
        <v>1037</v>
      </c>
      <c r="AD37" s="44">
        <v>44953</v>
      </c>
      <c r="AE37" s="17">
        <v>165000000</v>
      </c>
      <c r="AF37" s="133">
        <v>926</v>
      </c>
      <c r="AG37" s="44">
        <v>44953</v>
      </c>
      <c r="AH37" s="17">
        <v>47500000</v>
      </c>
      <c r="AI37" s="39" t="s">
        <v>112</v>
      </c>
      <c r="AJ37" s="134">
        <v>44951</v>
      </c>
      <c r="AK37" s="107" t="s">
        <v>384</v>
      </c>
      <c r="AL37" s="48" t="s">
        <v>114</v>
      </c>
      <c r="AM37" s="133" t="s">
        <v>385</v>
      </c>
      <c r="AN37" s="109" t="s">
        <v>386</v>
      </c>
      <c r="AO37" s="109"/>
      <c r="AP37" s="311" t="s">
        <v>172</v>
      </c>
      <c r="AQ37" s="11">
        <v>1</v>
      </c>
      <c r="AR37" s="26" t="s">
        <v>118</v>
      </c>
      <c r="AS37" s="94">
        <v>45239</v>
      </c>
      <c r="AT37" s="10">
        <v>15000000</v>
      </c>
      <c r="AU37" s="10">
        <v>15000000</v>
      </c>
      <c r="AV37" s="7">
        <v>3</v>
      </c>
      <c r="AW37" s="7">
        <v>0</v>
      </c>
      <c r="AX37" s="7">
        <v>90</v>
      </c>
      <c r="AY37" s="7" t="s">
        <v>164</v>
      </c>
      <c r="AZ37" s="7">
        <v>90</v>
      </c>
      <c r="BA37" s="94">
        <v>45333</v>
      </c>
      <c r="BB37" s="40"/>
      <c r="BC37" s="40"/>
      <c r="BD37" s="40"/>
      <c r="BE37" s="40"/>
      <c r="BF37" s="40"/>
      <c r="BG37" s="40"/>
      <c r="BH37" s="40"/>
      <c r="BI37" s="40"/>
      <c r="BJ37" s="40"/>
      <c r="BK37" s="40"/>
      <c r="BL37" s="40"/>
      <c r="BM37" s="40"/>
      <c r="BN37" s="40"/>
      <c r="BO37" s="40"/>
      <c r="BP37" s="40"/>
      <c r="BQ37" s="40"/>
      <c r="BR37" s="40"/>
      <c r="BS37" s="40"/>
      <c r="BT37" s="40"/>
      <c r="BU37" s="40"/>
      <c r="BV37" s="40"/>
      <c r="BW37" s="40"/>
      <c r="BX37" s="215"/>
      <c r="BY37" s="94">
        <v>45333</v>
      </c>
      <c r="BZ37" s="7">
        <f>Y37+AZ37</f>
        <v>375</v>
      </c>
      <c r="CA37" s="7" t="s">
        <v>137</v>
      </c>
      <c r="CB37" s="10">
        <f>AA37+AU37</f>
        <v>62500000</v>
      </c>
      <c r="CC37" s="11" t="s">
        <v>121</v>
      </c>
      <c r="CD37" s="221"/>
      <c r="CE37" s="85"/>
      <c r="CF37" s="85"/>
      <c r="CG37" s="85"/>
      <c r="CH37" s="85"/>
      <c r="CI37" s="85"/>
      <c r="CJ37" s="85"/>
      <c r="CK37" s="85"/>
      <c r="CL37" s="85"/>
      <c r="CM37" s="85"/>
      <c r="CN37" s="85"/>
      <c r="CO37" s="85"/>
      <c r="CP37" s="85"/>
      <c r="CQ37" s="85"/>
      <c r="CR37" s="85"/>
      <c r="CS37" s="85"/>
      <c r="CT37" s="85"/>
      <c r="CU37" s="85"/>
      <c r="CV37" s="85"/>
      <c r="CW37" s="85"/>
      <c r="CX37" s="85"/>
      <c r="CY37" s="85"/>
      <c r="CZ37" s="85"/>
      <c r="DA37" s="85"/>
    </row>
    <row r="38" spans="1:105" ht="29.25" customHeight="1" x14ac:dyDescent="0.2">
      <c r="A38" s="64">
        <v>37</v>
      </c>
      <c r="B38" s="99">
        <v>84669</v>
      </c>
      <c r="C38" s="1" t="s">
        <v>254</v>
      </c>
      <c r="D38" s="1" t="s">
        <v>255</v>
      </c>
      <c r="E38" s="29" t="s">
        <v>256</v>
      </c>
      <c r="F38" s="30" t="s">
        <v>387</v>
      </c>
      <c r="G38" s="26" t="s">
        <v>388</v>
      </c>
      <c r="H38" s="35" t="s">
        <v>100</v>
      </c>
      <c r="I38" s="87" t="s">
        <v>101</v>
      </c>
      <c r="J38" s="5" t="s">
        <v>102</v>
      </c>
      <c r="K38" s="11">
        <v>4</v>
      </c>
      <c r="L38" s="35" t="s">
        <v>103</v>
      </c>
      <c r="M38" s="52" t="s">
        <v>104</v>
      </c>
      <c r="N38" s="52" t="s">
        <v>105</v>
      </c>
      <c r="O38" s="52" t="s">
        <v>106</v>
      </c>
      <c r="P38" s="35" t="s">
        <v>389</v>
      </c>
      <c r="Q38" s="35" t="s">
        <v>390</v>
      </c>
      <c r="R38" s="11" t="s">
        <v>109</v>
      </c>
      <c r="S38" s="35" t="s">
        <v>110</v>
      </c>
      <c r="T38" s="12">
        <v>44953</v>
      </c>
      <c r="U38" s="37">
        <v>44958</v>
      </c>
      <c r="V38" s="37">
        <v>45291</v>
      </c>
      <c r="W38" s="9">
        <v>11</v>
      </c>
      <c r="X38" s="9">
        <v>0</v>
      </c>
      <c r="Y38" s="9">
        <f>W38*30</f>
        <v>330</v>
      </c>
      <c r="Z38" s="9" t="s">
        <v>178</v>
      </c>
      <c r="AA38" s="10">
        <v>55000000</v>
      </c>
      <c r="AB38" s="10">
        <v>5000000</v>
      </c>
      <c r="AC38" s="28">
        <v>970</v>
      </c>
      <c r="AD38" s="37">
        <v>44946</v>
      </c>
      <c r="AE38" s="10">
        <v>440000000</v>
      </c>
      <c r="AF38" s="28">
        <v>936</v>
      </c>
      <c r="AG38" s="37">
        <v>44956</v>
      </c>
      <c r="AH38" s="10">
        <v>55000000</v>
      </c>
      <c r="AI38" s="11" t="s">
        <v>112</v>
      </c>
      <c r="AJ38" s="12">
        <v>44951</v>
      </c>
      <c r="AK38" s="6" t="s">
        <v>391</v>
      </c>
      <c r="AL38" s="35" t="s">
        <v>114</v>
      </c>
      <c r="AM38" s="28" t="s">
        <v>263</v>
      </c>
      <c r="AN38" s="15" t="s">
        <v>264</v>
      </c>
      <c r="AO38" s="11"/>
      <c r="AP38" s="310" t="s">
        <v>265</v>
      </c>
      <c r="AQ38" s="11">
        <v>1</v>
      </c>
      <c r="AR38" s="26" t="s">
        <v>118</v>
      </c>
      <c r="AS38" s="94">
        <v>45278</v>
      </c>
      <c r="AT38" s="10">
        <v>5000000</v>
      </c>
      <c r="AU38" s="10">
        <v>5000000</v>
      </c>
      <c r="AV38" s="26">
        <v>1</v>
      </c>
      <c r="AW38" s="26">
        <v>0</v>
      </c>
      <c r="AX38" s="26">
        <v>30</v>
      </c>
      <c r="AY38" s="26" t="s">
        <v>136</v>
      </c>
      <c r="AZ38" s="7">
        <v>30</v>
      </c>
      <c r="BA38" s="94">
        <v>45322</v>
      </c>
      <c r="BB38" s="75"/>
      <c r="BC38" s="75"/>
      <c r="BD38" s="75"/>
      <c r="BE38" s="75"/>
      <c r="BF38" s="75"/>
      <c r="BG38" s="75"/>
      <c r="BH38" s="75"/>
      <c r="BI38" s="75"/>
      <c r="BJ38" s="75"/>
      <c r="BK38" s="75"/>
      <c r="BL38" s="75"/>
      <c r="BM38" s="75"/>
      <c r="BN38" s="75"/>
      <c r="BO38" s="75"/>
      <c r="BP38" s="75"/>
      <c r="BQ38" s="75"/>
      <c r="BR38" s="75"/>
      <c r="BS38" s="75"/>
      <c r="BT38" s="75"/>
      <c r="BU38" s="75"/>
      <c r="BV38" s="75"/>
      <c r="BW38" s="75"/>
      <c r="BX38" s="207"/>
      <c r="BY38" s="94">
        <v>45322</v>
      </c>
      <c r="BZ38" s="7">
        <f>Y38+AZ38</f>
        <v>360</v>
      </c>
      <c r="CA38" s="7" t="s">
        <v>392</v>
      </c>
      <c r="CB38" s="10">
        <f>AA38+AU38</f>
        <v>60000000</v>
      </c>
      <c r="CC38" s="11" t="s">
        <v>121</v>
      </c>
      <c r="CD38" s="214"/>
      <c r="CE38" s="40"/>
      <c r="CF38" s="40"/>
      <c r="CG38" s="40"/>
      <c r="CH38" s="40"/>
      <c r="CI38" s="40"/>
      <c r="CJ38" s="40"/>
      <c r="CK38" s="40"/>
      <c r="CL38" s="40"/>
      <c r="CM38" s="40"/>
      <c r="CN38" s="40"/>
      <c r="CO38" s="40"/>
      <c r="CP38" s="40"/>
      <c r="CQ38" s="40"/>
      <c r="CR38" s="40"/>
      <c r="CS38" s="40"/>
      <c r="CT38" s="40"/>
      <c r="CU38" s="40"/>
      <c r="CV38" s="40"/>
      <c r="CW38" s="40"/>
      <c r="CX38" s="40"/>
      <c r="CY38" s="40"/>
      <c r="CZ38" s="40"/>
      <c r="DA38" s="40"/>
    </row>
    <row r="39" spans="1:105" ht="29.25" customHeight="1" x14ac:dyDescent="0.2">
      <c r="A39" s="64">
        <v>38</v>
      </c>
      <c r="B39" s="99">
        <v>84682</v>
      </c>
      <c r="C39" s="1" t="s">
        <v>254</v>
      </c>
      <c r="D39" s="1" t="s">
        <v>255</v>
      </c>
      <c r="E39" s="29" t="s">
        <v>256</v>
      </c>
      <c r="F39" s="30" t="s">
        <v>393</v>
      </c>
      <c r="G39" s="26" t="s">
        <v>394</v>
      </c>
      <c r="H39" s="35" t="s">
        <v>100</v>
      </c>
      <c r="I39" s="87" t="s">
        <v>101</v>
      </c>
      <c r="J39" s="5" t="s">
        <v>102</v>
      </c>
      <c r="K39" s="11">
        <v>4</v>
      </c>
      <c r="L39" s="35" t="s">
        <v>214</v>
      </c>
      <c r="M39" s="52" t="s">
        <v>215</v>
      </c>
      <c r="N39" s="52" t="s">
        <v>105</v>
      </c>
      <c r="O39" s="52" t="s">
        <v>106</v>
      </c>
      <c r="P39" s="35" t="s">
        <v>395</v>
      </c>
      <c r="Q39" s="35" t="s">
        <v>396</v>
      </c>
      <c r="R39" s="11" t="s">
        <v>109</v>
      </c>
      <c r="S39" s="35" t="s">
        <v>110</v>
      </c>
      <c r="T39" s="12">
        <v>44953</v>
      </c>
      <c r="U39" s="37">
        <v>44958</v>
      </c>
      <c r="V39" s="37">
        <v>45291</v>
      </c>
      <c r="W39" s="9">
        <v>11</v>
      </c>
      <c r="X39" s="9">
        <v>0</v>
      </c>
      <c r="Y39" s="9">
        <f>W39*30</f>
        <v>330</v>
      </c>
      <c r="Z39" s="9" t="s">
        <v>178</v>
      </c>
      <c r="AA39" s="10">
        <v>26400000</v>
      </c>
      <c r="AB39" s="10">
        <v>2400000</v>
      </c>
      <c r="AC39" s="28">
        <v>974</v>
      </c>
      <c r="AD39" s="37">
        <v>44946</v>
      </c>
      <c r="AE39" s="10">
        <v>26400000</v>
      </c>
      <c r="AF39" s="28">
        <v>937</v>
      </c>
      <c r="AG39" s="37">
        <v>44956</v>
      </c>
      <c r="AH39" s="10">
        <v>26400000</v>
      </c>
      <c r="AI39" s="11" t="s">
        <v>112</v>
      </c>
      <c r="AJ39" s="12">
        <v>44951</v>
      </c>
      <c r="AK39" s="6" t="s">
        <v>397</v>
      </c>
      <c r="AL39" s="35" t="s">
        <v>114</v>
      </c>
      <c r="AM39" s="28" t="s">
        <v>263</v>
      </c>
      <c r="AN39" s="15" t="s">
        <v>264</v>
      </c>
      <c r="AO39" s="11"/>
      <c r="AP39" s="310" t="s">
        <v>265</v>
      </c>
      <c r="AQ39" s="11">
        <v>1</v>
      </c>
      <c r="AR39" s="26" t="s">
        <v>118</v>
      </c>
      <c r="AS39" s="94">
        <v>45280</v>
      </c>
      <c r="AT39" s="10">
        <v>2400000</v>
      </c>
      <c r="AU39" s="10">
        <v>2400000</v>
      </c>
      <c r="AV39" s="26">
        <v>1</v>
      </c>
      <c r="AW39" s="26">
        <v>0</v>
      </c>
      <c r="AX39" s="26">
        <v>30</v>
      </c>
      <c r="AY39" s="26" t="s">
        <v>136</v>
      </c>
      <c r="AZ39" s="7">
        <v>30</v>
      </c>
      <c r="BA39" s="94">
        <v>45322</v>
      </c>
      <c r="BB39" s="40"/>
      <c r="BC39" s="40"/>
      <c r="BD39" s="40"/>
      <c r="BE39" s="40"/>
      <c r="BF39" s="40"/>
      <c r="BG39" s="40"/>
      <c r="BH39" s="40"/>
      <c r="BI39" s="40"/>
      <c r="BJ39" s="40"/>
      <c r="BK39" s="40"/>
      <c r="BL39" s="40"/>
      <c r="BM39" s="40"/>
      <c r="BN39" s="40"/>
      <c r="BO39" s="40"/>
      <c r="BP39" s="40"/>
      <c r="BQ39" s="40"/>
      <c r="BR39" s="40"/>
      <c r="BS39" s="40"/>
      <c r="BT39" s="40"/>
      <c r="BU39" s="40"/>
      <c r="BV39" s="40"/>
      <c r="BW39" s="40"/>
      <c r="BX39" s="215"/>
      <c r="BY39" s="94">
        <v>45322</v>
      </c>
      <c r="BZ39" s="7">
        <f>Y39+AZ39</f>
        <v>360</v>
      </c>
      <c r="CA39" s="7" t="s">
        <v>392</v>
      </c>
      <c r="CB39" s="10">
        <f>AA39+AU39</f>
        <v>28800000</v>
      </c>
      <c r="CC39" s="11" t="s">
        <v>121</v>
      </c>
      <c r="CD39" s="214"/>
      <c r="CE39" s="40"/>
      <c r="CF39" s="40"/>
      <c r="CG39" s="40"/>
      <c r="CH39" s="40"/>
      <c r="CI39" s="40"/>
      <c r="CJ39" s="40"/>
      <c r="CK39" s="40"/>
      <c r="CL39" s="40"/>
      <c r="CM39" s="40"/>
      <c r="CN39" s="40"/>
      <c r="CO39" s="40"/>
      <c r="CP39" s="40"/>
      <c r="CQ39" s="40"/>
      <c r="CR39" s="40"/>
      <c r="CS39" s="40"/>
      <c r="CT39" s="40"/>
      <c r="CU39" s="40"/>
      <c r="CV39" s="40"/>
      <c r="CW39" s="40"/>
      <c r="CX39" s="40"/>
      <c r="CY39" s="40"/>
      <c r="CZ39" s="40"/>
      <c r="DA39" s="40"/>
    </row>
    <row r="40" spans="1:105" ht="30" customHeight="1" x14ac:dyDescent="0.2">
      <c r="A40" s="79">
        <v>39</v>
      </c>
      <c r="B40" s="99">
        <v>84704</v>
      </c>
      <c r="C40" s="1" t="s">
        <v>254</v>
      </c>
      <c r="D40" s="1" t="s">
        <v>255</v>
      </c>
      <c r="E40" s="29" t="s">
        <v>256</v>
      </c>
      <c r="F40" s="154" t="s">
        <v>398</v>
      </c>
      <c r="G40" s="80" t="s">
        <v>399</v>
      </c>
      <c r="H40" s="50" t="s">
        <v>100</v>
      </c>
      <c r="I40" s="137" t="s">
        <v>101</v>
      </c>
      <c r="J40" s="49" t="s">
        <v>102</v>
      </c>
      <c r="K40" s="31">
        <v>4</v>
      </c>
      <c r="L40" s="50" t="s">
        <v>103</v>
      </c>
      <c r="M40" s="126" t="s">
        <v>400</v>
      </c>
      <c r="N40" s="126" t="s">
        <v>105</v>
      </c>
      <c r="O40" s="126" t="s">
        <v>106</v>
      </c>
      <c r="P40" s="50" t="s">
        <v>401</v>
      </c>
      <c r="Q40" s="50" t="s">
        <v>402</v>
      </c>
      <c r="R40" s="31" t="s">
        <v>109</v>
      </c>
      <c r="S40" s="50" t="s">
        <v>110</v>
      </c>
      <c r="T40" s="139">
        <v>44953</v>
      </c>
      <c r="U40" s="38">
        <v>44986</v>
      </c>
      <c r="V40" s="38">
        <v>45306</v>
      </c>
      <c r="W40" s="74">
        <v>10</v>
      </c>
      <c r="X40" s="74">
        <v>15</v>
      </c>
      <c r="Y40" s="74">
        <f>W40*30+X40</f>
        <v>315</v>
      </c>
      <c r="Z40" s="74" t="s">
        <v>280</v>
      </c>
      <c r="AA40" s="115">
        <v>73500000</v>
      </c>
      <c r="AB40" s="115">
        <v>7000000</v>
      </c>
      <c r="AC40" s="138">
        <v>977</v>
      </c>
      <c r="AD40" s="38">
        <v>44946</v>
      </c>
      <c r="AE40" s="115">
        <v>73500000</v>
      </c>
      <c r="AF40" s="138">
        <v>938</v>
      </c>
      <c r="AG40" s="38">
        <v>44956</v>
      </c>
      <c r="AH40" s="115">
        <v>73500000</v>
      </c>
      <c r="AI40" s="31" t="s">
        <v>112</v>
      </c>
      <c r="AJ40" s="139">
        <v>44951</v>
      </c>
      <c r="AK40" s="114" t="s">
        <v>403</v>
      </c>
      <c r="AL40" s="50" t="s">
        <v>114</v>
      </c>
      <c r="AM40" s="138" t="s">
        <v>263</v>
      </c>
      <c r="AN40" s="36" t="s">
        <v>264</v>
      </c>
      <c r="AO40" s="31"/>
      <c r="AP40" s="309" t="s">
        <v>265</v>
      </c>
      <c r="AQ40" s="11">
        <v>1</v>
      </c>
      <c r="AR40" s="26" t="s">
        <v>118</v>
      </c>
      <c r="AS40" s="94">
        <v>45271</v>
      </c>
      <c r="AT40" s="10">
        <v>35000000</v>
      </c>
      <c r="AU40" s="10">
        <v>35000000</v>
      </c>
      <c r="AV40" s="7">
        <v>5</v>
      </c>
      <c r="AW40" s="7">
        <v>0</v>
      </c>
      <c r="AX40" s="7">
        <v>150</v>
      </c>
      <c r="AY40" s="7" t="s">
        <v>319</v>
      </c>
      <c r="AZ40" s="7">
        <v>150</v>
      </c>
      <c r="BA40" s="94">
        <v>45458</v>
      </c>
      <c r="BB40" s="85"/>
      <c r="BC40" s="85"/>
      <c r="BD40" s="85"/>
      <c r="BE40" s="85"/>
      <c r="BF40" s="85"/>
      <c r="BG40" s="85"/>
      <c r="BH40" s="85"/>
      <c r="BI40" s="85"/>
      <c r="BJ40" s="85"/>
      <c r="BK40" s="85"/>
      <c r="BL40" s="85"/>
      <c r="BM40" s="85"/>
      <c r="BN40" s="85"/>
      <c r="BO40" s="85"/>
      <c r="BP40" s="85"/>
      <c r="BQ40" s="85"/>
      <c r="BR40" s="85"/>
      <c r="BS40" s="85"/>
      <c r="BT40" s="85"/>
      <c r="BU40" s="85"/>
      <c r="BV40" s="85"/>
      <c r="BW40" s="85"/>
      <c r="BX40" s="218"/>
      <c r="BY40" s="94">
        <v>45458</v>
      </c>
      <c r="BZ40" s="7">
        <f>Y40+AZ40</f>
        <v>465</v>
      </c>
      <c r="CA40" s="7" t="s">
        <v>145</v>
      </c>
      <c r="CB40" s="10">
        <f>AA40+AU40</f>
        <v>108500000</v>
      </c>
      <c r="CC40" s="11" t="s">
        <v>121</v>
      </c>
      <c r="CD40" s="220"/>
      <c r="CE40" s="75"/>
      <c r="CF40" s="75"/>
      <c r="CG40" s="75"/>
      <c r="CH40" s="75"/>
      <c r="CI40" s="75"/>
      <c r="CJ40" s="75"/>
      <c r="CK40" s="75"/>
      <c r="CL40" s="75"/>
      <c r="CM40" s="75"/>
      <c r="CN40" s="75"/>
      <c r="CO40" s="75"/>
      <c r="CP40" s="75"/>
      <c r="CQ40" s="75"/>
      <c r="CR40" s="75"/>
      <c r="CS40" s="75"/>
      <c r="CT40" s="75"/>
      <c r="CU40" s="75"/>
      <c r="CV40" s="75"/>
      <c r="CW40" s="75"/>
      <c r="CX40" s="75"/>
      <c r="CY40" s="75"/>
      <c r="CZ40" s="75"/>
      <c r="DA40" s="75"/>
    </row>
    <row r="41" spans="1:105" ht="30" customHeight="1" x14ac:dyDescent="0.2">
      <c r="A41" s="77">
        <v>40</v>
      </c>
      <c r="B41" s="99">
        <v>86130</v>
      </c>
      <c r="C41" s="1" t="s">
        <v>95</v>
      </c>
      <c r="D41" s="1" t="s">
        <v>96</v>
      </c>
      <c r="E41" s="29" t="s">
        <v>97</v>
      </c>
      <c r="F41" s="112" t="s">
        <v>404</v>
      </c>
      <c r="G41" s="82" t="s">
        <v>405</v>
      </c>
      <c r="H41" s="48" t="s">
        <v>100</v>
      </c>
      <c r="I41" s="142" t="s">
        <v>101</v>
      </c>
      <c r="J41" s="47" t="s">
        <v>102</v>
      </c>
      <c r="K41" s="39">
        <v>1</v>
      </c>
      <c r="L41" s="48" t="s">
        <v>103</v>
      </c>
      <c r="M41" s="132" t="s">
        <v>104</v>
      </c>
      <c r="N41" s="132" t="s">
        <v>105</v>
      </c>
      <c r="O41" s="132" t="s">
        <v>106</v>
      </c>
      <c r="P41" s="48" t="s">
        <v>406</v>
      </c>
      <c r="Q41" s="48" t="s">
        <v>407</v>
      </c>
      <c r="R41" s="39" t="s">
        <v>109</v>
      </c>
      <c r="S41" s="48" t="s">
        <v>110</v>
      </c>
      <c r="T41" s="134">
        <v>44951</v>
      </c>
      <c r="U41" s="44">
        <v>44953</v>
      </c>
      <c r="V41" s="44">
        <v>45256</v>
      </c>
      <c r="W41" s="104">
        <v>10</v>
      </c>
      <c r="X41" s="104">
        <v>0</v>
      </c>
      <c r="Y41" s="104">
        <f>W41*30</f>
        <v>300</v>
      </c>
      <c r="Z41" s="104" t="s">
        <v>274</v>
      </c>
      <c r="AA41" s="17">
        <v>55000000</v>
      </c>
      <c r="AB41" s="17">
        <v>5500000</v>
      </c>
      <c r="AC41" s="133">
        <v>906</v>
      </c>
      <c r="AD41" s="44">
        <v>44944</v>
      </c>
      <c r="AE41" s="17">
        <v>55000000</v>
      </c>
      <c r="AF41" s="133">
        <v>921</v>
      </c>
      <c r="AG41" s="44">
        <v>44953</v>
      </c>
      <c r="AH41" s="17">
        <v>55000000</v>
      </c>
      <c r="AI41" s="39" t="s">
        <v>112</v>
      </c>
      <c r="AJ41" s="134">
        <v>44951</v>
      </c>
      <c r="AK41" s="107" t="s">
        <v>408</v>
      </c>
      <c r="AL41" s="48" t="s">
        <v>114</v>
      </c>
      <c r="AM41" s="133" t="s">
        <v>409</v>
      </c>
      <c r="AN41" s="112" t="s">
        <v>143</v>
      </c>
      <c r="AO41" s="133"/>
      <c r="AP41" s="311" t="s">
        <v>219</v>
      </c>
      <c r="AQ41" s="11">
        <v>1</v>
      </c>
      <c r="AR41" s="26" t="s">
        <v>118</v>
      </c>
      <c r="AS41" s="94">
        <v>45253</v>
      </c>
      <c r="AT41" s="10">
        <v>5500000</v>
      </c>
      <c r="AU41" s="10">
        <v>5500000</v>
      </c>
      <c r="AV41" s="26">
        <v>1</v>
      </c>
      <c r="AW41" s="26">
        <v>0</v>
      </c>
      <c r="AX41" s="26">
        <v>30</v>
      </c>
      <c r="AY41" s="26" t="s">
        <v>136</v>
      </c>
      <c r="AZ41" s="7">
        <v>30</v>
      </c>
      <c r="BA41" s="94">
        <v>45286</v>
      </c>
      <c r="BB41" s="40"/>
      <c r="BC41" s="40"/>
      <c r="BD41" s="40"/>
      <c r="BE41" s="40"/>
      <c r="BF41" s="40"/>
      <c r="BG41" s="40"/>
      <c r="BH41" s="40"/>
      <c r="BI41" s="40"/>
      <c r="BJ41" s="40"/>
      <c r="BK41" s="40"/>
      <c r="BL41" s="40"/>
      <c r="BM41" s="40"/>
      <c r="BN41" s="40"/>
      <c r="BO41" s="40"/>
      <c r="BP41" s="40"/>
      <c r="BQ41" s="40"/>
      <c r="BR41" s="40"/>
      <c r="BS41" s="40"/>
      <c r="BT41" s="40"/>
      <c r="BU41" s="40"/>
      <c r="BV41" s="40"/>
      <c r="BW41" s="40"/>
      <c r="BX41" s="215"/>
      <c r="BY41" s="94">
        <v>45286</v>
      </c>
      <c r="BZ41" s="7">
        <f>Y41+AZ41</f>
        <v>330</v>
      </c>
      <c r="CA41" s="7" t="s">
        <v>178</v>
      </c>
      <c r="CB41" s="10">
        <f>AA41+AU41</f>
        <v>60500000</v>
      </c>
      <c r="CC41" s="11" t="s">
        <v>121</v>
      </c>
      <c r="CD41" s="221"/>
      <c r="CE41" s="85"/>
      <c r="CF41" s="85"/>
      <c r="CG41" s="85"/>
      <c r="CH41" s="85"/>
      <c r="CI41" s="85"/>
      <c r="CJ41" s="85"/>
      <c r="CK41" s="85"/>
      <c r="CL41" s="85"/>
      <c r="CM41" s="85"/>
      <c r="CN41" s="85"/>
      <c r="CO41" s="85"/>
      <c r="CP41" s="85"/>
      <c r="CQ41" s="85"/>
      <c r="CR41" s="85"/>
      <c r="CS41" s="85"/>
      <c r="CT41" s="85"/>
      <c r="CU41" s="85"/>
      <c r="CV41" s="85"/>
      <c r="CW41" s="85"/>
      <c r="CX41" s="85"/>
      <c r="CY41" s="85"/>
      <c r="CZ41" s="85"/>
      <c r="DA41" s="85"/>
    </row>
    <row r="42" spans="1:105" ht="30" customHeight="1" x14ac:dyDescent="0.2">
      <c r="A42" s="64">
        <v>41</v>
      </c>
      <c r="B42" s="99">
        <v>84634</v>
      </c>
      <c r="C42" s="1" t="s">
        <v>95</v>
      </c>
      <c r="D42" s="1" t="s">
        <v>96</v>
      </c>
      <c r="E42" s="29" t="s">
        <v>97</v>
      </c>
      <c r="F42" s="30" t="s">
        <v>410</v>
      </c>
      <c r="G42" s="26" t="s">
        <v>411</v>
      </c>
      <c r="H42" s="35" t="s">
        <v>100</v>
      </c>
      <c r="I42" s="87" t="s">
        <v>101</v>
      </c>
      <c r="J42" s="5" t="s">
        <v>102</v>
      </c>
      <c r="K42" s="11">
        <v>1</v>
      </c>
      <c r="L42" s="87" t="s">
        <v>290</v>
      </c>
      <c r="M42" s="52" t="s">
        <v>412</v>
      </c>
      <c r="N42" s="52" t="s">
        <v>105</v>
      </c>
      <c r="O42" s="52" t="s">
        <v>106</v>
      </c>
      <c r="P42" s="35" t="s">
        <v>413</v>
      </c>
      <c r="Q42" s="35" t="s">
        <v>414</v>
      </c>
      <c r="R42" s="11" t="s">
        <v>109</v>
      </c>
      <c r="S42" s="35" t="s">
        <v>110</v>
      </c>
      <c r="T42" s="12">
        <v>44953</v>
      </c>
      <c r="U42" s="37">
        <v>44958</v>
      </c>
      <c r="V42" s="37">
        <v>45291</v>
      </c>
      <c r="W42" s="9">
        <v>11</v>
      </c>
      <c r="X42" s="9">
        <v>0</v>
      </c>
      <c r="Y42" s="9">
        <f>W42*30</f>
        <v>330</v>
      </c>
      <c r="Z42" s="9" t="s">
        <v>178</v>
      </c>
      <c r="AA42" s="10">
        <v>49500000</v>
      </c>
      <c r="AB42" s="10">
        <v>4500000</v>
      </c>
      <c r="AC42" s="28">
        <v>965</v>
      </c>
      <c r="AD42" s="37">
        <v>44946</v>
      </c>
      <c r="AE42" s="10">
        <v>49500000</v>
      </c>
      <c r="AF42" s="28">
        <v>928</v>
      </c>
      <c r="AG42" s="37">
        <v>44956</v>
      </c>
      <c r="AH42" s="10">
        <v>49500000</v>
      </c>
      <c r="AI42" s="11" t="s">
        <v>112</v>
      </c>
      <c r="AJ42" s="12">
        <v>44951</v>
      </c>
      <c r="AK42" s="6" t="s">
        <v>415</v>
      </c>
      <c r="AL42" s="35" t="s">
        <v>114</v>
      </c>
      <c r="AM42" s="28" t="s">
        <v>416</v>
      </c>
      <c r="AN42" s="15" t="s">
        <v>308</v>
      </c>
      <c r="AO42" s="73" t="s">
        <v>417</v>
      </c>
      <c r="AP42" s="310" t="s">
        <v>418</v>
      </c>
      <c r="AQ42" s="11">
        <v>1</v>
      </c>
      <c r="AR42" s="26" t="s">
        <v>118</v>
      </c>
      <c r="AS42" s="94">
        <v>45278</v>
      </c>
      <c r="AT42" s="10">
        <v>18000000</v>
      </c>
      <c r="AU42" s="10">
        <v>18000000</v>
      </c>
      <c r="AV42" s="26">
        <v>4</v>
      </c>
      <c r="AW42" s="26">
        <v>0</v>
      </c>
      <c r="AX42" s="26">
        <v>120</v>
      </c>
      <c r="AY42" s="26" t="s">
        <v>144</v>
      </c>
      <c r="AZ42" s="7">
        <v>120</v>
      </c>
      <c r="BA42" s="94">
        <v>45412</v>
      </c>
      <c r="BB42" s="75"/>
      <c r="BC42" s="75"/>
      <c r="BD42" s="75"/>
      <c r="BE42" s="75"/>
      <c r="BF42" s="75"/>
      <c r="BG42" s="75"/>
      <c r="BH42" s="75"/>
      <c r="BI42" s="75"/>
      <c r="BJ42" s="75"/>
      <c r="BK42" s="75"/>
      <c r="BL42" s="75"/>
      <c r="BM42" s="75"/>
      <c r="BN42" s="75"/>
      <c r="BO42" s="75"/>
      <c r="BP42" s="75"/>
      <c r="BQ42" s="75"/>
      <c r="BR42" s="75"/>
      <c r="BS42" s="75"/>
      <c r="BT42" s="75"/>
      <c r="BU42" s="75"/>
      <c r="BV42" s="75"/>
      <c r="BW42" s="75"/>
      <c r="BX42" s="207"/>
      <c r="BY42" s="94">
        <v>45412</v>
      </c>
      <c r="BZ42" s="7">
        <f>Y42+AZ42</f>
        <v>450</v>
      </c>
      <c r="CA42" s="7" t="s">
        <v>373</v>
      </c>
      <c r="CB42" s="10">
        <f>AA42+AU42</f>
        <v>67500000</v>
      </c>
      <c r="CC42" s="11" t="s">
        <v>121</v>
      </c>
      <c r="CD42" s="214"/>
      <c r="CE42" s="40"/>
      <c r="CF42" s="40"/>
      <c r="CG42" s="40"/>
      <c r="CH42" s="40"/>
      <c r="CI42" s="40"/>
      <c r="CJ42" s="40"/>
      <c r="CK42" s="40"/>
      <c r="CL42" s="40"/>
      <c r="CM42" s="40"/>
      <c r="CN42" s="40"/>
      <c r="CO42" s="40"/>
      <c r="CP42" s="40"/>
      <c r="CQ42" s="40"/>
      <c r="CR42" s="40"/>
      <c r="CS42" s="40"/>
      <c r="CT42" s="40"/>
      <c r="CU42" s="40"/>
      <c r="CV42" s="40"/>
      <c r="CW42" s="40"/>
      <c r="CX42" s="40"/>
      <c r="CY42" s="40"/>
      <c r="CZ42" s="40"/>
      <c r="DA42" s="40"/>
    </row>
    <row r="43" spans="1:105" ht="30" customHeight="1" x14ac:dyDescent="0.2">
      <c r="A43" s="172">
        <v>42</v>
      </c>
      <c r="B43" s="99">
        <v>84144</v>
      </c>
      <c r="C43" s="1" t="s">
        <v>419</v>
      </c>
      <c r="D43" s="1" t="s">
        <v>255</v>
      </c>
      <c r="E43" s="29" t="s">
        <v>256</v>
      </c>
      <c r="F43" s="171" t="s">
        <v>420</v>
      </c>
      <c r="G43" s="123" t="s">
        <v>264</v>
      </c>
      <c r="H43" s="143" t="s">
        <v>100</v>
      </c>
      <c r="I43" s="149" t="s">
        <v>129</v>
      </c>
      <c r="J43" s="117" t="s">
        <v>102</v>
      </c>
      <c r="K43" s="83">
        <v>1</v>
      </c>
      <c r="L43" s="143" t="s">
        <v>130</v>
      </c>
      <c r="M43" s="150" t="s">
        <v>421</v>
      </c>
      <c r="N43" s="150" t="s">
        <v>105</v>
      </c>
      <c r="O43" s="150" t="s">
        <v>106</v>
      </c>
      <c r="P43" s="143" t="s">
        <v>422</v>
      </c>
      <c r="Q43" s="143" t="s">
        <v>423</v>
      </c>
      <c r="R43" s="83" t="s">
        <v>109</v>
      </c>
      <c r="S43" s="143" t="s">
        <v>110</v>
      </c>
      <c r="T43" s="152">
        <v>44953</v>
      </c>
      <c r="U43" s="153">
        <v>44986</v>
      </c>
      <c r="V43" s="153">
        <v>45291</v>
      </c>
      <c r="W43" s="159">
        <v>10</v>
      </c>
      <c r="X43" s="159">
        <v>0</v>
      </c>
      <c r="Y43" s="159">
        <f>W43*30</f>
        <v>300</v>
      </c>
      <c r="Z43" s="159" t="s">
        <v>274</v>
      </c>
      <c r="AA43" s="119">
        <v>85000000</v>
      </c>
      <c r="AB43" s="119">
        <v>8500000</v>
      </c>
      <c r="AC43" s="151">
        <v>917</v>
      </c>
      <c r="AD43" s="153">
        <v>44944</v>
      </c>
      <c r="AE43" s="119">
        <v>85000000</v>
      </c>
      <c r="AF43" s="151">
        <v>940</v>
      </c>
      <c r="AG43" s="153">
        <v>44956</v>
      </c>
      <c r="AH43" s="119">
        <v>85000000</v>
      </c>
      <c r="AI43" s="83" t="s">
        <v>112</v>
      </c>
      <c r="AJ43" s="152">
        <v>44952</v>
      </c>
      <c r="AK43" s="122" t="s">
        <v>424</v>
      </c>
      <c r="AL43" s="143" t="s">
        <v>114</v>
      </c>
      <c r="AM43" s="151" t="s">
        <v>263</v>
      </c>
      <c r="AN43" s="171" t="s">
        <v>143</v>
      </c>
      <c r="AO43" s="83"/>
      <c r="AP43" s="312" t="s">
        <v>225</v>
      </c>
      <c r="AQ43" s="39">
        <v>1</v>
      </c>
      <c r="AR43" s="82" t="s">
        <v>118</v>
      </c>
      <c r="AS43" s="129">
        <v>45271</v>
      </c>
      <c r="AT43" s="17">
        <v>25500000</v>
      </c>
      <c r="AU43" s="17">
        <v>25500000</v>
      </c>
      <c r="AV43" s="65">
        <v>3</v>
      </c>
      <c r="AW43" s="65">
        <v>0</v>
      </c>
      <c r="AX43" s="65">
        <v>90</v>
      </c>
      <c r="AY43" s="65" t="s">
        <v>164</v>
      </c>
      <c r="AZ43" s="65">
        <v>90</v>
      </c>
      <c r="BA43" s="129">
        <v>45381</v>
      </c>
      <c r="BB43" s="40"/>
      <c r="BC43" s="40"/>
      <c r="BD43" s="40"/>
      <c r="BE43" s="40"/>
      <c r="BF43" s="40"/>
      <c r="BG43" s="40"/>
      <c r="BH43" s="40"/>
      <c r="BI43" s="40"/>
      <c r="BJ43" s="40"/>
      <c r="BK43" s="40"/>
      <c r="BL43" s="40"/>
      <c r="BM43" s="40"/>
      <c r="BN43" s="40"/>
      <c r="BO43" s="40"/>
      <c r="BP43" s="40"/>
      <c r="BQ43" s="40"/>
      <c r="BR43" s="40"/>
      <c r="BS43" s="40"/>
      <c r="BT43" s="40"/>
      <c r="BU43" s="40"/>
      <c r="BV43" s="40"/>
      <c r="BW43" s="40"/>
      <c r="BX43" s="215"/>
      <c r="BY43" s="129">
        <v>45381</v>
      </c>
      <c r="BZ43" s="65">
        <f>Y43+AZ43</f>
        <v>390</v>
      </c>
      <c r="CA43" s="65" t="s">
        <v>220</v>
      </c>
      <c r="CB43" s="17">
        <f>AA43+AU43</f>
        <v>110500000</v>
      </c>
      <c r="CC43" s="39" t="s">
        <v>121</v>
      </c>
      <c r="CD43" s="219"/>
      <c r="CE43" s="63"/>
      <c r="CF43" s="63"/>
      <c r="CG43" s="63"/>
      <c r="CH43" s="63"/>
      <c r="CI43" s="63"/>
      <c r="CJ43" s="63"/>
      <c r="CK43" s="63"/>
      <c r="CL43" s="63"/>
      <c r="CM43" s="63"/>
      <c r="CN43" s="63"/>
      <c r="CO43" s="63"/>
      <c r="CP43" s="63"/>
      <c r="CQ43" s="63"/>
      <c r="CR43" s="63"/>
      <c r="CS43" s="63"/>
      <c r="CT43" s="63"/>
      <c r="CU43" s="63"/>
      <c r="CV43" s="63"/>
      <c r="CW43" s="63"/>
      <c r="CX43" s="63"/>
      <c r="CY43" s="63"/>
      <c r="CZ43" s="63"/>
      <c r="DA43" s="63"/>
    </row>
    <row r="44" spans="1:105" ht="30" customHeight="1" x14ac:dyDescent="0.2">
      <c r="A44" s="64">
        <v>43</v>
      </c>
      <c r="B44" s="99">
        <v>84507</v>
      </c>
      <c r="C44" s="1" t="s">
        <v>95</v>
      </c>
      <c r="D44" s="1" t="s">
        <v>96</v>
      </c>
      <c r="E44" s="29" t="s">
        <v>97</v>
      </c>
      <c r="F44" s="30" t="s">
        <v>425</v>
      </c>
      <c r="G44" s="26" t="s">
        <v>426</v>
      </c>
      <c r="H44" s="35" t="s">
        <v>100</v>
      </c>
      <c r="I44" s="87" t="s">
        <v>129</v>
      </c>
      <c r="J44" s="5" t="s">
        <v>102</v>
      </c>
      <c r="K44" s="11">
        <v>3</v>
      </c>
      <c r="L44" s="35" t="s">
        <v>103</v>
      </c>
      <c r="M44" s="52" t="s">
        <v>427</v>
      </c>
      <c r="N44" s="52" t="s">
        <v>105</v>
      </c>
      <c r="O44" s="52" t="s">
        <v>106</v>
      </c>
      <c r="P44" s="35" t="s">
        <v>428</v>
      </c>
      <c r="Q44" s="35" t="s">
        <v>429</v>
      </c>
      <c r="R44" s="11" t="s">
        <v>109</v>
      </c>
      <c r="S44" s="35" t="s">
        <v>110</v>
      </c>
      <c r="T44" s="12">
        <v>44951</v>
      </c>
      <c r="U44" s="37">
        <v>44953</v>
      </c>
      <c r="V44" s="37">
        <v>45286</v>
      </c>
      <c r="W44" s="9">
        <v>11</v>
      </c>
      <c r="X44" s="9">
        <v>0</v>
      </c>
      <c r="Y44" s="9">
        <f>W44*30</f>
        <v>330</v>
      </c>
      <c r="Z44" s="9" t="s">
        <v>178</v>
      </c>
      <c r="AA44" s="10">
        <v>60500000</v>
      </c>
      <c r="AB44" s="10">
        <v>5500000</v>
      </c>
      <c r="AC44" s="28">
        <v>932</v>
      </c>
      <c r="AD44" s="37">
        <v>44945</v>
      </c>
      <c r="AE44" s="10">
        <v>60500000</v>
      </c>
      <c r="AF44" s="28">
        <v>922</v>
      </c>
      <c r="AG44" s="37">
        <v>44953</v>
      </c>
      <c r="AH44" s="10">
        <v>60500000</v>
      </c>
      <c r="AI44" s="11" t="s">
        <v>112</v>
      </c>
      <c r="AJ44" s="12">
        <v>44951</v>
      </c>
      <c r="AK44" s="6" t="s">
        <v>430</v>
      </c>
      <c r="AL44" s="35" t="s">
        <v>114</v>
      </c>
      <c r="AM44" s="28" t="s">
        <v>431</v>
      </c>
      <c r="AN44" s="15" t="s">
        <v>432</v>
      </c>
      <c r="AO44" s="11"/>
      <c r="AP44" s="11" t="s">
        <v>219</v>
      </c>
      <c r="AQ44" s="11"/>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215"/>
      <c r="BY44" s="92">
        <f>V44</f>
        <v>45286</v>
      </c>
      <c r="BZ44" s="26">
        <f>Y44+AZ44</f>
        <v>330</v>
      </c>
      <c r="CA44" s="26" t="str">
        <f>Z44</f>
        <v>11 MESES</v>
      </c>
      <c r="CB44" s="131">
        <f>AA44+AU44</f>
        <v>60500000</v>
      </c>
      <c r="CC44" s="11" t="s">
        <v>121</v>
      </c>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row>
    <row r="45" spans="1:105" ht="30" customHeight="1" x14ac:dyDescent="0.2">
      <c r="A45" s="79">
        <v>44</v>
      </c>
      <c r="B45" s="99">
        <v>84285</v>
      </c>
      <c r="C45" s="1" t="s">
        <v>200</v>
      </c>
      <c r="D45" s="1" t="s">
        <v>201</v>
      </c>
      <c r="E45" s="29" t="s">
        <v>202</v>
      </c>
      <c r="F45" s="154" t="s">
        <v>433</v>
      </c>
      <c r="G45" s="80" t="s">
        <v>233</v>
      </c>
      <c r="H45" s="50" t="s">
        <v>100</v>
      </c>
      <c r="I45" s="137" t="s">
        <v>129</v>
      </c>
      <c r="J45" s="49" t="s">
        <v>102</v>
      </c>
      <c r="K45" s="289">
        <v>3</v>
      </c>
      <c r="L45" s="50" t="s">
        <v>130</v>
      </c>
      <c r="M45" s="126" t="s">
        <v>434</v>
      </c>
      <c r="N45" s="126" t="s">
        <v>105</v>
      </c>
      <c r="O45" s="126" t="s">
        <v>106</v>
      </c>
      <c r="P45" s="50" t="s">
        <v>435</v>
      </c>
      <c r="Q45" s="50" t="s">
        <v>436</v>
      </c>
      <c r="R45" s="31" t="s">
        <v>109</v>
      </c>
      <c r="S45" s="50" t="s">
        <v>110</v>
      </c>
      <c r="T45" s="139">
        <v>44953</v>
      </c>
      <c r="U45" s="38">
        <v>44986</v>
      </c>
      <c r="V45" s="38">
        <v>45291</v>
      </c>
      <c r="W45" s="74">
        <v>10</v>
      </c>
      <c r="X45" s="74">
        <v>0</v>
      </c>
      <c r="Y45" s="74">
        <f>W45*30</f>
        <v>300</v>
      </c>
      <c r="Z45" s="74" t="s">
        <v>274</v>
      </c>
      <c r="AA45" s="115">
        <v>85000000</v>
      </c>
      <c r="AB45" s="115">
        <v>8500000</v>
      </c>
      <c r="AC45" s="138">
        <v>919</v>
      </c>
      <c r="AD45" s="38">
        <v>44944</v>
      </c>
      <c r="AE45" s="115">
        <v>170000000</v>
      </c>
      <c r="AF45" s="138">
        <v>943</v>
      </c>
      <c r="AG45" s="38">
        <v>44956</v>
      </c>
      <c r="AH45" s="115">
        <v>85000000</v>
      </c>
      <c r="AI45" s="31" t="s">
        <v>112</v>
      </c>
      <c r="AJ45" s="139">
        <v>44952</v>
      </c>
      <c r="AK45" s="114" t="s">
        <v>437</v>
      </c>
      <c r="AL45" s="50" t="s">
        <v>114</v>
      </c>
      <c r="AM45" s="138" t="s">
        <v>210</v>
      </c>
      <c r="AN45" s="36" t="s">
        <v>308</v>
      </c>
      <c r="AO45" s="31"/>
      <c r="AP45" s="309" t="s">
        <v>126</v>
      </c>
      <c r="AQ45" s="31">
        <v>1</v>
      </c>
      <c r="AR45" s="330"/>
      <c r="AS45" s="80"/>
      <c r="AT45" s="75"/>
      <c r="AU45" s="75"/>
      <c r="AV45" s="75"/>
      <c r="AW45" s="75"/>
      <c r="AX45" s="75"/>
      <c r="AY45" s="75"/>
      <c r="AZ45" s="75"/>
      <c r="BA45" s="75"/>
      <c r="BB45" s="85"/>
      <c r="BC45" s="85"/>
      <c r="BD45" s="85"/>
      <c r="BE45" s="85"/>
      <c r="BF45" s="85"/>
      <c r="BG45" s="85"/>
      <c r="BH45" s="85"/>
      <c r="BI45" s="85"/>
      <c r="BJ45" s="85"/>
      <c r="BK45" s="85"/>
      <c r="BL45" s="85"/>
      <c r="BM45" s="85"/>
      <c r="BN45" s="85"/>
      <c r="BO45" s="85"/>
      <c r="BP45" s="85"/>
      <c r="BQ45" s="85"/>
      <c r="BR45" s="85"/>
      <c r="BS45" s="85"/>
      <c r="BT45" s="85"/>
      <c r="BU45" s="85"/>
      <c r="BV45" s="85"/>
      <c r="BW45" s="85"/>
      <c r="BX45" s="218"/>
      <c r="BY45" s="141">
        <f>V45</f>
        <v>45291</v>
      </c>
      <c r="BZ45" s="26">
        <f>Y45+AZ45</f>
        <v>300</v>
      </c>
      <c r="CA45" s="26" t="str">
        <f>Z45</f>
        <v>10 MESES</v>
      </c>
      <c r="CB45" s="157">
        <f>AA45+AU45</f>
        <v>85000000</v>
      </c>
      <c r="CC45" s="31" t="s">
        <v>121</v>
      </c>
      <c r="CD45" s="220"/>
      <c r="CE45" s="75"/>
      <c r="CF45" s="75"/>
      <c r="CG45" s="75"/>
      <c r="CH45" s="75"/>
      <c r="CI45" s="75"/>
      <c r="CJ45" s="75"/>
      <c r="CK45" s="75"/>
      <c r="CL45" s="75"/>
      <c r="CM45" s="75"/>
      <c r="CN45" s="75"/>
      <c r="CO45" s="75"/>
      <c r="CP45" s="75"/>
      <c r="CQ45" s="75"/>
      <c r="CR45" s="75"/>
      <c r="CS45" s="75"/>
      <c r="CT45" s="75"/>
      <c r="CU45" s="75"/>
      <c r="CV45" s="75"/>
      <c r="CW45" s="75"/>
      <c r="CX45" s="75"/>
      <c r="CY45" s="75"/>
      <c r="CZ45" s="75"/>
      <c r="DA45" s="75"/>
    </row>
    <row r="46" spans="1:105" ht="30" customHeight="1" x14ac:dyDescent="0.2">
      <c r="A46" s="79">
        <v>45</v>
      </c>
      <c r="B46" s="99">
        <v>84423</v>
      </c>
      <c r="C46" s="1" t="s">
        <v>200</v>
      </c>
      <c r="D46" s="1" t="s">
        <v>201</v>
      </c>
      <c r="E46" s="29" t="s">
        <v>202</v>
      </c>
      <c r="F46" s="154" t="s">
        <v>439</v>
      </c>
      <c r="G46" s="86" t="s">
        <v>440</v>
      </c>
      <c r="H46" s="50" t="s">
        <v>100</v>
      </c>
      <c r="I46" s="137" t="s">
        <v>129</v>
      </c>
      <c r="J46" s="49" t="s">
        <v>102</v>
      </c>
      <c r="K46" s="289">
        <v>3</v>
      </c>
      <c r="L46" s="137" t="s">
        <v>290</v>
      </c>
      <c r="M46" s="126" t="s">
        <v>441</v>
      </c>
      <c r="N46" s="126" t="s">
        <v>105</v>
      </c>
      <c r="O46" s="126" t="s">
        <v>106</v>
      </c>
      <c r="P46" s="50" t="s">
        <v>442</v>
      </c>
      <c r="Q46" s="50" t="s">
        <v>443</v>
      </c>
      <c r="R46" s="31" t="s">
        <v>109</v>
      </c>
      <c r="S46" s="50" t="s">
        <v>110</v>
      </c>
      <c r="T46" s="139">
        <v>44957</v>
      </c>
      <c r="U46" s="38">
        <v>44959</v>
      </c>
      <c r="V46" s="38">
        <v>45245</v>
      </c>
      <c r="W46" s="74">
        <v>9</v>
      </c>
      <c r="X46" s="74">
        <v>15</v>
      </c>
      <c r="Y46" s="74">
        <f>W46*30+15</f>
        <v>285</v>
      </c>
      <c r="Z46" s="74" t="s">
        <v>208</v>
      </c>
      <c r="AA46" s="115">
        <v>34675000</v>
      </c>
      <c r="AB46" s="115">
        <v>3650000</v>
      </c>
      <c r="AC46" s="138">
        <v>927</v>
      </c>
      <c r="AD46" s="38">
        <v>44945</v>
      </c>
      <c r="AE46" s="115">
        <v>49275000</v>
      </c>
      <c r="AF46" s="138">
        <v>966</v>
      </c>
      <c r="AG46" s="38">
        <v>44958</v>
      </c>
      <c r="AH46" s="115">
        <v>34675000</v>
      </c>
      <c r="AI46" s="31" t="s">
        <v>112</v>
      </c>
      <c r="AJ46" s="139">
        <v>44956</v>
      </c>
      <c r="AK46" s="114" t="s">
        <v>444</v>
      </c>
      <c r="AL46" s="50" t="s">
        <v>114</v>
      </c>
      <c r="AM46" s="138" t="s">
        <v>210</v>
      </c>
      <c r="AN46" s="80" t="s">
        <v>233</v>
      </c>
      <c r="AO46" s="80"/>
      <c r="AP46" s="309" t="s">
        <v>126</v>
      </c>
      <c r="AQ46" s="11">
        <v>1</v>
      </c>
      <c r="AR46" s="26" t="s">
        <v>118</v>
      </c>
      <c r="AS46" s="94">
        <v>45245</v>
      </c>
      <c r="AT46" s="10">
        <v>3650000</v>
      </c>
      <c r="AU46" s="10">
        <v>3650000</v>
      </c>
      <c r="AV46" s="26">
        <v>1</v>
      </c>
      <c r="AW46" s="26">
        <v>0</v>
      </c>
      <c r="AX46" s="26">
        <v>30</v>
      </c>
      <c r="AY46" s="26" t="s">
        <v>136</v>
      </c>
      <c r="AZ46" s="7">
        <v>30</v>
      </c>
      <c r="BA46" s="94">
        <v>45275</v>
      </c>
      <c r="BB46" s="40"/>
      <c r="BC46" s="40"/>
      <c r="BD46" s="40"/>
      <c r="BE46" s="40"/>
      <c r="BF46" s="40"/>
      <c r="BG46" s="40"/>
      <c r="BH46" s="40"/>
      <c r="BI46" s="40"/>
      <c r="BJ46" s="40"/>
      <c r="BK46" s="40"/>
      <c r="BL46" s="40"/>
      <c r="BM46" s="40"/>
      <c r="BN46" s="40"/>
      <c r="BO46" s="40"/>
      <c r="BP46" s="40"/>
      <c r="BQ46" s="40"/>
      <c r="BR46" s="40"/>
      <c r="BS46" s="40"/>
      <c r="BT46" s="40"/>
      <c r="BU46" s="40"/>
      <c r="BV46" s="40"/>
      <c r="BW46" s="40"/>
      <c r="BX46" s="215"/>
      <c r="BY46" s="94">
        <v>45275</v>
      </c>
      <c r="BZ46" s="7">
        <f>Y46+AZ46</f>
        <v>315</v>
      </c>
      <c r="CA46" s="7" t="s">
        <v>280</v>
      </c>
      <c r="CB46" s="10">
        <f>AA46+AU46</f>
        <v>38325000</v>
      </c>
      <c r="CC46" s="11" t="s">
        <v>281</v>
      </c>
      <c r="CD46" s="220"/>
      <c r="CE46" s="75"/>
      <c r="CF46" s="75"/>
      <c r="CG46" s="75"/>
      <c r="CH46" s="75"/>
      <c r="CI46" s="75"/>
      <c r="CJ46" s="75"/>
      <c r="CK46" s="75"/>
      <c r="CL46" s="75"/>
      <c r="CM46" s="75"/>
      <c r="CN46" s="75"/>
      <c r="CO46" s="75"/>
      <c r="CP46" s="75"/>
      <c r="CQ46" s="75"/>
      <c r="CR46" s="75"/>
      <c r="CS46" s="75"/>
      <c r="CT46" s="75"/>
      <c r="CU46" s="75"/>
      <c r="CV46" s="75"/>
      <c r="CW46" s="75"/>
      <c r="CX46" s="75"/>
      <c r="CY46" s="75"/>
      <c r="CZ46" s="75"/>
      <c r="DA46" s="75"/>
    </row>
    <row r="47" spans="1:105" ht="30" customHeight="1" x14ac:dyDescent="0.2">
      <c r="A47" s="77">
        <v>46</v>
      </c>
      <c r="B47" s="99">
        <v>84510</v>
      </c>
      <c r="C47" s="1" t="s">
        <v>95</v>
      </c>
      <c r="D47" s="1" t="s">
        <v>96</v>
      </c>
      <c r="E47" s="29" t="s">
        <v>97</v>
      </c>
      <c r="F47" s="112" t="s">
        <v>445</v>
      </c>
      <c r="G47" s="82" t="s">
        <v>446</v>
      </c>
      <c r="H47" s="48" t="s">
        <v>100</v>
      </c>
      <c r="I47" s="142" t="s">
        <v>129</v>
      </c>
      <c r="J47" s="47" t="s">
        <v>102</v>
      </c>
      <c r="K47" s="39">
        <v>1</v>
      </c>
      <c r="L47" s="48" t="s">
        <v>103</v>
      </c>
      <c r="M47" s="132" t="s">
        <v>447</v>
      </c>
      <c r="N47" s="132" t="s">
        <v>105</v>
      </c>
      <c r="O47" s="132" t="s">
        <v>106</v>
      </c>
      <c r="P47" s="48" t="s">
        <v>448</v>
      </c>
      <c r="Q47" s="48" t="s">
        <v>377</v>
      </c>
      <c r="R47" s="39" t="s">
        <v>109</v>
      </c>
      <c r="S47" s="48" t="s">
        <v>110</v>
      </c>
      <c r="T47" s="134">
        <v>44952</v>
      </c>
      <c r="U47" s="44">
        <v>44986</v>
      </c>
      <c r="V47" s="44">
        <v>45306</v>
      </c>
      <c r="W47" s="104">
        <v>10</v>
      </c>
      <c r="X47" s="104">
        <v>15</v>
      </c>
      <c r="Y47" s="104">
        <f>W47*30+X47</f>
        <v>315</v>
      </c>
      <c r="Z47" s="104" t="s">
        <v>280</v>
      </c>
      <c r="AA47" s="17">
        <v>73500000</v>
      </c>
      <c r="AB47" s="17">
        <v>7000000</v>
      </c>
      <c r="AC47" s="133">
        <v>933</v>
      </c>
      <c r="AD47" s="44">
        <v>44945</v>
      </c>
      <c r="AE47" s="17">
        <v>294000000</v>
      </c>
      <c r="AF47" s="133">
        <v>925</v>
      </c>
      <c r="AG47" s="44">
        <v>44953</v>
      </c>
      <c r="AH47" s="17">
        <v>73500000</v>
      </c>
      <c r="AI47" s="39" t="s">
        <v>112</v>
      </c>
      <c r="AJ47" s="134">
        <v>44952</v>
      </c>
      <c r="AK47" s="107" t="s">
        <v>449</v>
      </c>
      <c r="AL47" s="48" t="s">
        <v>114</v>
      </c>
      <c r="AM47" s="133" t="s">
        <v>295</v>
      </c>
      <c r="AN47" s="105" t="s">
        <v>308</v>
      </c>
      <c r="AO47" s="109"/>
      <c r="AP47" s="311" t="s">
        <v>172</v>
      </c>
      <c r="AQ47" s="39">
        <v>1</v>
      </c>
      <c r="AR47" s="82" t="s">
        <v>118</v>
      </c>
      <c r="AS47" s="129">
        <v>45271</v>
      </c>
      <c r="AT47" s="17">
        <v>35000000</v>
      </c>
      <c r="AU47" s="17">
        <v>35000000</v>
      </c>
      <c r="AV47" s="65">
        <v>5</v>
      </c>
      <c r="AW47" s="65">
        <v>0</v>
      </c>
      <c r="AX47" s="65">
        <v>150</v>
      </c>
      <c r="AY47" s="65" t="s">
        <v>319</v>
      </c>
      <c r="AZ47" s="65">
        <v>150</v>
      </c>
      <c r="BA47" s="129">
        <v>45458</v>
      </c>
      <c r="BB47" s="75"/>
      <c r="BC47" s="75"/>
      <c r="BD47" s="75"/>
      <c r="BE47" s="75"/>
      <c r="BF47" s="75"/>
      <c r="BG47" s="75"/>
      <c r="BH47" s="75"/>
      <c r="BI47" s="75"/>
      <c r="BJ47" s="75"/>
      <c r="BK47" s="75"/>
      <c r="BL47" s="75"/>
      <c r="BM47" s="75"/>
      <c r="BN47" s="75"/>
      <c r="BO47" s="75"/>
      <c r="BP47" s="75"/>
      <c r="BQ47" s="75"/>
      <c r="BR47" s="75"/>
      <c r="BS47" s="75"/>
      <c r="BT47" s="75"/>
      <c r="BU47" s="75"/>
      <c r="BV47" s="75"/>
      <c r="BW47" s="75"/>
      <c r="BX47" s="207"/>
      <c r="BY47" s="129">
        <v>45458</v>
      </c>
      <c r="BZ47" s="65">
        <f>Y47+AZ47</f>
        <v>465</v>
      </c>
      <c r="CA47" s="65" t="s">
        <v>145</v>
      </c>
      <c r="CB47" s="17">
        <f>AA47+AU47</f>
        <v>108500000</v>
      </c>
      <c r="CC47" s="39" t="s">
        <v>121</v>
      </c>
      <c r="CD47" s="221"/>
      <c r="CE47" s="85"/>
      <c r="CF47" s="85"/>
      <c r="CG47" s="85"/>
      <c r="CH47" s="85"/>
      <c r="CI47" s="85"/>
      <c r="CJ47" s="85"/>
      <c r="CK47" s="85"/>
      <c r="CL47" s="85"/>
      <c r="CM47" s="85"/>
      <c r="CN47" s="85"/>
      <c r="CO47" s="85"/>
      <c r="CP47" s="85"/>
      <c r="CQ47" s="85"/>
      <c r="CR47" s="85"/>
      <c r="CS47" s="85"/>
      <c r="CT47" s="85"/>
      <c r="CU47" s="85"/>
      <c r="CV47" s="85"/>
      <c r="CW47" s="85"/>
      <c r="CX47" s="85"/>
      <c r="CY47" s="85"/>
      <c r="CZ47" s="85"/>
      <c r="DA47" s="85"/>
    </row>
    <row r="48" spans="1:105" ht="30" customHeight="1" x14ac:dyDescent="0.2">
      <c r="A48" s="64">
        <v>47</v>
      </c>
      <c r="B48" s="99">
        <v>84677</v>
      </c>
      <c r="C48" s="1" t="s">
        <v>95</v>
      </c>
      <c r="D48" s="1" t="s">
        <v>96</v>
      </c>
      <c r="E48" s="29" t="s">
        <v>97</v>
      </c>
      <c r="F48" s="30" t="s">
        <v>450</v>
      </c>
      <c r="G48" s="86" t="s">
        <v>451</v>
      </c>
      <c r="H48" s="35" t="s">
        <v>100</v>
      </c>
      <c r="I48" s="87" t="s">
        <v>129</v>
      </c>
      <c r="J48" s="5" t="s">
        <v>102</v>
      </c>
      <c r="K48" s="11">
        <v>1</v>
      </c>
      <c r="L48" s="35" t="s">
        <v>103</v>
      </c>
      <c r="M48" s="52" t="s">
        <v>332</v>
      </c>
      <c r="N48" s="52" t="s">
        <v>105</v>
      </c>
      <c r="O48" s="52" t="s">
        <v>106</v>
      </c>
      <c r="P48" s="35" t="s">
        <v>452</v>
      </c>
      <c r="Q48" s="35" t="s">
        <v>453</v>
      </c>
      <c r="R48" s="11" t="s">
        <v>109</v>
      </c>
      <c r="S48" s="35" t="s">
        <v>110</v>
      </c>
      <c r="T48" s="12">
        <v>44953</v>
      </c>
      <c r="U48" s="37">
        <v>44958</v>
      </c>
      <c r="V48" s="37">
        <v>45245</v>
      </c>
      <c r="W48" s="9">
        <v>9</v>
      </c>
      <c r="X48" s="9">
        <v>15</v>
      </c>
      <c r="Y48" s="9">
        <f>W48*30+15</f>
        <v>285</v>
      </c>
      <c r="Z48" s="9" t="s">
        <v>208</v>
      </c>
      <c r="AA48" s="10">
        <v>43700000</v>
      </c>
      <c r="AB48" s="10">
        <v>4600000</v>
      </c>
      <c r="AC48" s="28">
        <v>972</v>
      </c>
      <c r="AD48" s="37">
        <v>44946</v>
      </c>
      <c r="AE48" s="10">
        <v>50600000</v>
      </c>
      <c r="AF48" s="28">
        <v>929</v>
      </c>
      <c r="AG48" s="37">
        <v>44956</v>
      </c>
      <c r="AH48" s="10">
        <v>43700000</v>
      </c>
      <c r="AI48" s="11" t="s">
        <v>112</v>
      </c>
      <c r="AJ48" s="12">
        <v>44952</v>
      </c>
      <c r="AK48" s="6" t="s">
        <v>454</v>
      </c>
      <c r="AL48" s="35" t="s">
        <v>114</v>
      </c>
      <c r="AM48" s="28" t="s">
        <v>336</v>
      </c>
      <c r="AN48" s="15" t="s">
        <v>455</v>
      </c>
      <c r="AO48" s="11"/>
      <c r="AP48" s="11" t="s">
        <v>219</v>
      </c>
      <c r="AQ48" s="11"/>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215"/>
      <c r="BY48" s="92">
        <f>V48</f>
        <v>45245</v>
      </c>
      <c r="BZ48" s="26">
        <f>Y48+AZ48</f>
        <v>285</v>
      </c>
      <c r="CA48" s="26" t="str">
        <f>Z48</f>
        <v>9 MESES Y 15 DIAS</v>
      </c>
      <c r="CB48" s="131">
        <f>AA48+AU48</f>
        <v>43700000</v>
      </c>
      <c r="CC48" s="11" t="s">
        <v>281</v>
      </c>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row>
    <row r="49" spans="1:105" ht="30" customHeight="1" x14ac:dyDescent="0.2">
      <c r="A49" s="172">
        <v>48</v>
      </c>
      <c r="B49" s="99">
        <v>86171</v>
      </c>
      <c r="C49" s="1" t="s">
        <v>456</v>
      </c>
      <c r="D49" s="1" t="s">
        <v>457</v>
      </c>
      <c r="E49" s="29" t="s">
        <v>458</v>
      </c>
      <c r="F49" s="171" t="s">
        <v>459</v>
      </c>
      <c r="G49" s="123" t="s">
        <v>460</v>
      </c>
      <c r="H49" s="143" t="s">
        <v>100</v>
      </c>
      <c r="I49" s="149" t="s">
        <v>101</v>
      </c>
      <c r="J49" s="117" t="s">
        <v>102</v>
      </c>
      <c r="K49" s="83">
        <v>4</v>
      </c>
      <c r="L49" s="143" t="s">
        <v>103</v>
      </c>
      <c r="M49" s="150" t="s">
        <v>461</v>
      </c>
      <c r="N49" s="150" t="s">
        <v>105</v>
      </c>
      <c r="O49" s="150" t="s">
        <v>106</v>
      </c>
      <c r="P49" s="143" t="s">
        <v>462</v>
      </c>
      <c r="Q49" s="143" t="s">
        <v>463</v>
      </c>
      <c r="R49" s="83" t="s">
        <v>109</v>
      </c>
      <c r="S49" s="143" t="s">
        <v>110</v>
      </c>
      <c r="T49" s="152">
        <v>44953</v>
      </c>
      <c r="U49" s="153">
        <v>44958</v>
      </c>
      <c r="V49" s="153">
        <v>45291</v>
      </c>
      <c r="W49" s="159">
        <v>11</v>
      </c>
      <c r="X49" s="159">
        <v>0</v>
      </c>
      <c r="Y49" s="159">
        <f>W49*30</f>
        <v>330</v>
      </c>
      <c r="Z49" s="159" t="s">
        <v>178</v>
      </c>
      <c r="AA49" s="119">
        <v>77000000</v>
      </c>
      <c r="AB49" s="119">
        <v>7000000</v>
      </c>
      <c r="AC49" s="151">
        <v>912</v>
      </c>
      <c r="AD49" s="153">
        <v>44944</v>
      </c>
      <c r="AE49" s="119">
        <v>77000000</v>
      </c>
      <c r="AF49" s="151">
        <v>935</v>
      </c>
      <c r="AG49" s="153">
        <v>44956</v>
      </c>
      <c r="AH49" s="119">
        <v>77000000</v>
      </c>
      <c r="AI49" s="83" t="s">
        <v>112</v>
      </c>
      <c r="AJ49" s="152">
        <v>44953</v>
      </c>
      <c r="AK49" s="122" t="s">
        <v>464</v>
      </c>
      <c r="AL49" s="143" t="s">
        <v>114</v>
      </c>
      <c r="AM49" s="151" t="s">
        <v>465</v>
      </c>
      <c r="AN49" s="135" t="s">
        <v>240</v>
      </c>
      <c r="AO49" s="135"/>
      <c r="AP49" s="312" t="s">
        <v>126</v>
      </c>
      <c r="AQ49" s="31">
        <v>1</v>
      </c>
      <c r="AR49" s="80" t="s">
        <v>118</v>
      </c>
      <c r="AS49" s="140">
        <v>45271</v>
      </c>
      <c r="AT49" s="115">
        <v>28000000</v>
      </c>
      <c r="AU49" s="115">
        <v>28000000</v>
      </c>
      <c r="AV49" s="80">
        <v>4</v>
      </c>
      <c r="AW49" s="80">
        <v>0</v>
      </c>
      <c r="AX49" s="80">
        <v>120</v>
      </c>
      <c r="AY49" s="80" t="s">
        <v>144</v>
      </c>
      <c r="AZ49" s="8">
        <v>120</v>
      </c>
      <c r="BA49" s="140">
        <v>45412</v>
      </c>
      <c r="BB49" s="40"/>
      <c r="BC49" s="40"/>
      <c r="BD49" s="40"/>
      <c r="BE49" s="40"/>
      <c r="BF49" s="40"/>
      <c r="BG49" s="40"/>
      <c r="BH49" s="40"/>
      <c r="BI49" s="40"/>
      <c r="BJ49" s="40"/>
      <c r="BK49" s="40"/>
      <c r="BL49" s="40"/>
      <c r="BM49" s="40"/>
      <c r="BN49" s="40"/>
      <c r="BO49" s="40"/>
      <c r="BP49" s="40"/>
      <c r="BQ49" s="40"/>
      <c r="BR49" s="40"/>
      <c r="BS49" s="40"/>
      <c r="BT49" s="40"/>
      <c r="BU49" s="40"/>
      <c r="BV49" s="40"/>
      <c r="BW49" s="40"/>
      <c r="BX49" s="215"/>
      <c r="BY49" s="140">
        <v>45412</v>
      </c>
      <c r="BZ49" s="8">
        <f>Y49+AZ49</f>
        <v>450</v>
      </c>
      <c r="CA49" s="8" t="s">
        <v>373</v>
      </c>
      <c r="CB49" s="115">
        <f>AA49+AU49</f>
        <v>105000000</v>
      </c>
      <c r="CC49" s="31" t="s">
        <v>121</v>
      </c>
      <c r="CD49" s="219"/>
      <c r="CE49" s="63"/>
      <c r="CF49" s="63"/>
      <c r="CG49" s="63"/>
      <c r="CH49" s="63"/>
      <c r="CI49" s="63"/>
      <c r="CJ49" s="63"/>
      <c r="CK49" s="63"/>
      <c r="CL49" s="63"/>
      <c r="CM49" s="63"/>
      <c r="CN49" s="63"/>
      <c r="CO49" s="63"/>
      <c r="CP49" s="63"/>
      <c r="CQ49" s="63"/>
      <c r="CR49" s="63"/>
      <c r="CS49" s="63"/>
      <c r="CT49" s="63"/>
      <c r="CU49" s="63"/>
      <c r="CV49" s="63"/>
      <c r="CW49" s="63"/>
      <c r="CX49" s="63"/>
      <c r="CY49" s="63"/>
      <c r="CZ49" s="63"/>
      <c r="DA49" s="63"/>
    </row>
    <row r="50" spans="1:105" ht="30" customHeight="1" x14ac:dyDescent="0.2">
      <c r="A50" s="64">
        <v>49</v>
      </c>
      <c r="B50" s="99">
        <v>84524</v>
      </c>
      <c r="C50" s="1" t="s">
        <v>254</v>
      </c>
      <c r="D50" s="1" t="s">
        <v>255</v>
      </c>
      <c r="E50" s="29" t="s">
        <v>256</v>
      </c>
      <c r="F50" s="30" t="s">
        <v>466</v>
      </c>
      <c r="G50" s="26" t="s">
        <v>467</v>
      </c>
      <c r="H50" s="35" t="s">
        <v>100</v>
      </c>
      <c r="I50" s="87" t="s">
        <v>101</v>
      </c>
      <c r="J50" s="5" t="s">
        <v>102</v>
      </c>
      <c r="K50" s="11">
        <v>1</v>
      </c>
      <c r="L50" s="35" t="s">
        <v>214</v>
      </c>
      <c r="M50" s="52" t="s">
        <v>215</v>
      </c>
      <c r="N50" s="52" t="s">
        <v>105</v>
      </c>
      <c r="O50" s="52" t="s">
        <v>106</v>
      </c>
      <c r="P50" s="35" t="s">
        <v>468</v>
      </c>
      <c r="Q50" s="35" t="s">
        <v>469</v>
      </c>
      <c r="R50" s="11" t="s">
        <v>109</v>
      </c>
      <c r="S50" s="35" t="s">
        <v>110</v>
      </c>
      <c r="T50" s="12">
        <v>44953</v>
      </c>
      <c r="U50" s="37">
        <v>44958</v>
      </c>
      <c r="V50" s="37">
        <v>45291</v>
      </c>
      <c r="W50" s="9">
        <v>11</v>
      </c>
      <c r="X50" s="9">
        <v>0</v>
      </c>
      <c r="Y50" s="9">
        <f>W50*30</f>
        <v>330</v>
      </c>
      <c r="Z50" s="9" t="s">
        <v>178</v>
      </c>
      <c r="AA50" s="10">
        <v>26400000</v>
      </c>
      <c r="AB50" s="10">
        <v>2400000</v>
      </c>
      <c r="AC50" s="28">
        <v>1000</v>
      </c>
      <c r="AD50" s="37">
        <v>44951</v>
      </c>
      <c r="AE50" s="10">
        <v>158400000</v>
      </c>
      <c r="AF50" s="28">
        <v>939</v>
      </c>
      <c r="AG50" s="37">
        <v>44956</v>
      </c>
      <c r="AH50" s="10">
        <v>26400000</v>
      </c>
      <c r="AI50" s="11" t="s">
        <v>112</v>
      </c>
      <c r="AJ50" s="12">
        <v>44953</v>
      </c>
      <c r="AK50" s="6" t="s">
        <v>470</v>
      </c>
      <c r="AL50" s="35" t="s">
        <v>114</v>
      </c>
      <c r="AM50" s="28" t="s">
        <v>263</v>
      </c>
      <c r="AN50" s="15" t="s">
        <v>264</v>
      </c>
      <c r="AO50" s="11" t="s">
        <v>471</v>
      </c>
      <c r="AP50" s="310" t="s">
        <v>472</v>
      </c>
      <c r="AQ50" s="11">
        <v>1</v>
      </c>
      <c r="AR50" s="26" t="s">
        <v>118</v>
      </c>
      <c r="AS50" s="94">
        <v>45278</v>
      </c>
      <c r="AT50" s="10">
        <v>2400000</v>
      </c>
      <c r="AU50" s="10">
        <v>2400000</v>
      </c>
      <c r="AV50" s="26">
        <v>1</v>
      </c>
      <c r="AW50" s="26">
        <v>0</v>
      </c>
      <c r="AX50" s="26">
        <v>30</v>
      </c>
      <c r="AY50" s="26" t="s">
        <v>136</v>
      </c>
      <c r="AZ50" s="7">
        <v>30</v>
      </c>
      <c r="BA50" s="94">
        <v>45322</v>
      </c>
      <c r="BB50" s="85"/>
      <c r="BC50" s="85"/>
      <c r="BD50" s="85"/>
      <c r="BE50" s="85"/>
      <c r="BF50" s="85"/>
      <c r="BG50" s="85"/>
      <c r="BH50" s="85"/>
      <c r="BI50" s="85"/>
      <c r="BJ50" s="85"/>
      <c r="BK50" s="85"/>
      <c r="BL50" s="85"/>
      <c r="BM50" s="85"/>
      <c r="BN50" s="85"/>
      <c r="BO50" s="85"/>
      <c r="BP50" s="85"/>
      <c r="BQ50" s="85"/>
      <c r="BR50" s="85"/>
      <c r="BS50" s="85"/>
      <c r="BT50" s="85"/>
      <c r="BU50" s="85"/>
      <c r="BV50" s="85"/>
      <c r="BW50" s="85"/>
      <c r="BX50" s="218"/>
      <c r="BY50" s="94">
        <v>45322</v>
      </c>
      <c r="BZ50" s="7">
        <f>Y50+AZ50</f>
        <v>360</v>
      </c>
      <c r="CA50" s="7" t="s">
        <v>183</v>
      </c>
      <c r="CB50" s="10">
        <f>AA50+AU50</f>
        <v>28800000</v>
      </c>
      <c r="CC50" s="11" t="s">
        <v>121</v>
      </c>
      <c r="CD50" s="214"/>
      <c r="CE50" s="40"/>
      <c r="CF50" s="40"/>
      <c r="CG50" s="40"/>
      <c r="CH50" s="40"/>
      <c r="CI50" s="40"/>
      <c r="CJ50" s="40"/>
      <c r="CK50" s="40"/>
      <c r="CL50" s="40"/>
      <c r="CM50" s="40"/>
      <c r="CN50" s="40"/>
      <c r="CO50" s="40"/>
      <c r="CP50" s="40"/>
      <c r="CQ50" s="40"/>
      <c r="CR50" s="40"/>
      <c r="CS50" s="40"/>
      <c r="CT50" s="40"/>
      <c r="CU50" s="40"/>
      <c r="CV50" s="40"/>
      <c r="CW50" s="40"/>
      <c r="CX50" s="40"/>
      <c r="CY50" s="40"/>
      <c r="CZ50" s="40"/>
      <c r="DA50" s="40"/>
    </row>
    <row r="51" spans="1:105" ht="30" customHeight="1" x14ac:dyDescent="0.2">
      <c r="A51" s="79">
        <v>50</v>
      </c>
      <c r="B51" s="99">
        <v>84517</v>
      </c>
      <c r="C51" s="1" t="s">
        <v>95</v>
      </c>
      <c r="D51" s="1" t="s">
        <v>96</v>
      </c>
      <c r="E51" s="29" t="s">
        <v>97</v>
      </c>
      <c r="F51" s="154" t="s">
        <v>473</v>
      </c>
      <c r="G51" s="80" t="s">
        <v>474</v>
      </c>
      <c r="H51" s="50" t="s">
        <v>100</v>
      </c>
      <c r="I51" s="137" t="s">
        <v>101</v>
      </c>
      <c r="J51" s="49" t="s">
        <v>102</v>
      </c>
      <c r="K51" s="31">
        <v>1</v>
      </c>
      <c r="L51" s="50" t="s">
        <v>103</v>
      </c>
      <c r="M51" s="126" t="s">
        <v>475</v>
      </c>
      <c r="N51" s="126" t="s">
        <v>105</v>
      </c>
      <c r="O51" s="126" t="s">
        <v>106</v>
      </c>
      <c r="P51" s="50" t="s">
        <v>476</v>
      </c>
      <c r="Q51" s="50" t="s">
        <v>306</v>
      </c>
      <c r="R51" s="31" t="s">
        <v>109</v>
      </c>
      <c r="S51" s="50" t="s">
        <v>110</v>
      </c>
      <c r="T51" s="139">
        <v>44953</v>
      </c>
      <c r="U51" s="38">
        <v>44958</v>
      </c>
      <c r="V51" s="38">
        <v>45245</v>
      </c>
      <c r="W51" s="74">
        <v>9</v>
      </c>
      <c r="X51" s="74">
        <v>15</v>
      </c>
      <c r="Y51" s="74">
        <f>W51*30+15</f>
        <v>285</v>
      </c>
      <c r="Z51" s="74" t="s">
        <v>208</v>
      </c>
      <c r="AA51" s="115">
        <v>57000000</v>
      </c>
      <c r="AB51" s="115">
        <v>6000000</v>
      </c>
      <c r="AC51" s="138">
        <v>938</v>
      </c>
      <c r="AD51" s="38">
        <v>44946</v>
      </c>
      <c r="AE51" s="115">
        <v>396000000</v>
      </c>
      <c r="AF51" s="138" t="s">
        <v>477</v>
      </c>
      <c r="AG51" s="38">
        <v>44958</v>
      </c>
      <c r="AH51" s="115">
        <v>57000000</v>
      </c>
      <c r="AI51" s="31" t="s">
        <v>112</v>
      </c>
      <c r="AJ51" s="139">
        <v>44953</v>
      </c>
      <c r="AK51" s="114" t="s">
        <v>478</v>
      </c>
      <c r="AL51" s="50" t="s">
        <v>114</v>
      </c>
      <c r="AM51" s="138" t="s">
        <v>295</v>
      </c>
      <c r="AN51" s="36" t="s">
        <v>296</v>
      </c>
      <c r="AO51" s="31" t="s">
        <v>297</v>
      </c>
      <c r="AP51" s="309" t="s">
        <v>310</v>
      </c>
      <c r="AQ51" s="11">
        <v>1</v>
      </c>
      <c r="AR51" s="26" t="s">
        <v>118</v>
      </c>
      <c r="AS51" s="94">
        <v>45244</v>
      </c>
      <c r="AT51" s="10">
        <v>24000000</v>
      </c>
      <c r="AU51" s="10">
        <v>24000000</v>
      </c>
      <c r="AV51" s="26">
        <v>4</v>
      </c>
      <c r="AW51" s="26">
        <v>0</v>
      </c>
      <c r="AX51" s="26">
        <v>120</v>
      </c>
      <c r="AY51" s="26" t="s">
        <v>144</v>
      </c>
      <c r="AZ51" s="7">
        <v>120</v>
      </c>
      <c r="BA51" s="94">
        <v>45366</v>
      </c>
      <c r="BB51" s="40"/>
      <c r="BC51" s="40"/>
      <c r="BD51" s="40"/>
      <c r="BE51" s="40"/>
      <c r="BF51" s="40"/>
      <c r="BG51" s="40"/>
      <c r="BH51" s="40"/>
      <c r="BI51" s="40"/>
      <c r="BJ51" s="40"/>
      <c r="BK51" s="40"/>
      <c r="BL51" s="40"/>
      <c r="BM51" s="40"/>
      <c r="BN51" s="40"/>
      <c r="BO51" s="40"/>
      <c r="BP51" s="40"/>
      <c r="BQ51" s="40"/>
      <c r="BR51" s="40"/>
      <c r="BS51" s="40"/>
      <c r="BT51" s="40"/>
      <c r="BU51" s="40"/>
      <c r="BV51" s="40"/>
      <c r="BW51" s="40"/>
      <c r="BX51" s="215"/>
      <c r="BY51" s="94">
        <v>45366</v>
      </c>
      <c r="BZ51" s="7">
        <f>Y51+AZ51</f>
        <v>405</v>
      </c>
      <c r="CA51" s="7" t="s">
        <v>479</v>
      </c>
      <c r="CB51" s="10">
        <f>AA51+AU51</f>
        <v>81000000</v>
      </c>
      <c r="CC51" s="11" t="s">
        <v>121</v>
      </c>
      <c r="CD51" s="220"/>
      <c r="CE51" s="75"/>
      <c r="CF51" s="75"/>
      <c r="CG51" s="75"/>
      <c r="CH51" s="75"/>
      <c r="CI51" s="75"/>
      <c r="CJ51" s="75"/>
      <c r="CK51" s="75"/>
      <c r="CL51" s="75"/>
      <c r="CM51" s="75"/>
      <c r="CN51" s="75"/>
      <c r="CO51" s="75"/>
      <c r="CP51" s="75"/>
      <c r="CQ51" s="75"/>
      <c r="CR51" s="75"/>
      <c r="CS51" s="75"/>
      <c r="CT51" s="75"/>
      <c r="CU51" s="75"/>
      <c r="CV51" s="75"/>
      <c r="CW51" s="75"/>
      <c r="CX51" s="75"/>
      <c r="CY51" s="75"/>
      <c r="CZ51" s="75"/>
      <c r="DA51" s="75"/>
    </row>
    <row r="52" spans="1:105" ht="30" customHeight="1" x14ac:dyDescent="0.2">
      <c r="A52" s="77">
        <v>51</v>
      </c>
      <c r="B52" s="99">
        <v>84517</v>
      </c>
      <c r="C52" s="1" t="s">
        <v>95</v>
      </c>
      <c r="D52" s="1" t="s">
        <v>96</v>
      </c>
      <c r="E52" s="29" t="s">
        <v>97</v>
      </c>
      <c r="F52" s="112" t="s">
        <v>480</v>
      </c>
      <c r="G52" s="82" t="s">
        <v>481</v>
      </c>
      <c r="H52" s="48" t="s">
        <v>100</v>
      </c>
      <c r="I52" s="142" t="s">
        <v>129</v>
      </c>
      <c r="J52" s="47" t="s">
        <v>102</v>
      </c>
      <c r="K52" s="39">
        <v>1</v>
      </c>
      <c r="L52" s="48" t="s">
        <v>103</v>
      </c>
      <c r="M52" s="132" t="s">
        <v>482</v>
      </c>
      <c r="N52" s="132" t="s">
        <v>105</v>
      </c>
      <c r="O52" s="132" t="s">
        <v>106</v>
      </c>
      <c r="P52" s="48" t="s">
        <v>483</v>
      </c>
      <c r="Q52" s="48" t="s">
        <v>306</v>
      </c>
      <c r="R52" s="39" t="s">
        <v>109</v>
      </c>
      <c r="S52" s="48" t="s">
        <v>110</v>
      </c>
      <c r="T52" s="134">
        <v>44953</v>
      </c>
      <c r="U52" s="44">
        <v>44958</v>
      </c>
      <c r="V52" s="44">
        <v>45245</v>
      </c>
      <c r="W52" s="104">
        <v>9</v>
      </c>
      <c r="X52" s="104">
        <v>15</v>
      </c>
      <c r="Y52" s="104">
        <f>W52*30+15</f>
        <v>285</v>
      </c>
      <c r="Z52" s="104" t="s">
        <v>208</v>
      </c>
      <c r="AA52" s="17">
        <v>57000000</v>
      </c>
      <c r="AB52" s="17">
        <v>6000000</v>
      </c>
      <c r="AC52" s="133">
        <v>938</v>
      </c>
      <c r="AD52" s="44">
        <v>44946</v>
      </c>
      <c r="AE52" s="17">
        <v>396000000</v>
      </c>
      <c r="AF52" s="133">
        <v>954</v>
      </c>
      <c r="AG52" s="44">
        <v>44958</v>
      </c>
      <c r="AH52" s="17">
        <v>57000000</v>
      </c>
      <c r="AI52" s="39" t="s">
        <v>112</v>
      </c>
      <c r="AJ52" s="134">
        <v>44953</v>
      </c>
      <c r="AK52" s="107" t="s">
        <v>484</v>
      </c>
      <c r="AL52" s="48" t="s">
        <v>114</v>
      </c>
      <c r="AM52" s="133" t="s">
        <v>295</v>
      </c>
      <c r="AN52" s="105" t="s">
        <v>296</v>
      </c>
      <c r="AO52" s="39" t="s">
        <v>297</v>
      </c>
      <c r="AP52" s="311" t="s">
        <v>310</v>
      </c>
      <c r="AQ52" s="11">
        <v>1</v>
      </c>
      <c r="AR52" s="26" t="s">
        <v>118</v>
      </c>
      <c r="AS52" s="94">
        <v>45244</v>
      </c>
      <c r="AT52" s="10">
        <v>18000000</v>
      </c>
      <c r="AU52" s="10">
        <v>18000000</v>
      </c>
      <c r="AV52" s="7">
        <v>3</v>
      </c>
      <c r="AW52" s="7">
        <v>0</v>
      </c>
      <c r="AX52" s="7">
        <v>90</v>
      </c>
      <c r="AY52" s="7" t="s">
        <v>164</v>
      </c>
      <c r="AZ52" s="7">
        <v>90</v>
      </c>
      <c r="BA52" s="94">
        <v>45337</v>
      </c>
      <c r="BB52" s="40"/>
      <c r="BC52" s="40"/>
      <c r="BD52" s="40"/>
      <c r="BE52" s="40"/>
      <c r="BF52" s="40"/>
      <c r="BG52" s="40"/>
      <c r="BH52" s="40"/>
      <c r="BI52" s="40"/>
      <c r="BJ52" s="40"/>
      <c r="BK52" s="40"/>
      <c r="BL52" s="40"/>
      <c r="BM52" s="40"/>
      <c r="BN52" s="40"/>
      <c r="BO52" s="40"/>
      <c r="BP52" s="40"/>
      <c r="BQ52" s="40"/>
      <c r="BR52" s="40"/>
      <c r="BS52" s="40"/>
      <c r="BT52" s="40"/>
      <c r="BU52" s="40"/>
      <c r="BV52" s="40"/>
      <c r="BW52" s="40"/>
      <c r="BX52" s="215"/>
      <c r="BY52" s="94">
        <v>45337</v>
      </c>
      <c r="BZ52" s="7">
        <f>Y52+AZ52</f>
        <v>375</v>
      </c>
      <c r="CA52" s="7" t="s">
        <v>137</v>
      </c>
      <c r="CB52" s="10">
        <f>AA52+AU52</f>
        <v>75000000</v>
      </c>
      <c r="CC52" s="11" t="s">
        <v>121</v>
      </c>
      <c r="CD52" s="221"/>
      <c r="CE52" s="85"/>
      <c r="CF52" s="85"/>
      <c r="CG52" s="85"/>
      <c r="CH52" s="85"/>
      <c r="CI52" s="85"/>
      <c r="CJ52" s="85"/>
      <c r="CK52" s="85"/>
      <c r="CL52" s="85"/>
      <c r="CM52" s="85"/>
      <c r="CN52" s="85"/>
      <c r="CO52" s="85"/>
      <c r="CP52" s="85"/>
      <c r="CQ52" s="85"/>
      <c r="CR52" s="85"/>
      <c r="CS52" s="85"/>
      <c r="CT52" s="85"/>
      <c r="CU52" s="85"/>
      <c r="CV52" s="85"/>
      <c r="CW52" s="85"/>
      <c r="CX52" s="85"/>
      <c r="CY52" s="85"/>
      <c r="CZ52" s="85"/>
      <c r="DA52" s="85"/>
    </row>
    <row r="53" spans="1:105" ht="30" customHeight="1" x14ac:dyDescent="0.2">
      <c r="A53" s="64">
        <v>52</v>
      </c>
      <c r="B53" s="99">
        <v>84477</v>
      </c>
      <c r="C53" s="1" t="s">
        <v>95</v>
      </c>
      <c r="D53" s="1" t="s">
        <v>96</v>
      </c>
      <c r="E53" s="29" t="s">
        <v>97</v>
      </c>
      <c r="F53" s="30" t="s">
        <v>485</v>
      </c>
      <c r="G53" s="93" t="s">
        <v>486</v>
      </c>
      <c r="H53" s="35" t="s">
        <v>100</v>
      </c>
      <c r="I53" s="87" t="s">
        <v>129</v>
      </c>
      <c r="J53" s="5" t="s">
        <v>249</v>
      </c>
      <c r="K53" s="11">
        <v>1</v>
      </c>
      <c r="L53" s="35" t="s">
        <v>103</v>
      </c>
      <c r="M53" s="52" t="s">
        <v>487</v>
      </c>
      <c r="N53" s="52" t="s">
        <v>105</v>
      </c>
      <c r="O53" s="52" t="s">
        <v>106</v>
      </c>
      <c r="P53" s="35" t="s">
        <v>488</v>
      </c>
      <c r="Q53" s="35" t="s">
        <v>489</v>
      </c>
      <c r="R53" s="11" t="s">
        <v>109</v>
      </c>
      <c r="S53" s="35" t="s">
        <v>110</v>
      </c>
      <c r="T53" s="12">
        <v>44953</v>
      </c>
      <c r="U53" s="37">
        <v>44956</v>
      </c>
      <c r="V53" s="37">
        <v>45289</v>
      </c>
      <c r="W53" s="9">
        <v>11</v>
      </c>
      <c r="X53" s="9">
        <v>0</v>
      </c>
      <c r="Y53" s="9">
        <f>W53*30</f>
        <v>330</v>
      </c>
      <c r="Z53" s="9" t="s">
        <v>178</v>
      </c>
      <c r="AA53" s="10">
        <v>88000000</v>
      </c>
      <c r="AB53" s="10">
        <v>8000000</v>
      </c>
      <c r="AC53" s="28">
        <v>987</v>
      </c>
      <c r="AD53" s="37">
        <v>44951</v>
      </c>
      <c r="AE53" s="10">
        <v>264000000</v>
      </c>
      <c r="AF53" s="28">
        <v>930</v>
      </c>
      <c r="AG53" s="37">
        <v>44956</v>
      </c>
      <c r="AH53" s="10">
        <v>88000000</v>
      </c>
      <c r="AI53" s="11" t="s">
        <v>112</v>
      </c>
      <c r="AJ53" s="12">
        <v>44953</v>
      </c>
      <c r="AK53" s="6" t="s">
        <v>490</v>
      </c>
      <c r="AL53" s="35" t="s">
        <v>114</v>
      </c>
      <c r="AM53" s="28" t="s">
        <v>295</v>
      </c>
      <c r="AN53" s="15" t="s">
        <v>308</v>
      </c>
      <c r="AO53" s="73" t="s">
        <v>309</v>
      </c>
      <c r="AP53" s="310" t="s">
        <v>172</v>
      </c>
      <c r="AQ53" s="11">
        <v>2</v>
      </c>
      <c r="AR53" s="26" t="s">
        <v>118</v>
      </c>
      <c r="AS53" s="94">
        <v>45275</v>
      </c>
      <c r="AT53" s="10">
        <v>32000000</v>
      </c>
      <c r="AU53" s="10">
        <v>32000000</v>
      </c>
      <c r="AV53" s="26">
        <v>4</v>
      </c>
      <c r="AW53" s="26">
        <v>0</v>
      </c>
      <c r="AX53" s="26">
        <v>120</v>
      </c>
      <c r="AY53" s="26" t="s">
        <v>144</v>
      </c>
      <c r="AZ53" s="7">
        <v>120</v>
      </c>
      <c r="BA53" s="94">
        <v>45411</v>
      </c>
      <c r="BB53" s="75"/>
      <c r="BC53" s="75"/>
      <c r="BD53" s="75"/>
      <c r="BE53" s="75"/>
      <c r="BF53" s="75"/>
      <c r="BG53" s="75"/>
      <c r="BH53" s="75"/>
      <c r="BI53" s="75"/>
      <c r="BJ53" s="75"/>
      <c r="BK53" s="80" t="s">
        <v>343</v>
      </c>
      <c r="BL53" s="140">
        <v>45239</v>
      </c>
      <c r="BM53" s="140">
        <v>45240</v>
      </c>
      <c r="BN53" s="80" t="s">
        <v>491</v>
      </c>
      <c r="BO53" s="80">
        <v>80120721</v>
      </c>
      <c r="BP53" s="80" t="s">
        <v>492</v>
      </c>
      <c r="BQ53" s="115">
        <v>74666667</v>
      </c>
      <c r="BR53" s="80" t="s">
        <v>486</v>
      </c>
      <c r="BS53" s="80">
        <v>80858481</v>
      </c>
      <c r="BT53" s="80" t="s">
        <v>493</v>
      </c>
      <c r="BU53" s="115">
        <v>13333333</v>
      </c>
      <c r="BV53" s="154" t="s">
        <v>494</v>
      </c>
      <c r="BW53" s="75"/>
      <c r="BX53" s="207"/>
      <c r="BY53" s="94">
        <v>45411</v>
      </c>
      <c r="BZ53" s="7">
        <f>Y53+AZ53</f>
        <v>450</v>
      </c>
      <c r="CA53" s="7" t="s">
        <v>373</v>
      </c>
      <c r="CB53" s="10">
        <f>AA53+AU53</f>
        <v>120000000</v>
      </c>
      <c r="CC53" s="11" t="s">
        <v>121</v>
      </c>
      <c r="CD53" s="214"/>
      <c r="CE53" s="40"/>
      <c r="CF53" s="40"/>
      <c r="CG53" s="40"/>
      <c r="CH53" s="40"/>
      <c r="CI53" s="40"/>
      <c r="CJ53" s="40"/>
      <c r="CK53" s="40"/>
      <c r="CL53" s="40"/>
      <c r="CM53" s="40"/>
      <c r="CN53" s="40"/>
      <c r="CO53" s="40"/>
      <c r="CP53" s="40"/>
      <c r="CQ53" s="40"/>
      <c r="CR53" s="40"/>
      <c r="CS53" s="40"/>
      <c r="CT53" s="40"/>
      <c r="CU53" s="40"/>
      <c r="CV53" s="40"/>
      <c r="CW53" s="40"/>
      <c r="CX53" s="40"/>
      <c r="CY53" s="40"/>
      <c r="CZ53" s="40"/>
      <c r="DA53" s="40"/>
    </row>
    <row r="54" spans="1:105" ht="30" customHeight="1" x14ac:dyDescent="0.2">
      <c r="A54" s="64">
        <v>53</v>
      </c>
      <c r="B54" s="99">
        <v>84477</v>
      </c>
      <c r="C54" s="1" t="s">
        <v>95</v>
      </c>
      <c r="D54" s="1" t="s">
        <v>96</v>
      </c>
      <c r="E54" s="29" t="s">
        <v>97</v>
      </c>
      <c r="F54" s="30" t="s">
        <v>495</v>
      </c>
      <c r="G54" s="26" t="s">
        <v>496</v>
      </c>
      <c r="H54" s="35" t="s">
        <v>100</v>
      </c>
      <c r="I54" s="87" t="s">
        <v>101</v>
      </c>
      <c r="J54" s="5" t="s">
        <v>102</v>
      </c>
      <c r="K54" s="11">
        <v>1</v>
      </c>
      <c r="L54" s="35" t="s">
        <v>130</v>
      </c>
      <c r="M54" s="52" t="s">
        <v>497</v>
      </c>
      <c r="N54" s="52" t="s">
        <v>105</v>
      </c>
      <c r="O54" s="52" t="s">
        <v>106</v>
      </c>
      <c r="P54" s="35" t="s">
        <v>498</v>
      </c>
      <c r="Q54" s="35" t="s">
        <v>489</v>
      </c>
      <c r="R54" s="11" t="s">
        <v>109</v>
      </c>
      <c r="S54" s="35" t="s">
        <v>110</v>
      </c>
      <c r="T54" s="12">
        <v>44953</v>
      </c>
      <c r="U54" s="37">
        <v>44971</v>
      </c>
      <c r="V54" s="37">
        <v>45304</v>
      </c>
      <c r="W54" s="9">
        <v>11</v>
      </c>
      <c r="X54" s="9">
        <v>0</v>
      </c>
      <c r="Y54" s="9">
        <f>W54*30</f>
        <v>330</v>
      </c>
      <c r="Z54" s="9" t="s">
        <v>178</v>
      </c>
      <c r="AA54" s="10">
        <v>88000000</v>
      </c>
      <c r="AB54" s="10">
        <v>8000000</v>
      </c>
      <c r="AC54" s="28">
        <v>987</v>
      </c>
      <c r="AD54" s="37">
        <v>44951</v>
      </c>
      <c r="AE54" s="10">
        <v>264000000</v>
      </c>
      <c r="AF54" s="28">
        <v>931</v>
      </c>
      <c r="AG54" s="37">
        <v>44956</v>
      </c>
      <c r="AH54" s="10">
        <v>88000000</v>
      </c>
      <c r="AI54" s="11" t="s">
        <v>112</v>
      </c>
      <c r="AJ54" s="12">
        <v>44953</v>
      </c>
      <c r="AK54" s="6" t="s">
        <v>499</v>
      </c>
      <c r="AL54" s="35" t="s">
        <v>114</v>
      </c>
      <c r="AM54" s="28" t="s">
        <v>295</v>
      </c>
      <c r="AN54" s="15" t="s">
        <v>308</v>
      </c>
      <c r="AO54" s="73" t="s">
        <v>309</v>
      </c>
      <c r="AP54" s="310" t="s">
        <v>172</v>
      </c>
      <c r="AQ54" s="11">
        <v>1</v>
      </c>
      <c r="AR54" s="26" t="s">
        <v>118</v>
      </c>
      <c r="AS54" s="94">
        <v>45278</v>
      </c>
      <c r="AT54" s="10">
        <v>40000000</v>
      </c>
      <c r="AU54" s="10">
        <v>40000000</v>
      </c>
      <c r="AV54" s="7">
        <v>5</v>
      </c>
      <c r="AW54" s="7">
        <v>0</v>
      </c>
      <c r="AX54" s="7">
        <v>150</v>
      </c>
      <c r="AY54" s="7" t="s">
        <v>319</v>
      </c>
      <c r="AZ54" s="7">
        <v>150</v>
      </c>
      <c r="BA54" s="94">
        <v>45456</v>
      </c>
      <c r="BB54" s="40"/>
      <c r="BC54" s="40"/>
      <c r="BD54" s="40"/>
      <c r="BE54" s="40"/>
      <c r="BF54" s="40"/>
      <c r="BG54" s="40"/>
      <c r="BH54" s="40"/>
      <c r="BI54" s="40"/>
      <c r="BJ54" s="40"/>
      <c r="BK54" s="40"/>
      <c r="BL54" s="40"/>
      <c r="BM54" s="40"/>
      <c r="BN54" s="40"/>
      <c r="BO54" s="40"/>
      <c r="BP54" s="40"/>
      <c r="BQ54" s="40"/>
      <c r="BR54" s="40"/>
      <c r="BS54" s="40"/>
      <c r="BT54" s="40"/>
      <c r="BU54" s="40"/>
      <c r="BV54" s="40"/>
      <c r="BW54" s="40"/>
      <c r="BX54" s="215"/>
      <c r="BY54" s="94">
        <v>45456</v>
      </c>
      <c r="BZ54" s="7">
        <f>Y54+AZ54</f>
        <v>480</v>
      </c>
      <c r="CA54" s="7" t="s">
        <v>500</v>
      </c>
      <c r="CB54" s="10">
        <f>AA54+AU54</f>
        <v>128000000</v>
      </c>
      <c r="CC54" s="11" t="s">
        <v>121</v>
      </c>
      <c r="CD54" s="214"/>
      <c r="CE54" s="40"/>
      <c r="CF54" s="40"/>
      <c r="CG54" s="40"/>
      <c r="CH54" s="40"/>
      <c r="CI54" s="40"/>
      <c r="CJ54" s="40"/>
      <c r="CK54" s="40"/>
      <c r="CL54" s="40"/>
      <c r="CM54" s="40"/>
      <c r="CN54" s="40"/>
      <c r="CO54" s="40"/>
      <c r="CP54" s="40"/>
      <c r="CQ54" s="40"/>
      <c r="CR54" s="40"/>
      <c r="CS54" s="40"/>
      <c r="CT54" s="40"/>
      <c r="CU54" s="40"/>
      <c r="CV54" s="40"/>
      <c r="CW54" s="40"/>
      <c r="CX54" s="40"/>
      <c r="CY54" s="40"/>
      <c r="CZ54" s="40"/>
      <c r="DA54" s="40"/>
    </row>
    <row r="55" spans="1:105" ht="30" customHeight="1" x14ac:dyDescent="0.2">
      <c r="A55" s="172">
        <v>54</v>
      </c>
      <c r="B55" s="99">
        <v>84477</v>
      </c>
      <c r="C55" s="1" t="s">
        <v>95</v>
      </c>
      <c r="D55" s="1" t="s">
        <v>96</v>
      </c>
      <c r="E55" s="29" t="s">
        <v>97</v>
      </c>
      <c r="F55" s="171" t="s">
        <v>501</v>
      </c>
      <c r="G55" s="123" t="s">
        <v>502</v>
      </c>
      <c r="H55" s="143" t="s">
        <v>100</v>
      </c>
      <c r="I55" s="149" t="s">
        <v>101</v>
      </c>
      <c r="J55" s="117" t="s">
        <v>102</v>
      </c>
      <c r="K55" s="83">
        <v>1</v>
      </c>
      <c r="L55" s="143" t="s">
        <v>130</v>
      </c>
      <c r="M55" s="150" t="s">
        <v>503</v>
      </c>
      <c r="N55" s="150" t="s">
        <v>105</v>
      </c>
      <c r="O55" s="150" t="s">
        <v>106</v>
      </c>
      <c r="P55" s="143" t="s">
        <v>504</v>
      </c>
      <c r="Q55" s="143" t="s">
        <v>489</v>
      </c>
      <c r="R55" s="83" t="s">
        <v>109</v>
      </c>
      <c r="S55" s="143" t="s">
        <v>110</v>
      </c>
      <c r="T55" s="152">
        <v>44953</v>
      </c>
      <c r="U55" s="153">
        <v>44986</v>
      </c>
      <c r="V55" s="153">
        <v>45322</v>
      </c>
      <c r="W55" s="159">
        <v>11</v>
      </c>
      <c r="X55" s="159">
        <v>0</v>
      </c>
      <c r="Y55" s="159">
        <f>W55*30</f>
        <v>330</v>
      </c>
      <c r="Z55" s="159" t="s">
        <v>178</v>
      </c>
      <c r="AA55" s="119">
        <v>88000000</v>
      </c>
      <c r="AB55" s="119">
        <v>8000000</v>
      </c>
      <c r="AC55" s="151">
        <v>987</v>
      </c>
      <c r="AD55" s="153">
        <v>44951</v>
      </c>
      <c r="AE55" s="119">
        <v>264000000</v>
      </c>
      <c r="AF55" s="151">
        <v>932</v>
      </c>
      <c r="AG55" s="153">
        <v>44956</v>
      </c>
      <c r="AH55" s="119">
        <v>88000000</v>
      </c>
      <c r="AI55" s="83" t="s">
        <v>112</v>
      </c>
      <c r="AJ55" s="152">
        <v>44953</v>
      </c>
      <c r="AK55" s="122" t="s">
        <v>505</v>
      </c>
      <c r="AL55" s="143" t="s">
        <v>114</v>
      </c>
      <c r="AM55" s="151" t="s">
        <v>295</v>
      </c>
      <c r="AN55" s="120" t="s">
        <v>308</v>
      </c>
      <c r="AO55" s="216" t="s">
        <v>309</v>
      </c>
      <c r="AP55" s="312" t="s">
        <v>172</v>
      </c>
      <c r="AQ55" s="11">
        <v>1</v>
      </c>
      <c r="AR55" s="26" t="s">
        <v>118</v>
      </c>
      <c r="AS55" s="94">
        <v>45275</v>
      </c>
      <c r="AT55" s="10">
        <v>32000000</v>
      </c>
      <c r="AU55" s="10">
        <v>32000000</v>
      </c>
      <c r="AV55" s="26">
        <v>4</v>
      </c>
      <c r="AW55" s="26">
        <v>0</v>
      </c>
      <c r="AX55" s="26">
        <v>120</v>
      </c>
      <c r="AY55" s="26" t="s">
        <v>144</v>
      </c>
      <c r="AZ55" s="26">
        <v>120</v>
      </c>
      <c r="BA55" s="94">
        <v>45443</v>
      </c>
      <c r="BB55" s="85"/>
      <c r="BC55" s="85"/>
      <c r="BD55" s="85"/>
      <c r="BE55" s="85"/>
      <c r="BF55" s="85"/>
      <c r="BG55" s="85"/>
      <c r="BH55" s="85"/>
      <c r="BI55" s="85"/>
      <c r="BJ55" s="85"/>
      <c r="BK55" s="85"/>
      <c r="BL55" s="85"/>
      <c r="BM55" s="85"/>
      <c r="BN55" s="85"/>
      <c r="BO55" s="85"/>
      <c r="BP55" s="85"/>
      <c r="BQ55" s="85"/>
      <c r="BR55" s="85"/>
      <c r="BS55" s="85"/>
      <c r="BT55" s="85"/>
      <c r="BU55" s="85"/>
      <c r="BV55" s="85"/>
      <c r="BW55" s="85"/>
      <c r="BX55" s="218"/>
      <c r="BY55" s="94">
        <v>45443</v>
      </c>
      <c r="BZ55" s="7">
        <f>Y55+AZ55</f>
        <v>450</v>
      </c>
      <c r="CA55" s="7" t="s">
        <v>373</v>
      </c>
      <c r="CB55" s="10">
        <f>AA55+AU55</f>
        <v>120000000</v>
      </c>
      <c r="CC55" s="11" t="s">
        <v>121</v>
      </c>
      <c r="CD55" s="219"/>
      <c r="CE55" s="63"/>
      <c r="CF55" s="63"/>
      <c r="CG55" s="63"/>
      <c r="CH55" s="63"/>
      <c r="CI55" s="63"/>
      <c r="CJ55" s="63"/>
      <c r="CK55" s="63"/>
      <c r="CL55" s="63"/>
      <c r="CM55" s="63"/>
      <c r="CN55" s="63"/>
      <c r="CO55" s="63"/>
      <c r="CP55" s="63"/>
      <c r="CQ55" s="63"/>
      <c r="CR55" s="63"/>
      <c r="CS55" s="63"/>
      <c r="CT55" s="63"/>
      <c r="CU55" s="63"/>
      <c r="CV55" s="63"/>
      <c r="CW55" s="63"/>
      <c r="CX55" s="63"/>
      <c r="CY55" s="63"/>
      <c r="CZ55" s="63"/>
      <c r="DA55" s="63"/>
    </row>
    <row r="56" spans="1:105" ht="30" customHeight="1" x14ac:dyDescent="0.2">
      <c r="A56" s="64">
        <v>55</v>
      </c>
      <c r="B56" s="99">
        <v>86059</v>
      </c>
      <c r="C56" s="1" t="s">
        <v>95</v>
      </c>
      <c r="D56" s="1" t="s">
        <v>96</v>
      </c>
      <c r="E56" s="29" t="s">
        <v>97</v>
      </c>
      <c r="F56" s="30" t="s">
        <v>506</v>
      </c>
      <c r="G56" s="86" t="s">
        <v>507</v>
      </c>
      <c r="H56" s="35" t="s">
        <v>100</v>
      </c>
      <c r="I56" s="87" t="s">
        <v>129</v>
      </c>
      <c r="J56" s="5" t="s">
        <v>102</v>
      </c>
      <c r="K56" s="11">
        <v>4</v>
      </c>
      <c r="L56" s="35" t="s">
        <v>103</v>
      </c>
      <c r="M56" s="52" t="s">
        <v>508</v>
      </c>
      <c r="N56" s="52" t="s">
        <v>105</v>
      </c>
      <c r="O56" s="52" t="s">
        <v>106</v>
      </c>
      <c r="P56" s="35" t="s">
        <v>509</v>
      </c>
      <c r="Q56" s="26" t="s">
        <v>383</v>
      </c>
      <c r="R56" s="15" t="s">
        <v>109</v>
      </c>
      <c r="S56" s="35" t="s">
        <v>110</v>
      </c>
      <c r="T56" s="12">
        <v>44953</v>
      </c>
      <c r="U56" s="37">
        <v>44958</v>
      </c>
      <c r="V56" s="37">
        <v>45245</v>
      </c>
      <c r="W56" s="9">
        <v>9</v>
      </c>
      <c r="X56" s="9">
        <v>15</v>
      </c>
      <c r="Y56" s="9">
        <f>W56*30+15</f>
        <v>285</v>
      </c>
      <c r="Z56" s="9" t="s">
        <v>208</v>
      </c>
      <c r="AA56" s="10">
        <v>47500000</v>
      </c>
      <c r="AB56" s="10">
        <v>5000000</v>
      </c>
      <c r="AC56" s="28">
        <v>1037</v>
      </c>
      <c r="AD56" s="37">
        <v>44953</v>
      </c>
      <c r="AE56" s="10">
        <v>165000000</v>
      </c>
      <c r="AF56" s="28">
        <v>933</v>
      </c>
      <c r="AG56" s="37">
        <v>44956</v>
      </c>
      <c r="AH56" s="10">
        <v>47500000</v>
      </c>
      <c r="AI56" s="15" t="s">
        <v>112</v>
      </c>
      <c r="AJ56" s="12">
        <v>44953</v>
      </c>
      <c r="AK56" s="6" t="s">
        <v>510</v>
      </c>
      <c r="AL56" s="35" t="s">
        <v>114</v>
      </c>
      <c r="AM56" s="28" t="s">
        <v>385</v>
      </c>
      <c r="AN56" s="23" t="s">
        <v>386</v>
      </c>
      <c r="AO56" s="23"/>
      <c r="AP56" s="310" t="s">
        <v>172</v>
      </c>
      <c r="AQ56" s="11">
        <v>1</v>
      </c>
      <c r="AR56" s="26" t="s">
        <v>118</v>
      </c>
      <c r="AS56" s="94">
        <v>45245</v>
      </c>
      <c r="AT56" s="10">
        <v>5000000</v>
      </c>
      <c r="AU56" s="10">
        <v>5000000</v>
      </c>
      <c r="AV56" s="26">
        <v>1</v>
      </c>
      <c r="AW56" s="26">
        <v>0</v>
      </c>
      <c r="AX56" s="26">
        <v>30</v>
      </c>
      <c r="AY56" s="26" t="s">
        <v>136</v>
      </c>
      <c r="AZ56" s="7">
        <v>30</v>
      </c>
      <c r="BA56" s="94">
        <v>45275</v>
      </c>
      <c r="BB56" s="40"/>
      <c r="BC56" s="40"/>
      <c r="BD56" s="40"/>
      <c r="BE56" s="40"/>
      <c r="BF56" s="40"/>
      <c r="BG56" s="40"/>
      <c r="BH56" s="40"/>
      <c r="BI56" s="40"/>
      <c r="BJ56" s="40"/>
      <c r="BK56" s="40"/>
      <c r="BL56" s="40"/>
      <c r="BM56" s="40"/>
      <c r="BN56" s="40"/>
      <c r="BO56" s="40"/>
      <c r="BP56" s="40"/>
      <c r="BQ56" s="40"/>
      <c r="BR56" s="40"/>
      <c r="BS56" s="40"/>
      <c r="BT56" s="40"/>
      <c r="BU56" s="40"/>
      <c r="BV56" s="40"/>
      <c r="BW56" s="40"/>
      <c r="BX56" s="215"/>
      <c r="BY56" s="94">
        <v>45275</v>
      </c>
      <c r="BZ56" s="7">
        <f>Y56+AZ56</f>
        <v>315</v>
      </c>
      <c r="CA56" s="7" t="s">
        <v>280</v>
      </c>
      <c r="CB56" s="10">
        <f>AA56+AU56</f>
        <v>52500000</v>
      </c>
      <c r="CC56" s="11" t="s">
        <v>281</v>
      </c>
      <c r="CD56" s="214"/>
      <c r="CE56" s="40"/>
      <c r="CF56" s="40"/>
      <c r="CG56" s="40"/>
      <c r="CH56" s="40"/>
      <c r="CI56" s="40"/>
      <c r="CJ56" s="40"/>
      <c r="CK56" s="40"/>
      <c r="CL56" s="40"/>
      <c r="CM56" s="40"/>
      <c r="CN56" s="40"/>
      <c r="CO56" s="40"/>
      <c r="CP56" s="40"/>
      <c r="CQ56" s="40"/>
      <c r="CR56" s="40"/>
      <c r="CS56" s="40"/>
      <c r="CT56" s="40"/>
      <c r="CU56" s="40"/>
      <c r="CV56" s="40"/>
      <c r="CW56" s="40"/>
      <c r="CX56" s="40"/>
      <c r="CY56" s="40"/>
      <c r="CZ56" s="40"/>
      <c r="DA56" s="40"/>
    </row>
    <row r="57" spans="1:105" ht="30" customHeight="1" x14ac:dyDescent="0.2">
      <c r="A57" s="64">
        <v>56</v>
      </c>
      <c r="B57" s="99">
        <v>84517</v>
      </c>
      <c r="C57" s="1" t="s">
        <v>95</v>
      </c>
      <c r="D57" s="1" t="s">
        <v>96</v>
      </c>
      <c r="E57" s="29" t="s">
        <v>97</v>
      </c>
      <c r="F57" s="30" t="s">
        <v>511</v>
      </c>
      <c r="G57" s="26" t="s">
        <v>277</v>
      </c>
      <c r="H57" s="35" t="s">
        <v>100</v>
      </c>
      <c r="I57" s="87" t="s">
        <v>129</v>
      </c>
      <c r="J57" s="5" t="s">
        <v>102</v>
      </c>
      <c r="K57" s="11">
        <v>1</v>
      </c>
      <c r="L57" s="35" t="s">
        <v>103</v>
      </c>
      <c r="M57" s="52" t="s">
        <v>175</v>
      </c>
      <c r="N57" s="52" t="s">
        <v>105</v>
      </c>
      <c r="O57" s="52" t="s">
        <v>106</v>
      </c>
      <c r="P57" s="35" t="s">
        <v>512</v>
      </c>
      <c r="Q57" s="35" t="s">
        <v>306</v>
      </c>
      <c r="R57" s="11" t="s">
        <v>109</v>
      </c>
      <c r="S57" s="35" t="s">
        <v>110</v>
      </c>
      <c r="T57" s="12">
        <v>44953</v>
      </c>
      <c r="U57" s="37">
        <v>44958</v>
      </c>
      <c r="V57" s="37">
        <v>45245</v>
      </c>
      <c r="W57" s="9">
        <v>9</v>
      </c>
      <c r="X57" s="9">
        <v>15</v>
      </c>
      <c r="Y57" s="9">
        <f>W57*30+15</f>
        <v>285</v>
      </c>
      <c r="Z57" s="9" t="s">
        <v>208</v>
      </c>
      <c r="AA57" s="10">
        <v>57000000</v>
      </c>
      <c r="AB57" s="10">
        <v>6000000</v>
      </c>
      <c r="AC57" s="28">
        <v>938</v>
      </c>
      <c r="AD57" s="37">
        <v>44946</v>
      </c>
      <c r="AE57" s="10">
        <v>396000000</v>
      </c>
      <c r="AF57" s="28">
        <v>955</v>
      </c>
      <c r="AG57" s="37">
        <v>44958</v>
      </c>
      <c r="AH57" s="10">
        <v>57000000</v>
      </c>
      <c r="AI57" s="11" t="s">
        <v>112</v>
      </c>
      <c r="AJ57" s="12">
        <v>44953</v>
      </c>
      <c r="AK57" s="6" t="s">
        <v>513</v>
      </c>
      <c r="AL57" s="35" t="s">
        <v>114</v>
      </c>
      <c r="AM57" s="28" t="s">
        <v>295</v>
      </c>
      <c r="AN57" s="23" t="s">
        <v>240</v>
      </c>
      <c r="AO57" s="23"/>
      <c r="AP57" s="310" t="s">
        <v>310</v>
      </c>
      <c r="AQ57" s="11">
        <v>1</v>
      </c>
      <c r="AR57" s="26" t="s">
        <v>118</v>
      </c>
      <c r="AS57" s="94">
        <v>45245</v>
      </c>
      <c r="AT57" s="10">
        <v>18000000</v>
      </c>
      <c r="AU57" s="10">
        <v>18000000</v>
      </c>
      <c r="AV57" s="7">
        <v>3</v>
      </c>
      <c r="AW57" s="7">
        <v>0</v>
      </c>
      <c r="AX57" s="7">
        <v>90</v>
      </c>
      <c r="AY57" s="7" t="s">
        <v>164</v>
      </c>
      <c r="AZ57" s="7">
        <v>90</v>
      </c>
      <c r="BA57" s="94">
        <v>45337</v>
      </c>
      <c r="BB57" s="40"/>
      <c r="BC57" s="40"/>
      <c r="BD57" s="40"/>
      <c r="BE57" s="40"/>
      <c r="BF57" s="40"/>
      <c r="BG57" s="40"/>
      <c r="BH57" s="40"/>
      <c r="BI57" s="40"/>
      <c r="BJ57" s="40"/>
      <c r="BK57" s="40"/>
      <c r="BL57" s="40"/>
      <c r="BM57" s="40"/>
      <c r="BN57" s="40"/>
      <c r="BO57" s="40"/>
      <c r="BP57" s="40"/>
      <c r="BQ57" s="40"/>
      <c r="BR57" s="40"/>
      <c r="BS57" s="40"/>
      <c r="BT57" s="40"/>
      <c r="BU57" s="40"/>
      <c r="BV57" s="40"/>
      <c r="BW57" s="40"/>
      <c r="BX57" s="215"/>
      <c r="BY57" s="94">
        <v>45337</v>
      </c>
      <c r="BZ57" s="7">
        <f>Y57+AZ57</f>
        <v>375</v>
      </c>
      <c r="CA57" s="7" t="s">
        <v>137</v>
      </c>
      <c r="CB57" s="10">
        <f>AA57+AU57</f>
        <v>75000000</v>
      </c>
      <c r="CC57" s="11" t="s">
        <v>121</v>
      </c>
      <c r="CD57" s="214"/>
      <c r="CE57" s="40"/>
      <c r="CF57" s="40"/>
      <c r="CG57" s="40"/>
      <c r="CH57" s="40"/>
      <c r="CI57" s="40"/>
      <c r="CJ57" s="40"/>
      <c r="CK57" s="40"/>
      <c r="CL57" s="40"/>
      <c r="CM57" s="40"/>
      <c r="CN57" s="40"/>
      <c r="CO57" s="40"/>
      <c r="CP57" s="40"/>
      <c r="CQ57" s="40"/>
      <c r="CR57" s="40"/>
      <c r="CS57" s="40"/>
      <c r="CT57" s="40"/>
      <c r="CU57" s="40"/>
      <c r="CV57" s="40"/>
      <c r="CW57" s="40"/>
      <c r="CX57" s="40"/>
      <c r="CY57" s="40"/>
      <c r="CZ57" s="40"/>
      <c r="DA57" s="40"/>
    </row>
    <row r="58" spans="1:105" ht="30" customHeight="1" x14ac:dyDescent="0.2">
      <c r="A58" s="64">
        <v>57</v>
      </c>
      <c r="B58" s="99">
        <v>86059</v>
      </c>
      <c r="C58" s="1" t="s">
        <v>95</v>
      </c>
      <c r="D58" s="1" t="s">
        <v>96</v>
      </c>
      <c r="E58" s="29" t="s">
        <v>97</v>
      </c>
      <c r="F58" s="30" t="s">
        <v>514</v>
      </c>
      <c r="G58" s="26" t="s">
        <v>515</v>
      </c>
      <c r="H58" s="35" t="s">
        <v>100</v>
      </c>
      <c r="I58" s="87" t="s">
        <v>129</v>
      </c>
      <c r="J58" s="5" t="s">
        <v>102</v>
      </c>
      <c r="K58" s="11">
        <v>4</v>
      </c>
      <c r="L58" s="35" t="s">
        <v>103</v>
      </c>
      <c r="M58" s="52" t="s">
        <v>516</v>
      </c>
      <c r="N58" s="52" t="s">
        <v>105</v>
      </c>
      <c r="O58" s="52" t="s">
        <v>106</v>
      </c>
      <c r="P58" s="35" t="s">
        <v>517</v>
      </c>
      <c r="Q58" s="35" t="s">
        <v>383</v>
      </c>
      <c r="R58" s="11" t="s">
        <v>109</v>
      </c>
      <c r="S58" s="35" t="s">
        <v>110</v>
      </c>
      <c r="T58" s="12">
        <v>44953</v>
      </c>
      <c r="U58" s="37">
        <v>44958</v>
      </c>
      <c r="V58" s="37">
        <v>45245</v>
      </c>
      <c r="W58" s="9">
        <v>9</v>
      </c>
      <c r="X58" s="9">
        <v>15</v>
      </c>
      <c r="Y58" s="9">
        <f>W58*30+15</f>
        <v>285</v>
      </c>
      <c r="Z58" s="9" t="s">
        <v>208</v>
      </c>
      <c r="AA58" s="10">
        <v>47500000</v>
      </c>
      <c r="AB58" s="10">
        <v>5000000</v>
      </c>
      <c r="AC58" s="28">
        <v>1037</v>
      </c>
      <c r="AD58" s="37">
        <v>44953</v>
      </c>
      <c r="AE58" s="10">
        <v>165000000</v>
      </c>
      <c r="AF58" s="28">
        <v>934</v>
      </c>
      <c r="AG58" s="37">
        <v>44956</v>
      </c>
      <c r="AH58" s="10">
        <v>47500000</v>
      </c>
      <c r="AI58" s="11" t="s">
        <v>112</v>
      </c>
      <c r="AJ58" s="12">
        <v>44953</v>
      </c>
      <c r="AK58" s="6" t="s">
        <v>518</v>
      </c>
      <c r="AL58" s="35" t="s">
        <v>114</v>
      </c>
      <c r="AM58" s="28" t="s">
        <v>385</v>
      </c>
      <c r="AN58" s="23" t="s">
        <v>386</v>
      </c>
      <c r="AO58" s="23"/>
      <c r="AP58" s="310" t="s">
        <v>172</v>
      </c>
      <c r="AQ58" s="11">
        <v>1</v>
      </c>
      <c r="AR58" s="26" t="s">
        <v>118</v>
      </c>
      <c r="AS58" s="94">
        <v>45245</v>
      </c>
      <c r="AT58" s="10">
        <v>10000000</v>
      </c>
      <c r="AU58" s="10">
        <v>10000000</v>
      </c>
      <c r="AV58" s="7">
        <v>2</v>
      </c>
      <c r="AW58" s="7">
        <v>0</v>
      </c>
      <c r="AX58" s="7">
        <v>60</v>
      </c>
      <c r="AY58" s="7" t="s">
        <v>119</v>
      </c>
      <c r="AZ58" s="7">
        <v>60</v>
      </c>
      <c r="BA58" s="94">
        <v>45306</v>
      </c>
      <c r="BB58" s="40"/>
      <c r="BC58" s="40"/>
      <c r="BD58" s="40"/>
      <c r="BE58" s="40"/>
      <c r="BF58" s="40"/>
      <c r="BG58" s="40"/>
      <c r="BH58" s="40"/>
      <c r="BI58" s="40"/>
      <c r="BJ58" s="40"/>
      <c r="BK58" s="40"/>
      <c r="BL58" s="40"/>
      <c r="BM58" s="40"/>
      <c r="BN58" s="40"/>
      <c r="BO58" s="40"/>
      <c r="BP58" s="40"/>
      <c r="BQ58" s="40"/>
      <c r="BR58" s="40"/>
      <c r="BS58" s="40"/>
      <c r="BT58" s="40"/>
      <c r="BU58" s="40"/>
      <c r="BV58" s="40"/>
      <c r="BW58" s="40"/>
      <c r="BX58" s="215"/>
      <c r="BY58" s="94">
        <v>45306</v>
      </c>
      <c r="BZ58" s="7">
        <f>Y58+AZ58</f>
        <v>345</v>
      </c>
      <c r="CA58" s="7" t="s">
        <v>111</v>
      </c>
      <c r="CB58" s="10">
        <f>AA58+AU58</f>
        <v>57500000</v>
      </c>
      <c r="CC58" s="11" t="s">
        <v>121</v>
      </c>
      <c r="CD58" s="214"/>
      <c r="CE58" s="40"/>
      <c r="CF58" s="40"/>
      <c r="CG58" s="40"/>
      <c r="CH58" s="40"/>
      <c r="CI58" s="40"/>
      <c r="CJ58" s="40"/>
      <c r="CK58" s="40"/>
      <c r="CL58" s="40"/>
      <c r="CM58" s="40"/>
      <c r="CN58" s="40"/>
      <c r="CO58" s="40"/>
      <c r="CP58" s="40"/>
      <c r="CQ58" s="40"/>
      <c r="CR58" s="40"/>
      <c r="CS58" s="40"/>
      <c r="CT58" s="40"/>
      <c r="CU58" s="40"/>
      <c r="CV58" s="40"/>
      <c r="CW58" s="40"/>
      <c r="CX58" s="40"/>
      <c r="CY58" s="40"/>
      <c r="CZ58" s="40"/>
      <c r="DA58" s="40"/>
    </row>
    <row r="59" spans="1:105" ht="30" customHeight="1" x14ac:dyDescent="0.2">
      <c r="A59" s="64">
        <v>58</v>
      </c>
      <c r="B59" s="99">
        <v>85925</v>
      </c>
      <c r="C59" s="1" t="s">
        <v>95</v>
      </c>
      <c r="D59" s="1" t="s">
        <v>96</v>
      </c>
      <c r="E59" s="29" t="s">
        <v>97</v>
      </c>
      <c r="F59" s="30" t="s">
        <v>519</v>
      </c>
      <c r="G59" s="86" t="s">
        <v>520</v>
      </c>
      <c r="H59" s="35" t="s">
        <v>100</v>
      </c>
      <c r="I59" s="87" t="s">
        <v>129</v>
      </c>
      <c r="J59" s="5" t="s">
        <v>102</v>
      </c>
      <c r="K59" s="11">
        <v>3</v>
      </c>
      <c r="L59" s="35" t="s">
        <v>214</v>
      </c>
      <c r="M59" s="52" t="s">
        <v>215</v>
      </c>
      <c r="N59" s="52" t="s">
        <v>105</v>
      </c>
      <c r="O59" s="52" t="s">
        <v>106</v>
      </c>
      <c r="P59" s="35" t="s">
        <v>521</v>
      </c>
      <c r="Q59" s="35" t="s">
        <v>217</v>
      </c>
      <c r="R59" s="15" t="s">
        <v>109</v>
      </c>
      <c r="S59" s="35" t="s">
        <v>110</v>
      </c>
      <c r="T59" s="12">
        <v>44953</v>
      </c>
      <c r="U59" s="37">
        <v>44958</v>
      </c>
      <c r="V59" s="37">
        <v>45245</v>
      </c>
      <c r="W59" s="9">
        <v>9</v>
      </c>
      <c r="X59" s="9">
        <v>15</v>
      </c>
      <c r="Y59" s="9">
        <f>W59*30+15</f>
        <v>285</v>
      </c>
      <c r="Z59" s="9" t="s">
        <v>208</v>
      </c>
      <c r="AA59" s="10">
        <v>22800000</v>
      </c>
      <c r="AB59" s="10">
        <v>2400000</v>
      </c>
      <c r="AC59" s="28">
        <v>893</v>
      </c>
      <c r="AD59" s="37">
        <v>44944</v>
      </c>
      <c r="AE59" s="10">
        <v>132000000</v>
      </c>
      <c r="AF59" s="28">
        <v>941</v>
      </c>
      <c r="AG59" s="37">
        <v>44956</v>
      </c>
      <c r="AH59" s="10">
        <v>22800000</v>
      </c>
      <c r="AI59" s="15" t="s">
        <v>112</v>
      </c>
      <c r="AJ59" s="14">
        <v>44953</v>
      </c>
      <c r="AK59" s="6" t="s">
        <v>522</v>
      </c>
      <c r="AL59" s="35" t="s">
        <v>114</v>
      </c>
      <c r="AM59" s="28" t="s">
        <v>523</v>
      </c>
      <c r="AN59" s="30" t="s">
        <v>143</v>
      </c>
      <c r="AO59" s="28"/>
      <c r="AP59" s="310" t="s">
        <v>219</v>
      </c>
      <c r="AQ59" s="11">
        <v>1</v>
      </c>
      <c r="AR59" s="26" t="s">
        <v>118</v>
      </c>
      <c r="AS59" s="94">
        <v>45245</v>
      </c>
      <c r="AT59" s="10">
        <v>2400000</v>
      </c>
      <c r="AU59" s="10">
        <v>2400000</v>
      </c>
      <c r="AV59" s="26">
        <v>1</v>
      </c>
      <c r="AW59" s="26">
        <v>0</v>
      </c>
      <c r="AX59" s="26">
        <v>30</v>
      </c>
      <c r="AY59" s="26" t="s">
        <v>136</v>
      </c>
      <c r="AZ59" s="7">
        <v>30</v>
      </c>
      <c r="BA59" s="94">
        <v>45275</v>
      </c>
      <c r="BB59" s="40"/>
      <c r="BC59" s="40"/>
      <c r="BD59" s="40"/>
      <c r="BE59" s="40"/>
      <c r="BF59" s="40"/>
      <c r="BG59" s="40"/>
      <c r="BH59" s="40"/>
      <c r="BI59" s="40"/>
      <c r="BJ59" s="40"/>
      <c r="BK59" s="40"/>
      <c r="BL59" s="40"/>
      <c r="BM59" s="40"/>
      <c r="BN59" s="40"/>
      <c r="BO59" s="40"/>
      <c r="BP59" s="40"/>
      <c r="BQ59" s="40"/>
      <c r="BR59" s="40"/>
      <c r="BS59" s="40"/>
      <c r="BT59" s="40"/>
      <c r="BU59" s="40"/>
      <c r="BV59" s="40"/>
      <c r="BW59" s="40"/>
      <c r="BX59" s="215"/>
      <c r="BY59" s="94">
        <v>45275</v>
      </c>
      <c r="BZ59" s="7">
        <f>Y59+AZ59</f>
        <v>315</v>
      </c>
      <c r="CA59" s="7" t="s">
        <v>280</v>
      </c>
      <c r="CB59" s="10">
        <f>AA59+AU59</f>
        <v>25200000</v>
      </c>
      <c r="CC59" s="11" t="s">
        <v>281</v>
      </c>
      <c r="CD59" s="214"/>
      <c r="CE59" s="40"/>
      <c r="CF59" s="40"/>
      <c r="CG59" s="40"/>
      <c r="CH59" s="40"/>
      <c r="CI59" s="40"/>
      <c r="CJ59" s="40"/>
      <c r="CK59" s="40"/>
      <c r="CL59" s="40"/>
      <c r="CM59" s="40"/>
      <c r="CN59" s="40"/>
      <c r="CO59" s="40"/>
      <c r="CP59" s="40"/>
      <c r="CQ59" s="40"/>
      <c r="CR59" s="40"/>
      <c r="CS59" s="40"/>
      <c r="CT59" s="40"/>
      <c r="CU59" s="40"/>
      <c r="CV59" s="40"/>
      <c r="CW59" s="40"/>
      <c r="CX59" s="40"/>
      <c r="CY59" s="40"/>
      <c r="CZ59" s="40"/>
      <c r="DA59" s="40"/>
    </row>
    <row r="60" spans="1:105" ht="30" customHeight="1" x14ac:dyDescent="0.2">
      <c r="A60" s="64">
        <v>59</v>
      </c>
      <c r="B60" s="99">
        <v>85826</v>
      </c>
      <c r="C60" s="1" t="s">
        <v>95</v>
      </c>
      <c r="D60" s="1" t="s">
        <v>96</v>
      </c>
      <c r="E60" s="29" t="s">
        <v>97</v>
      </c>
      <c r="F60" s="30" t="s">
        <v>524</v>
      </c>
      <c r="G60" s="26" t="s">
        <v>525</v>
      </c>
      <c r="H60" s="35" t="s">
        <v>100</v>
      </c>
      <c r="I60" s="87" t="s">
        <v>101</v>
      </c>
      <c r="J60" s="5" t="s">
        <v>249</v>
      </c>
      <c r="K60" s="11">
        <v>1</v>
      </c>
      <c r="L60" s="35" t="s">
        <v>103</v>
      </c>
      <c r="M60" s="52" t="s">
        <v>526</v>
      </c>
      <c r="N60" s="52" t="s">
        <v>105</v>
      </c>
      <c r="O60" s="52" t="s">
        <v>106</v>
      </c>
      <c r="P60" s="35" t="s">
        <v>527</v>
      </c>
      <c r="Q60" s="26" t="s">
        <v>196</v>
      </c>
      <c r="R60" s="15" t="s">
        <v>109</v>
      </c>
      <c r="S60" s="35" t="s">
        <v>110</v>
      </c>
      <c r="T60" s="12">
        <v>44953</v>
      </c>
      <c r="U60" s="37">
        <v>44953</v>
      </c>
      <c r="V60" s="37">
        <v>45286</v>
      </c>
      <c r="W60" s="9">
        <v>11</v>
      </c>
      <c r="X60" s="9">
        <v>0</v>
      </c>
      <c r="Y60" s="9">
        <f>W60*30</f>
        <v>330</v>
      </c>
      <c r="Z60" s="9" t="s">
        <v>178</v>
      </c>
      <c r="AA60" s="10">
        <v>50600000</v>
      </c>
      <c r="AB60" s="10">
        <v>4600000</v>
      </c>
      <c r="AC60" s="28">
        <v>888</v>
      </c>
      <c r="AD60" s="37">
        <v>44944</v>
      </c>
      <c r="AE60" s="10">
        <v>151800000</v>
      </c>
      <c r="AF60" s="28">
        <v>927</v>
      </c>
      <c r="AG60" s="37">
        <v>44953</v>
      </c>
      <c r="AH60" s="10">
        <v>50600000</v>
      </c>
      <c r="AI60" s="15" t="s">
        <v>112</v>
      </c>
      <c r="AJ60" s="14">
        <v>44953</v>
      </c>
      <c r="AK60" s="6" t="s">
        <v>528</v>
      </c>
      <c r="AL60" s="35" t="s">
        <v>114</v>
      </c>
      <c r="AM60" s="28" t="s">
        <v>189</v>
      </c>
      <c r="AN60" s="23" t="s">
        <v>190</v>
      </c>
      <c r="AO60" s="23"/>
      <c r="AP60" s="310" t="s">
        <v>191</v>
      </c>
      <c r="AQ60" s="11">
        <v>1</v>
      </c>
      <c r="AR60" s="26" t="s">
        <v>118</v>
      </c>
      <c r="AS60" s="94">
        <v>45275</v>
      </c>
      <c r="AT60" s="10">
        <v>4600000</v>
      </c>
      <c r="AU60" s="10">
        <v>4600000</v>
      </c>
      <c r="AV60" s="26">
        <v>1</v>
      </c>
      <c r="AW60" s="26">
        <v>0</v>
      </c>
      <c r="AX60" s="26">
        <v>30</v>
      </c>
      <c r="AY60" s="26" t="s">
        <v>136</v>
      </c>
      <c r="AZ60" s="26">
        <v>30</v>
      </c>
      <c r="BA60" s="94">
        <v>45317</v>
      </c>
      <c r="BB60" s="75"/>
      <c r="BC60" s="75"/>
      <c r="BD60" s="75"/>
      <c r="BE60" s="75"/>
      <c r="BF60" s="75"/>
      <c r="BG60" s="75"/>
      <c r="BH60" s="75"/>
      <c r="BI60" s="75"/>
      <c r="BJ60" s="75"/>
      <c r="BK60" s="75"/>
      <c r="BL60" s="75"/>
      <c r="BM60" s="75"/>
      <c r="BN60" s="75"/>
      <c r="BO60" s="75"/>
      <c r="BP60" s="75"/>
      <c r="BQ60" s="75"/>
      <c r="BR60" s="75"/>
      <c r="BS60" s="75"/>
      <c r="BT60" s="75"/>
      <c r="BU60" s="75"/>
      <c r="BV60" s="75"/>
      <c r="BW60" s="75"/>
      <c r="BX60" s="207"/>
      <c r="BY60" s="94">
        <v>45317</v>
      </c>
      <c r="BZ60" s="7">
        <f>Y60+AZ60</f>
        <v>360</v>
      </c>
      <c r="CA60" s="7" t="s">
        <v>183</v>
      </c>
      <c r="CB60" s="10">
        <f>AA60+AU60</f>
        <v>55200000</v>
      </c>
      <c r="CC60" s="11" t="s">
        <v>121</v>
      </c>
      <c r="CD60" s="214"/>
      <c r="CE60" s="40"/>
      <c r="CF60" s="40"/>
      <c r="CG60" s="40"/>
      <c r="CH60" s="40"/>
      <c r="CI60" s="40"/>
      <c r="CJ60" s="40"/>
      <c r="CK60" s="40"/>
      <c r="CL60" s="40"/>
      <c r="CM60" s="40"/>
      <c r="CN60" s="40"/>
      <c r="CO60" s="40"/>
      <c r="CP60" s="40"/>
      <c r="CQ60" s="40"/>
      <c r="CR60" s="40"/>
      <c r="CS60" s="40"/>
      <c r="CT60" s="40"/>
      <c r="CU60" s="40"/>
      <c r="CV60" s="40"/>
      <c r="CW60" s="40"/>
      <c r="CX60" s="40"/>
      <c r="CY60" s="40"/>
      <c r="CZ60" s="40"/>
      <c r="DA60" s="40"/>
    </row>
    <row r="61" spans="1:105" ht="30" customHeight="1" x14ac:dyDescent="0.2">
      <c r="A61" s="64">
        <v>60</v>
      </c>
      <c r="B61" s="99">
        <v>84615</v>
      </c>
      <c r="C61" s="1" t="s">
        <v>95</v>
      </c>
      <c r="D61" s="1" t="s">
        <v>96</v>
      </c>
      <c r="E61" s="29" t="s">
        <v>97</v>
      </c>
      <c r="F61" s="30" t="s">
        <v>529</v>
      </c>
      <c r="G61" s="26" t="s">
        <v>530</v>
      </c>
      <c r="H61" s="35" t="s">
        <v>100</v>
      </c>
      <c r="I61" s="87" t="s">
        <v>101</v>
      </c>
      <c r="J61" s="5" t="s">
        <v>249</v>
      </c>
      <c r="K61" s="11">
        <v>1</v>
      </c>
      <c r="L61" s="35" t="s">
        <v>103</v>
      </c>
      <c r="M61" s="52" t="s">
        <v>531</v>
      </c>
      <c r="N61" s="52" t="s">
        <v>105</v>
      </c>
      <c r="O61" s="52" t="s">
        <v>106</v>
      </c>
      <c r="P61" s="35" t="s">
        <v>532</v>
      </c>
      <c r="Q61" s="26" t="s">
        <v>533</v>
      </c>
      <c r="R61" s="15" t="s">
        <v>109</v>
      </c>
      <c r="S61" s="35" t="s">
        <v>110</v>
      </c>
      <c r="T61" s="12">
        <v>44957</v>
      </c>
      <c r="U61" s="37">
        <v>44986</v>
      </c>
      <c r="V61" s="37">
        <v>45306</v>
      </c>
      <c r="W61" s="9">
        <v>10</v>
      </c>
      <c r="X61" s="9">
        <v>15</v>
      </c>
      <c r="Y61" s="9">
        <f>W61*30+X61</f>
        <v>315</v>
      </c>
      <c r="Z61" s="9" t="s">
        <v>280</v>
      </c>
      <c r="AA61" s="10">
        <v>73500000</v>
      </c>
      <c r="AB61" s="10">
        <v>7000000</v>
      </c>
      <c r="AC61" s="28">
        <v>963</v>
      </c>
      <c r="AD61" s="37">
        <v>44946</v>
      </c>
      <c r="AE61" s="10">
        <v>147000000</v>
      </c>
      <c r="AF61" s="28">
        <v>965</v>
      </c>
      <c r="AG61" s="37">
        <v>44958</v>
      </c>
      <c r="AH61" s="10">
        <v>73500000</v>
      </c>
      <c r="AI61" s="15" t="s">
        <v>112</v>
      </c>
      <c r="AJ61" s="14">
        <v>44956</v>
      </c>
      <c r="AK61" s="6" t="s">
        <v>534</v>
      </c>
      <c r="AL61" s="35" t="s">
        <v>114</v>
      </c>
      <c r="AM61" s="28" t="s">
        <v>416</v>
      </c>
      <c r="AN61" s="15" t="s">
        <v>308</v>
      </c>
      <c r="AO61" s="11"/>
      <c r="AP61" s="310" t="s">
        <v>418</v>
      </c>
      <c r="AQ61" s="11">
        <v>1</v>
      </c>
      <c r="AR61" s="26" t="s">
        <v>118</v>
      </c>
      <c r="AS61" s="94">
        <v>45271</v>
      </c>
      <c r="AT61" s="10">
        <v>35000000</v>
      </c>
      <c r="AU61" s="10">
        <v>35000000</v>
      </c>
      <c r="AV61" s="7">
        <v>5</v>
      </c>
      <c r="AW61" s="7">
        <v>0</v>
      </c>
      <c r="AX61" s="7">
        <v>150</v>
      </c>
      <c r="AY61" s="7" t="s">
        <v>319</v>
      </c>
      <c r="AZ61" s="7">
        <v>150</v>
      </c>
      <c r="BA61" s="94">
        <v>45458</v>
      </c>
      <c r="BB61" s="85"/>
      <c r="BC61" s="85"/>
      <c r="BD61" s="85"/>
      <c r="BE61" s="85"/>
      <c r="BF61" s="85"/>
      <c r="BG61" s="85"/>
      <c r="BH61" s="85"/>
      <c r="BI61" s="85"/>
      <c r="BJ61" s="85"/>
      <c r="BK61" s="85"/>
      <c r="BL61" s="85"/>
      <c r="BM61" s="85"/>
      <c r="BN61" s="85"/>
      <c r="BO61" s="85"/>
      <c r="BP61" s="85"/>
      <c r="BQ61" s="85"/>
      <c r="BR61" s="85"/>
      <c r="BS61" s="85"/>
      <c r="BT61" s="85"/>
      <c r="BU61" s="85"/>
      <c r="BV61" s="85"/>
      <c r="BW61" s="85"/>
      <c r="BX61" s="218"/>
      <c r="BY61" s="94">
        <v>45458</v>
      </c>
      <c r="BZ61" s="7">
        <f>Y61+AZ61</f>
        <v>465</v>
      </c>
      <c r="CA61" s="7" t="s">
        <v>145</v>
      </c>
      <c r="CB61" s="10">
        <f>AA61+AU61</f>
        <v>108500000</v>
      </c>
      <c r="CC61" s="11" t="s">
        <v>121</v>
      </c>
      <c r="CD61" s="214"/>
      <c r="CE61" s="40"/>
      <c r="CF61" s="40"/>
      <c r="CG61" s="40"/>
      <c r="CH61" s="40"/>
      <c r="CI61" s="40"/>
      <c r="CJ61" s="40"/>
      <c r="CK61" s="40"/>
      <c r="CL61" s="40"/>
      <c r="CM61" s="40"/>
      <c r="CN61" s="40"/>
      <c r="CO61" s="40"/>
      <c r="CP61" s="40"/>
      <c r="CQ61" s="40"/>
      <c r="CR61" s="40"/>
      <c r="CS61" s="40"/>
      <c r="CT61" s="40"/>
      <c r="CU61" s="40"/>
      <c r="CV61" s="40"/>
      <c r="CW61" s="40"/>
      <c r="CX61" s="40"/>
      <c r="CY61" s="40"/>
      <c r="CZ61" s="40"/>
      <c r="DA61" s="40"/>
    </row>
    <row r="62" spans="1:105" ht="30" customHeight="1" x14ac:dyDescent="0.2">
      <c r="A62" s="64">
        <v>61</v>
      </c>
      <c r="B62" s="99">
        <v>84212</v>
      </c>
      <c r="C62" s="1" t="s">
        <v>95</v>
      </c>
      <c r="D62" s="1" t="s">
        <v>96</v>
      </c>
      <c r="E62" s="29" t="s">
        <v>256</v>
      </c>
      <c r="F62" s="30" t="s">
        <v>535</v>
      </c>
      <c r="G62" s="26" t="s">
        <v>536</v>
      </c>
      <c r="H62" s="35" t="s">
        <v>100</v>
      </c>
      <c r="I62" s="87" t="s">
        <v>129</v>
      </c>
      <c r="J62" s="5" t="s">
        <v>249</v>
      </c>
      <c r="K62" s="11">
        <v>5</v>
      </c>
      <c r="L62" s="35" t="s">
        <v>214</v>
      </c>
      <c r="M62" s="52"/>
      <c r="N62" s="52" t="s">
        <v>105</v>
      </c>
      <c r="O62" s="52" t="s">
        <v>106</v>
      </c>
      <c r="P62" s="35" t="s">
        <v>537</v>
      </c>
      <c r="Q62" s="26" t="s">
        <v>538</v>
      </c>
      <c r="R62" s="15" t="s">
        <v>109</v>
      </c>
      <c r="S62" s="35" t="s">
        <v>110</v>
      </c>
      <c r="T62" s="12">
        <v>44956</v>
      </c>
      <c r="U62" s="37">
        <v>44958</v>
      </c>
      <c r="V62" s="37">
        <v>45260</v>
      </c>
      <c r="W62" s="9">
        <v>10</v>
      </c>
      <c r="X62" s="9">
        <v>0</v>
      </c>
      <c r="Y62" s="9">
        <f>W62*30</f>
        <v>300</v>
      </c>
      <c r="Z62" s="9" t="s">
        <v>274</v>
      </c>
      <c r="AA62" s="10">
        <v>27000000</v>
      </c>
      <c r="AB62" s="10">
        <v>2700000</v>
      </c>
      <c r="AC62" s="28">
        <v>885</v>
      </c>
      <c r="AD62" s="37">
        <v>44944</v>
      </c>
      <c r="AE62" s="10">
        <v>54000000</v>
      </c>
      <c r="AF62" s="28">
        <v>960</v>
      </c>
      <c r="AG62" s="37">
        <v>44958</v>
      </c>
      <c r="AH62" s="10">
        <v>27000000</v>
      </c>
      <c r="AI62" s="15" t="s">
        <v>112</v>
      </c>
      <c r="AJ62" s="16">
        <v>44956</v>
      </c>
      <c r="AK62" s="6" t="s">
        <v>539</v>
      </c>
      <c r="AL62" s="35" t="s">
        <v>114</v>
      </c>
      <c r="AM62" s="28" t="s">
        <v>317</v>
      </c>
      <c r="AN62" s="23" t="s">
        <v>486</v>
      </c>
      <c r="AO62" s="23"/>
      <c r="AP62" s="310" t="s">
        <v>225</v>
      </c>
      <c r="AQ62" s="11">
        <v>1</v>
      </c>
      <c r="AR62" s="26" t="s">
        <v>540</v>
      </c>
      <c r="AS62" s="94">
        <v>45259</v>
      </c>
      <c r="AT62" s="10">
        <v>10800000</v>
      </c>
      <c r="AU62" s="10">
        <v>10800000</v>
      </c>
      <c r="AV62" s="26">
        <v>4</v>
      </c>
      <c r="AW62" s="26">
        <v>0</v>
      </c>
      <c r="AX62" s="26">
        <f>4*30</f>
        <v>120</v>
      </c>
      <c r="AY62" s="26" t="s">
        <v>144</v>
      </c>
      <c r="AZ62" s="26">
        <v>120</v>
      </c>
      <c r="BA62" s="94">
        <v>45381</v>
      </c>
      <c r="BB62" s="40"/>
      <c r="BC62" s="40"/>
      <c r="BD62" s="40"/>
      <c r="BE62" s="40"/>
      <c r="BF62" s="40"/>
      <c r="BG62" s="40"/>
      <c r="BH62" s="40"/>
      <c r="BI62" s="40"/>
      <c r="BJ62" s="40"/>
      <c r="BK62" s="40"/>
      <c r="BL62" s="40"/>
      <c r="BM62" s="40"/>
      <c r="BN62" s="40"/>
      <c r="BO62" s="40"/>
      <c r="BP62" s="40"/>
      <c r="BQ62" s="40"/>
      <c r="BR62" s="40"/>
      <c r="BS62" s="40"/>
      <c r="BT62" s="40"/>
      <c r="BU62" s="40"/>
      <c r="BV62" s="40"/>
      <c r="BW62" s="40"/>
      <c r="BX62" s="215"/>
      <c r="BY62" s="94">
        <v>45381</v>
      </c>
      <c r="BZ62" s="7">
        <f>Y62+AZ62</f>
        <v>420</v>
      </c>
      <c r="CA62" s="7" t="s">
        <v>241</v>
      </c>
      <c r="CB62" s="10">
        <f>AA62+AU62</f>
        <v>37800000</v>
      </c>
      <c r="CC62" s="11" t="s">
        <v>121</v>
      </c>
      <c r="CD62" s="214"/>
      <c r="CE62" s="40"/>
      <c r="CF62" s="40"/>
      <c r="CG62" s="40"/>
      <c r="CH62" s="40"/>
      <c r="CI62" s="40"/>
      <c r="CJ62" s="40"/>
      <c r="CK62" s="40"/>
      <c r="CL62" s="40"/>
      <c r="CM62" s="40"/>
      <c r="CN62" s="40"/>
      <c r="CO62" s="40"/>
      <c r="CP62" s="40"/>
      <c r="CQ62" s="40"/>
      <c r="CR62" s="40"/>
      <c r="CS62" s="40"/>
      <c r="CT62" s="40"/>
      <c r="CU62" s="40"/>
      <c r="CV62" s="40"/>
      <c r="CW62" s="40"/>
      <c r="CX62" s="40"/>
      <c r="CY62" s="40"/>
      <c r="CZ62" s="40"/>
      <c r="DA62" s="40"/>
    </row>
    <row r="63" spans="1:105" ht="30" customHeight="1" x14ac:dyDescent="0.2">
      <c r="A63" s="77">
        <v>62</v>
      </c>
      <c r="B63" s="99">
        <v>86944</v>
      </c>
      <c r="C63" s="1" t="s">
        <v>95</v>
      </c>
      <c r="D63" s="1" t="s">
        <v>96</v>
      </c>
      <c r="E63" s="29" t="s">
        <v>97</v>
      </c>
      <c r="F63" s="112" t="s">
        <v>541</v>
      </c>
      <c r="G63" s="82" t="s">
        <v>542</v>
      </c>
      <c r="H63" s="48" t="s">
        <v>100</v>
      </c>
      <c r="I63" s="142" t="s">
        <v>101</v>
      </c>
      <c r="J63" s="47" t="s">
        <v>249</v>
      </c>
      <c r="K63" s="39">
        <v>1</v>
      </c>
      <c r="L63" s="48" t="s">
        <v>103</v>
      </c>
      <c r="M63" s="132" t="s">
        <v>543</v>
      </c>
      <c r="N63" s="132" t="s">
        <v>105</v>
      </c>
      <c r="O63" s="132" t="s">
        <v>106</v>
      </c>
      <c r="P63" s="48" t="s">
        <v>544</v>
      </c>
      <c r="Q63" s="82" t="s">
        <v>545</v>
      </c>
      <c r="R63" s="105" t="s">
        <v>109</v>
      </c>
      <c r="S63" s="48" t="s">
        <v>110</v>
      </c>
      <c r="T63" s="134">
        <v>44956</v>
      </c>
      <c r="U63" s="44">
        <v>44958</v>
      </c>
      <c r="V63" s="44">
        <v>45291</v>
      </c>
      <c r="W63" s="104">
        <v>11</v>
      </c>
      <c r="X63" s="104">
        <v>0</v>
      </c>
      <c r="Y63" s="104">
        <f>W63*30</f>
        <v>330</v>
      </c>
      <c r="Z63" s="104" t="s">
        <v>178</v>
      </c>
      <c r="AA63" s="17">
        <v>52250000</v>
      </c>
      <c r="AB63" s="17">
        <v>4750000</v>
      </c>
      <c r="AC63" s="133">
        <v>1035</v>
      </c>
      <c r="AD63" s="44">
        <v>44953</v>
      </c>
      <c r="AE63" s="17">
        <v>52250000</v>
      </c>
      <c r="AF63" s="133">
        <v>963</v>
      </c>
      <c r="AG63" s="44">
        <v>44958</v>
      </c>
      <c r="AH63" s="17">
        <v>52250000</v>
      </c>
      <c r="AI63" s="105" t="s">
        <v>112</v>
      </c>
      <c r="AJ63" s="108">
        <v>44956</v>
      </c>
      <c r="AK63" s="107" t="s">
        <v>546</v>
      </c>
      <c r="AL63" s="48" t="s">
        <v>114</v>
      </c>
      <c r="AM63" s="133" t="s">
        <v>317</v>
      </c>
      <c r="AN63" s="105" t="s">
        <v>308</v>
      </c>
      <c r="AO63" s="111" t="s">
        <v>547</v>
      </c>
      <c r="AP63" s="311" t="s">
        <v>225</v>
      </c>
      <c r="AQ63" s="39">
        <v>1</v>
      </c>
      <c r="AR63" s="82" t="s">
        <v>540</v>
      </c>
      <c r="AS63" s="129">
        <v>45271</v>
      </c>
      <c r="AT63" s="17">
        <v>19000000</v>
      </c>
      <c r="AU63" s="17">
        <v>19000000</v>
      </c>
      <c r="AV63" s="82">
        <v>4</v>
      </c>
      <c r="AW63" s="82">
        <v>0</v>
      </c>
      <c r="AX63" s="82">
        <f>4*30</f>
        <v>120</v>
      </c>
      <c r="AY63" s="82" t="s">
        <v>144</v>
      </c>
      <c r="AZ63" s="82">
        <v>120</v>
      </c>
      <c r="BA63" s="129">
        <v>45412</v>
      </c>
      <c r="BB63" s="75"/>
      <c r="BC63" s="75"/>
      <c r="BD63" s="75"/>
      <c r="BE63" s="75"/>
      <c r="BF63" s="75"/>
      <c r="BG63" s="75"/>
      <c r="BH63" s="75"/>
      <c r="BI63" s="75"/>
      <c r="BJ63" s="75"/>
      <c r="BK63" s="75"/>
      <c r="BL63" s="75"/>
      <c r="BM63" s="75"/>
      <c r="BN63" s="75"/>
      <c r="BO63" s="75"/>
      <c r="BP63" s="75"/>
      <c r="BQ63" s="75"/>
      <c r="BR63" s="75"/>
      <c r="BS63" s="75"/>
      <c r="BT63" s="75"/>
      <c r="BU63" s="75"/>
      <c r="BV63" s="75"/>
      <c r="BW63" s="75"/>
      <c r="BX63" s="207"/>
      <c r="BY63" s="129">
        <v>45412</v>
      </c>
      <c r="BZ63" s="65">
        <f>Y63+AZ63</f>
        <v>450</v>
      </c>
      <c r="CA63" s="65" t="s">
        <v>548</v>
      </c>
      <c r="CB63" s="17">
        <f>AA63+AU63</f>
        <v>71250000</v>
      </c>
      <c r="CC63" s="39" t="s">
        <v>121</v>
      </c>
      <c r="CD63" s="221"/>
      <c r="CE63" s="85"/>
      <c r="CF63" s="85"/>
      <c r="CG63" s="85"/>
      <c r="CH63" s="85"/>
      <c r="CI63" s="85"/>
      <c r="CJ63" s="85"/>
      <c r="CK63" s="85"/>
      <c r="CL63" s="85"/>
      <c r="CM63" s="85"/>
      <c r="CN63" s="85"/>
      <c r="CO63" s="85"/>
      <c r="CP63" s="85"/>
      <c r="CQ63" s="85"/>
      <c r="CR63" s="85"/>
      <c r="CS63" s="85"/>
      <c r="CT63" s="85"/>
      <c r="CU63" s="85"/>
      <c r="CV63" s="85"/>
      <c r="CW63" s="85"/>
      <c r="CX63" s="85"/>
      <c r="CY63" s="85"/>
      <c r="CZ63" s="85"/>
      <c r="DA63" s="85"/>
    </row>
    <row r="64" spans="1:105" ht="30" customHeight="1" x14ac:dyDescent="0.2">
      <c r="A64" s="64">
        <v>63</v>
      </c>
      <c r="B64" s="99">
        <v>84128</v>
      </c>
      <c r="C64" s="1" t="s">
        <v>95</v>
      </c>
      <c r="D64" s="1" t="s">
        <v>96</v>
      </c>
      <c r="E64" s="29" t="s">
        <v>97</v>
      </c>
      <c r="F64" s="30" t="s">
        <v>549</v>
      </c>
      <c r="G64" s="26" t="s">
        <v>143</v>
      </c>
      <c r="H64" s="35" t="s">
        <v>100</v>
      </c>
      <c r="I64" s="87" t="s">
        <v>129</v>
      </c>
      <c r="J64" s="5" t="s">
        <v>249</v>
      </c>
      <c r="K64" s="11">
        <v>1</v>
      </c>
      <c r="L64" s="35" t="s">
        <v>130</v>
      </c>
      <c r="M64" s="52" t="s">
        <v>550</v>
      </c>
      <c r="N64" s="52" t="s">
        <v>105</v>
      </c>
      <c r="O64" s="52" t="s">
        <v>106</v>
      </c>
      <c r="P64" s="35" t="s">
        <v>551</v>
      </c>
      <c r="Q64" s="26" t="s">
        <v>552</v>
      </c>
      <c r="R64" s="15" t="s">
        <v>109</v>
      </c>
      <c r="S64" s="35" t="s">
        <v>110</v>
      </c>
      <c r="T64" s="12">
        <v>44956</v>
      </c>
      <c r="U64" s="37">
        <v>44986</v>
      </c>
      <c r="V64" s="37">
        <v>45306</v>
      </c>
      <c r="W64" s="9">
        <v>10</v>
      </c>
      <c r="X64" s="9">
        <v>15</v>
      </c>
      <c r="Y64" s="9">
        <f>W64*30+X64</f>
        <v>315</v>
      </c>
      <c r="Z64" s="9" t="s">
        <v>280</v>
      </c>
      <c r="AA64" s="10">
        <v>105000000</v>
      </c>
      <c r="AB64" s="10">
        <v>10000000</v>
      </c>
      <c r="AC64" s="28">
        <v>916</v>
      </c>
      <c r="AD64" s="37">
        <v>44944</v>
      </c>
      <c r="AE64" s="10">
        <v>105000000</v>
      </c>
      <c r="AF64" s="28">
        <v>961</v>
      </c>
      <c r="AG64" s="37">
        <v>44958</v>
      </c>
      <c r="AH64" s="10">
        <v>105000000</v>
      </c>
      <c r="AI64" s="15" t="s">
        <v>112</v>
      </c>
      <c r="AJ64" s="16">
        <v>44956</v>
      </c>
      <c r="AK64" s="6" t="s">
        <v>553</v>
      </c>
      <c r="AL64" s="35" t="s">
        <v>114</v>
      </c>
      <c r="AM64" s="28" t="s">
        <v>317</v>
      </c>
      <c r="AN64" s="15" t="s">
        <v>318</v>
      </c>
      <c r="AO64" s="28"/>
      <c r="AP64" s="11" t="s">
        <v>225</v>
      </c>
      <c r="AQ64" s="11"/>
      <c r="AR64" s="40"/>
      <c r="AS64" s="40"/>
      <c r="AT64" s="40"/>
      <c r="AU64" s="40"/>
      <c r="AV64" s="40"/>
      <c r="AW64" s="40"/>
      <c r="AX64" s="40"/>
      <c r="AY64" s="40"/>
      <c r="AZ64" s="40"/>
      <c r="BA64" s="40"/>
      <c r="BB64" s="85"/>
      <c r="BC64" s="85"/>
      <c r="BD64" s="85"/>
      <c r="BE64" s="85"/>
      <c r="BF64" s="85"/>
      <c r="BG64" s="85"/>
      <c r="BH64" s="85"/>
      <c r="BI64" s="85"/>
      <c r="BJ64" s="85"/>
      <c r="BK64" s="85"/>
      <c r="BL64" s="85"/>
      <c r="BM64" s="85"/>
      <c r="BN64" s="85"/>
      <c r="BO64" s="85"/>
      <c r="BP64" s="85"/>
      <c r="BQ64" s="85"/>
      <c r="BR64" s="85"/>
      <c r="BS64" s="85"/>
      <c r="BT64" s="85"/>
      <c r="BU64" s="85"/>
      <c r="BV64" s="85"/>
      <c r="BW64" s="85"/>
      <c r="BX64" s="218"/>
      <c r="BY64" s="92">
        <f>V64</f>
        <v>45306</v>
      </c>
      <c r="BZ64" s="26">
        <f>Y64+AZ64</f>
        <v>315</v>
      </c>
      <c r="CA64" s="26" t="str">
        <f>Z64</f>
        <v>10 MESES Y 15 DIAS</v>
      </c>
      <c r="CB64" s="131">
        <f>AA64+AU64</f>
        <v>105000000</v>
      </c>
      <c r="CC64" s="11" t="s">
        <v>121</v>
      </c>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row>
    <row r="65" spans="1:105" ht="30" customHeight="1" x14ac:dyDescent="0.2">
      <c r="A65" s="79">
        <v>64</v>
      </c>
      <c r="B65" s="99">
        <v>84684</v>
      </c>
      <c r="C65" s="1" t="s">
        <v>254</v>
      </c>
      <c r="D65" s="1" t="s">
        <v>255</v>
      </c>
      <c r="E65" s="29" t="s">
        <v>256</v>
      </c>
      <c r="F65" s="154" t="s">
        <v>554</v>
      </c>
      <c r="G65" s="80" t="s">
        <v>555</v>
      </c>
      <c r="H65" s="50" t="s">
        <v>100</v>
      </c>
      <c r="I65" s="137" t="s">
        <v>129</v>
      </c>
      <c r="J65" s="49" t="s">
        <v>249</v>
      </c>
      <c r="K65" s="31">
        <v>4</v>
      </c>
      <c r="L65" s="50" t="s">
        <v>214</v>
      </c>
      <c r="M65" s="126" t="s">
        <v>215</v>
      </c>
      <c r="N65" s="126" t="s">
        <v>105</v>
      </c>
      <c r="O65" s="126" t="s">
        <v>106</v>
      </c>
      <c r="P65" s="50" t="s">
        <v>556</v>
      </c>
      <c r="Q65" s="80" t="s">
        <v>557</v>
      </c>
      <c r="R65" s="36" t="s">
        <v>109</v>
      </c>
      <c r="S65" s="50" t="s">
        <v>110</v>
      </c>
      <c r="T65" s="139">
        <v>44963</v>
      </c>
      <c r="U65" s="38">
        <v>44965</v>
      </c>
      <c r="V65" s="38">
        <v>45252</v>
      </c>
      <c r="W65" s="74">
        <v>9</v>
      </c>
      <c r="X65" s="74">
        <v>15</v>
      </c>
      <c r="Y65" s="74">
        <f t="shared" ref="Y65:Y71" si="1">W65*30+15</f>
        <v>285</v>
      </c>
      <c r="Z65" s="74" t="s">
        <v>208</v>
      </c>
      <c r="AA65" s="115">
        <v>22800000</v>
      </c>
      <c r="AB65" s="115">
        <v>2400000</v>
      </c>
      <c r="AC65" s="138">
        <v>976</v>
      </c>
      <c r="AD65" s="38">
        <v>44946</v>
      </c>
      <c r="AE65" s="115">
        <v>211200000</v>
      </c>
      <c r="AF65" s="138">
        <v>1004</v>
      </c>
      <c r="AG65" s="38">
        <v>44965</v>
      </c>
      <c r="AH65" s="115">
        <v>22800000</v>
      </c>
      <c r="AI65" s="36" t="s">
        <v>112</v>
      </c>
      <c r="AJ65" s="116">
        <v>44957</v>
      </c>
      <c r="AK65" s="114" t="s">
        <v>558</v>
      </c>
      <c r="AL65" s="50" t="s">
        <v>114</v>
      </c>
      <c r="AM65" s="138" t="s">
        <v>263</v>
      </c>
      <c r="AN65" s="43" t="s">
        <v>559</v>
      </c>
      <c r="AO65" s="31" t="s">
        <v>560</v>
      </c>
      <c r="AP65" s="309" t="s">
        <v>265</v>
      </c>
      <c r="AQ65" s="31">
        <v>1</v>
      </c>
      <c r="AR65" s="80" t="s">
        <v>118</v>
      </c>
      <c r="AS65" s="140">
        <v>45252</v>
      </c>
      <c r="AT65" s="115">
        <v>2400000</v>
      </c>
      <c r="AU65" s="115">
        <v>2400000</v>
      </c>
      <c r="AV65" s="80">
        <v>1</v>
      </c>
      <c r="AW65" s="80">
        <v>0</v>
      </c>
      <c r="AX65" s="80">
        <v>30</v>
      </c>
      <c r="AY65" s="80" t="s">
        <v>136</v>
      </c>
      <c r="AZ65" s="8">
        <v>30</v>
      </c>
      <c r="BA65" s="140">
        <v>45282</v>
      </c>
      <c r="BB65" s="40"/>
      <c r="BC65" s="40"/>
      <c r="BD65" s="40"/>
      <c r="BE65" s="40"/>
      <c r="BF65" s="40"/>
      <c r="BG65" s="40"/>
      <c r="BH65" s="40"/>
      <c r="BI65" s="40"/>
      <c r="BJ65" s="40"/>
      <c r="BK65" s="40"/>
      <c r="BL65" s="40"/>
      <c r="BM65" s="40"/>
      <c r="BN65" s="40"/>
      <c r="BO65" s="40"/>
      <c r="BP65" s="40"/>
      <c r="BQ65" s="40"/>
      <c r="BR65" s="40"/>
      <c r="BS65" s="40"/>
      <c r="BT65" s="40"/>
      <c r="BU65" s="40"/>
      <c r="BV65" s="40"/>
      <c r="BW65" s="40"/>
      <c r="BX65" s="215"/>
      <c r="BY65" s="140">
        <v>45282</v>
      </c>
      <c r="BZ65" s="8">
        <f>Y65+AZ65</f>
        <v>315</v>
      </c>
      <c r="CA65" s="8" t="s">
        <v>280</v>
      </c>
      <c r="CB65" s="115">
        <f>AA65+AU65</f>
        <v>25200000</v>
      </c>
      <c r="CC65" s="31" t="s">
        <v>121</v>
      </c>
      <c r="CD65" s="220"/>
      <c r="CE65" s="75"/>
      <c r="CF65" s="75"/>
      <c r="CG65" s="75"/>
      <c r="CH65" s="75"/>
      <c r="CI65" s="75"/>
      <c r="CJ65" s="75"/>
      <c r="CK65" s="75"/>
      <c r="CL65" s="75"/>
      <c r="CM65" s="75"/>
      <c r="CN65" s="75"/>
      <c r="CO65" s="75"/>
      <c r="CP65" s="75"/>
      <c r="CQ65" s="75"/>
      <c r="CR65" s="75"/>
      <c r="CS65" s="75"/>
      <c r="CT65" s="75"/>
      <c r="CU65" s="75"/>
      <c r="CV65" s="75"/>
      <c r="CW65" s="75"/>
      <c r="CX65" s="75"/>
      <c r="CY65" s="75"/>
      <c r="CZ65" s="75"/>
      <c r="DA65" s="75"/>
    </row>
    <row r="66" spans="1:105" ht="30" customHeight="1" x14ac:dyDescent="0.2">
      <c r="A66" s="77">
        <v>65</v>
      </c>
      <c r="B66" s="99">
        <v>86055</v>
      </c>
      <c r="C66" s="1" t="s">
        <v>95</v>
      </c>
      <c r="D66" s="1" t="s">
        <v>96</v>
      </c>
      <c r="E66" s="29" t="s">
        <v>97</v>
      </c>
      <c r="F66" s="112" t="s">
        <v>561</v>
      </c>
      <c r="G66" s="82" t="s">
        <v>562</v>
      </c>
      <c r="H66" s="48" t="s">
        <v>100</v>
      </c>
      <c r="I66" s="142" t="s">
        <v>101</v>
      </c>
      <c r="J66" s="47" t="s">
        <v>249</v>
      </c>
      <c r="K66" s="39">
        <v>4</v>
      </c>
      <c r="L66" s="48" t="s">
        <v>214</v>
      </c>
      <c r="M66" s="132" t="s">
        <v>215</v>
      </c>
      <c r="N66" s="132" t="s">
        <v>105</v>
      </c>
      <c r="O66" s="132" t="s">
        <v>106</v>
      </c>
      <c r="P66" s="48" t="s">
        <v>563</v>
      </c>
      <c r="Q66" s="82" t="s">
        <v>564</v>
      </c>
      <c r="R66" s="105" t="s">
        <v>109</v>
      </c>
      <c r="S66" s="48" t="s">
        <v>110</v>
      </c>
      <c r="T66" s="134">
        <v>44956</v>
      </c>
      <c r="U66" s="44">
        <v>44959</v>
      </c>
      <c r="V66" s="44">
        <v>45246</v>
      </c>
      <c r="W66" s="104">
        <v>9</v>
      </c>
      <c r="X66" s="104">
        <v>15</v>
      </c>
      <c r="Y66" s="104">
        <f t="shared" si="1"/>
        <v>285</v>
      </c>
      <c r="Z66" s="104" t="s">
        <v>208</v>
      </c>
      <c r="AA66" s="17">
        <v>25906500</v>
      </c>
      <c r="AB66" s="17">
        <v>2727000</v>
      </c>
      <c r="AC66" s="133">
        <v>1020</v>
      </c>
      <c r="AD66" s="44">
        <v>44951</v>
      </c>
      <c r="AE66" s="17">
        <v>119988000</v>
      </c>
      <c r="AF66" s="133">
        <v>10000</v>
      </c>
      <c r="AG66" s="44">
        <v>44959</v>
      </c>
      <c r="AH66" s="17">
        <v>25906500</v>
      </c>
      <c r="AI66" s="105" t="s">
        <v>112</v>
      </c>
      <c r="AJ66" s="108">
        <v>44956</v>
      </c>
      <c r="AK66" s="107" t="s">
        <v>565</v>
      </c>
      <c r="AL66" s="48" t="s">
        <v>114</v>
      </c>
      <c r="AM66" s="133" t="s">
        <v>566</v>
      </c>
      <c r="AN66" s="109" t="s">
        <v>559</v>
      </c>
      <c r="AO66" s="111" t="s">
        <v>567</v>
      </c>
      <c r="AP66" s="311" t="s">
        <v>418</v>
      </c>
      <c r="AQ66" s="39">
        <v>1</v>
      </c>
      <c r="AR66" s="82" t="s">
        <v>118</v>
      </c>
      <c r="AS66" s="129">
        <v>45245</v>
      </c>
      <c r="AT66" s="17">
        <v>5454000</v>
      </c>
      <c r="AU66" s="17">
        <v>5454000</v>
      </c>
      <c r="AV66" s="65">
        <v>2</v>
      </c>
      <c r="AW66" s="65">
        <v>0</v>
      </c>
      <c r="AX66" s="65">
        <v>60</v>
      </c>
      <c r="AY66" s="65" t="s">
        <v>119</v>
      </c>
      <c r="AZ66" s="65">
        <v>60</v>
      </c>
      <c r="BA66" s="129">
        <v>45307</v>
      </c>
      <c r="BB66" s="40"/>
      <c r="BC66" s="40"/>
      <c r="BD66" s="40"/>
      <c r="BE66" s="40"/>
      <c r="BF66" s="40"/>
      <c r="BG66" s="40"/>
      <c r="BH66" s="40"/>
      <c r="BI66" s="40"/>
      <c r="BJ66" s="40"/>
      <c r="BK66" s="40"/>
      <c r="BL66" s="40"/>
      <c r="BM66" s="40"/>
      <c r="BN66" s="40"/>
      <c r="BO66" s="40"/>
      <c r="BP66" s="40"/>
      <c r="BQ66" s="40"/>
      <c r="BR66" s="40"/>
      <c r="BS66" s="40"/>
      <c r="BT66" s="40"/>
      <c r="BU66" s="40"/>
      <c r="BV66" s="40"/>
      <c r="BW66" s="40"/>
      <c r="BX66" s="215"/>
      <c r="BY66" s="129">
        <v>45307</v>
      </c>
      <c r="BZ66" s="65">
        <f>Y66+AZ66</f>
        <v>345</v>
      </c>
      <c r="CA66" s="65" t="s">
        <v>111</v>
      </c>
      <c r="CB66" s="17">
        <f>AA66+AU66</f>
        <v>31360500</v>
      </c>
      <c r="CC66" s="39" t="s">
        <v>121</v>
      </c>
      <c r="CD66" s="221"/>
      <c r="CE66" s="85"/>
      <c r="CF66" s="85"/>
      <c r="CG66" s="85"/>
      <c r="CH66" s="85"/>
      <c r="CI66" s="85"/>
      <c r="CJ66" s="85"/>
      <c r="CK66" s="85"/>
      <c r="CL66" s="85"/>
      <c r="CM66" s="85"/>
      <c r="CN66" s="85"/>
      <c r="CO66" s="85"/>
      <c r="CP66" s="85"/>
      <c r="CQ66" s="85"/>
      <c r="CR66" s="85"/>
      <c r="CS66" s="85"/>
      <c r="CT66" s="85"/>
      <c r="CU66" s="85"/>
      <c r="CV66" s="85"/>
      <c r="CW66" s="85"/>
      <c r="CX66" s="85"/>
      <c r="CY66" s="85"/>
      <c r="CZ66" s="85"/>
      <c r="DA66" s="85"/>
    </row>
    <row r="67" spans="1:105" ht="30" customHeight="1" x14ac:dyDescent="0.2">
      <c r="A67" s="64">
        <v>66</v>
      </c>
      <c r="B67" s="99">
        <v>84669</v>
      </c>
      <c r="C67" s="1" t="s">
        <v>254</v>
      </c>
      <c r="D67" s="1" t="s">
        <v>255</v>
      </c>
      <c r="E67" s="29" t="s">
        <v>256</v>
      </c>
      <c r="F67" s="30" t="s">
        <v>568</v>
      </c>
      <c r="G67" s="86" t="s">
        <v>569</v>
      </c>
      <c r="H67" s="35" t="s">
        <v>100</v>
      </c>
      <c r="I67" s="87" t="s">
        <v>101</v>
      </c>
      <c r="J67" s="5" t="s">
        <v>249</v>
      </c>
      <c r="K67" s="18">
        <v>4</v>
      </c>
      <c r="L67" s="35" t="s">
        <v>103</v>
      </c>
      <c r="M67" s="52" t="s">
        <v>104</v>
      </c>
      <c r="N67" s="52" t="s">
        <v>105</v>
      </c>
      <c r="O67" s="52" t="s">
        <v>106</v>
      </c>
      <c r="P67" s="35" t="s">
        <v>570</v>
      </c>
      <c r="Q67" s="26" t="s">
        <v>571</v>
      </c>
      <c r="R67" s="15" t="s">
        <v>109</v>
      </c>
      <c r="S67" s="35" t="s">
        <v>110</v>
      </c>
      <c r="T67" s="12">
        <v>44960</v>
      </c>
      <c r="U67" s="37">
        <v>44966</v>
      </c>
      <c r="V67" s="37">
        <v>45253</v>
      </c>
      <c r="W67" s="9">
        <v>9</v>
      </c>
      <c r="X67" s="9">
        <v>15</v>
      </c>
      <c r="Y67" s="9">
        <f t="shared" si="1"/>
        <v>285</v>
      </c>
      <c r="Z67" s="9" t="s">
        <v>208</v>
      </c>
      <c r="AA67" s="10">
        <v>47500000</v>
      </c>
      <c r="AB67" s="10">
        <v>5000000</v>
      </c>
      <c r="AC67" s="28">
        <v>970</v>
      </c>
      <c r="AD67" s="37">
        <v>44946</v>
      </c>
      <c r="AE67" s="10">
        <v>440000000</v>
      </c>
      <c r="AF67" s="28">
        <v>1026</v>
      </c>
      <c r="AG67" s="37">
        <v>44964</v>
      </c>
      <c r="AH67" s="10">
        <v>47500000</v>
      </c>
      <c r="AI67" s="15" t="s">
        <v>112</v>
      </c>
      <c r="AJ67" s="16">
        <v>44956</v>
      </c>
      <c r="AK67" s="6" t="s">
        <v>572</v>
      </c>
      <c r="AL67" s="35" t="s">
        <v>114</v>
      </c>
      <c r="AM67" s="28" t="s">
        <v>263</v>
      </c>
      <c r="AN67" s="15" t="s">
        <v>264</v>
      </c>
      <c r="AO67" s="11"/>
      <c r="AP67" s="11" t="s">
        <v>265</v>
      </c>
      <c r="AQ67" s="11"/>
      <c r="AR67" s="40"/>
      <c r="AS67" s="40"/>
      <c r="AT67" s="40"/>
      <c r="AU67" s="40"/>
      <c r="AV67" s="40"/>
      <c r="AW67" s="40"/>
      <c r="AX67" s="40"/>
      <c r="AY67" s="40"/>
      <c r="AZ67" s="40"/>
      <c r="BA67" s="40"/>
      <c r="BB67" s="63"/>
      <c r="BC67" s="63"/>
      <c r="BD67" s="63"/>
      <c r="BE67" s="63"/>
      <c r="BF67" s="63"/>
      <c r="BG67" s="63"/>
      <c r="BH67" s="63"/>
      <c r="BI67" s="63"/>
      <c r="BJ67" s="63"/>
      <c r="BK67" s="63"/>
      <c r="BL67" s="63"/>
      <c r="BM67" s="63"/>
      <c r="BN67" s="63"/>
      <c r="BO67" s="63"/>
      <c r="BP67" s="63"/>
      <c r="BQ67" s="63"/>
      <c r="BR67" s="63"/>
      <c r="BS67" s="63"/>
      <c r="BT67" s="63"/>
      <c r="BU67" s="63"/>
      <c r="BV67" s="63"/>
      <c r="BW67" s="63"/>
      <c r="BX67" s="217"/>
      <c r="BY67" s="92">
        <f>V67</f>
        <v>45253</v>
      </c>
      <c r="BZ67" s="26">
        <f>Y67+AZ67</f>
        <v>285</v>
      </c>
      <c r="CA67" s="26" t="str">
        <f>Z67</f>
        <v>9 MESES Y 15 DIAS</v>
      </c>
      <c r="CB67" s="131">
        <f>AA67+AU67</f>
        <v>47500000</v>
      </c>
      <c r="CC67" s="11" t="s">
        <v>281</v>
      </c>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row>
    <row r="68" spans="1:105" ht="30" customHeight="1" x14ac:dyDescent="0.2">
      <c r="A68" s="79">
        <v>67</v>
      </c>
      <c r="B68" s="99">
        <v>84669</v>
      </c>
      <c r="C68" s="1" t="s">
        <v>254</v>
      </c>
      <c r="D68" s="1" t="s">
        <v>255</v>
      </c>
      <c r="E68" s="29" t="s">
        <v>256</v>
      </c>
      <c r="F68" s="154" t="s">
        <v>573</v>
      </c>
      <c r="G68" s="189" t="s">
        <v>574</v>
      </c>
      <c r="H68" s="50" t="s">
        <v>100</v>
      </c>
      <c r="I68" s="137" t="s">
        <v>129</v>
      </c>
      <c r="J68" s="49" t="s">
        <v>249</v>
      </c>
      <c r="K68" s="31">
        <v>4</v>
      </c>
      <c r="L68" s="50" t="s">
        <v>103</v>
      </c>
      <c r="M68" s="126" t="s">
        <v>131</v>
      </c>
      <c r="N68" s="126" t="s">
        <v>105</v>
      </c>
      <c r="O68" s="126" t="s">
        <v>106</v>
      </c>
      <c r="P68" s="50" t="s">
        <v>575</v>
      </c>
      <c r="Q68" s="80" t="s">
        <v>571</v>
      </c>
      <c r="R68" s="36" t="s">
        <v>109</v>
      </c>
      <c r="S68" s="50" t="s">
        <v>110</v>
      </c>
      <c r="T68" s="139">
        <v>44959</v>
      </c>
      <c r="U68" s="38">
        <v>44963</v>
      </c>
      <c r="V68" s="38">
        <v>45250</v>
      </c>
      <c r="W68" s="74">
        <v>9</v>
      </c>
      <c r="X68" s="74">
        <v>15</v>
      </c>
      <c r="Y68" s="74">
        <f t="shared" si="1"/>
        <v>285</v>
      </c>
      <c r="Z68" s="74" t="s">
        <v>208</v>
      </c>
      <c r="AA68" s="115">
        <v>47500000</v>
      </c>
      <c r="AB68" s="115">
        <v>5000000</v>
      </c>
      <c r="AC68" s="138">
        <v>970</v>
      </c>
      <c r="AD68" s="38">
        <v>44946</v>
      </c>
      <c r="AE68" s="115">
        <v>440000000</v>
      </c>
      <c r="AF68" s="138">
        <v>1017</v>
      </c>
      <c r="AG68" s="38">
        <v>44960</v>
      </c>
      <c r="AH68" s="115">
        <v>47500000</v>
      </c>
      <c r="AI68" s="36" t="s">
        <v>112</v>
      </c>
      <c r="AJ68" s="116">
        <v>44956</v>
      </c>
      <c r="AK68" s="114" t="s">
        <v>576</v>
      </c>
      <c r="AL68" s="50" t="s">
        <v>114</v>
      </c>
      <c r="AM68" s="138" t="s">
        <v>263</v>
      </c>
      <c r="AN68" s="36" t="s">
        <v>264</v>
      </c>
      <c r="AO68" s="31"/>
      <c r="AP68" s="309" t="s">
        <v>265</v>
      </c>
      <c r="AQ68" s="31">
        <v>1</v>
      </c>
      <c r="AR68" s="80" t="s">
        <v>540</v>
      </c>
      <c r="AS68" s="140">
        <v>45245</v>
      </c>
      <c r="AT68" s="115">
        <v>5000000</v>
      </c>
      <c r="AU68" s="115">
        <v>5000000</v>
      </c>
      <c r="AV68" s="80">
        <v>1</v>
      </c>
      <c r="AW68" s="80">
        <v>0</v>
      </c>
      <c r="AX68" s="80">
        <v>30</v>
      </c>
      <c r="AY68" s="80" t="s">
        <v>136</v>
      </c>
      <c r="AZ68" s="8">
        <v>30</v>
      </c>
      <c r="BA68" s="140">
        <v>45280</v>
      </c>
      <c r="BB68" s="40"/>
      <c r="BC68" s="40"/>
      <c r="BD68" s="40"/>
      <c r="BE68" s="40"/>
      <c r="BF68" s="40"/>
      <c r="BG68" s="40"/>
      <c r="BH68" s="40"/>
      <c r="BI68" s="40"/>
      <c r="BJ68" s="40"/>
      <c r="BK68" s="40"/>
      <c r="BL68" s="40"/>
      <c r="BM68" s="40"/>
      <c r="BN68" s="40"/>
      <c r="BO68" s="40"/>
      <c r="BP68" s="40"/>
      <c r="BQ68" s="40"/>
      <c r="BR68" s="40"/>
      <c r="BS68" s="40"/>
      <c r="BT68" s="40"/>
      <c r="BU68" s="40"/>
      <c r="BV68" s="40"/>
      <c r="BW68" s="40"/>
      <c r="BX68" s="215"/>
      <c r="BY68" s="140">
        <v>45280</v>
      </c>
      <c r="BZ68" s="8">
        <f>Y68+AZ68</f>
        <v>315</v>
      </c>
      <c r="CA68" s="8" t="s">
        <v>280</v>
      </c>
      <c r="CB68" s="115">
        <f>AA68+AU68</f>
        <v>52500000</v>
      </c>
      <c r="CC68" s="31" t="s">
        <v>281</v>
      </c>
      <c r="CD68" s="220"/>
      <c r="CE68" s="75"/>
      <c r="CF68" s="75"/>
      <c r="CG68" s="75"/>
      <c r="CH68" s="75"/>
      <c r="CI68" s="75"/>
      <c r="CJ68" s="75"/>
      <c r="CK68" s="75"/>
      <c r="CL68" s="75"/>
      <c r="CM68" s="75"/>
      <c r="CN68" s="75"/>
      <c r="CO68" s="75"/>
      <c r="CP68" s="75"/>
      <c r="CQ68" s="75"/>
      <c r="CR68" s="75"/>
      <c r="CS68" s="75"/>
      <c r="CT68" s="75"/>
      <c r="CU68" s="75"/>
      <c r="CV68" s="75"/>
      <c r="CW68" s="75"/>
      <c r="CX68" s="75"/>
      <c r="CY68" s="75"/>
      <c r="CZ68" s="75"/>
      <c r="DA68" s="75"/>
    </row>
    <row r="69" spans="1:105" ht="30" customHeight="1" x14ac:dyDescent="0.2">
      <c r="A69" s="64">
        <v>68</v>
      </c>
      <c r="B69" s="99">
        <v>84669</v>
      </c>
      <c r="C69" s="1" t="s">
        <v>254</v>
      </c>
      <c r="D69" s="1" t="s">
        <v>255</v>
      </c>
      <c r="E69" s="29" t="s">
        <v>256</v>
      </c>
      <c r="F69" s="30" t="s">
        <v>577</v>
      </c>
      <c r="G69" s="26" t="s">
        <v>578</v>
      </c>
      <c r="H69" s="35" t="s">
        <v>100</v>
      </c>
      <c r="I69" s="87" t="s">
        <v>101</v>
      </c>
      <c r="J69" s="5" t="s">
        <v>249</v>
      </c>
      <c r="K69" s="11">
        <v>4</v>
      </c>
      <c r="L69" s="35" t="s">
        <v>103</v>
      </c>
      <c r="M69" s="52" t="s">
        <v>104</v>
      </c>
      <c r="N69" s="52" t="s">
        <v>105</v>
      </c>
      <c r="O69" s="52" t="s">
        <v>106</v>
      </c>
      <c r="P69" s="35" t="s">
        <v>579</v>
      </c>
      <c r="Q69" s="26" t="s">
        <v>571</v>
      </c>
      <c r="R69" s="15" t="s">
        <v>109</v>
      </c>
      <c r="S69" s="35" t="s">
        <v>110</v>
      </c>
      <c r="T69" s="12">
        <v>44960</v>
      </c>
      <c r="U69" s="37">
        <v>44964</v>
      </c>
      <c r="V69" s="37">
        <v>45251</v>
      </c>
      <c r="W69" s="9">
        <v>9</v>
      </c>
      <c r="X69" s="9">
        <v>15</v>
      </c>
      <c r="Y69" s="9">
        <f t="shared" si="1"/>
        <v>285</v>
      </c>
      <c r="Z69" s="9" t="s">
        <v>208</v>
      </c>
      <c r="AA69" s="10">
        <v>47500000</v>
      </c>
      <c r="AB69" s="10">
        <v>5000000</v>
      </c>
      <c r="AC69" s="28">
        <v>970</v>
      </c>
      <c r="AD69" s="37">
        <v>44946</v>
      </c>
      <c r="AE69" s="10">
        <v>440000000</v>
      </c>
      <c r="AF69" s="28">
        <v>1023</v>
      </c>
      <c r="AG69" s="37">
        <v>44964</v>
      </c>
      <c r="AH69" s="10">
        <v>47500000</v>
      </c>
      <c r="AI69" s="15" t="s">
        <v>112</v>
      </c>
      <c r="AJ69" s="16">
        <v>44956</v>
      </c>
      <c r="AK69" s="6" t="s">
        <v>580</v>
      </c>
      <c r="AL69" s="35" t="s">
        <v>114</v>
      </c>
      <c r="AM69" s="28" t="s">
        <v>263</v>
      </c>
      <c r="AN69" s="15" t="s">
        <v>264</v>
      </c>
      <c r="AO69" s="11"/>
      <c r="AP69" s="310" t="s">
        <v>265</v>
      </c>
      <c r="AQ69" s="11">
        <v>1</v>
      </c>
      <c r="AR69" s="26" t="s">
        <v>118</v>
      </c>
      <c r="AS69" s="94">
        <v>45251</v>
      </c>
      <c r="AT69" s="10">
        <v>10000000</v>
      </c>
      <c r="AU69" s="10">
        <v>10000000</v>
      </c>
      <c r="AV69" s="7">
        <v>2</v>
      </c>
      <c r="AW69" s="7">
        <v>0</v>
      </c>
      <c r="AX69" s="7">
        <v>60</v>
      </c>
      <c r="AY69" s="7" t="s">
        <v>119</v>
      </c>
      <c r="AZ69" s="7">
        <v>60</v>
      </c>
      <c r="BA69" s="94">
        <v>45312</v>
      </c>
      <c r="BB69" s="40"/>
      <c r="BC69" s="40"/>
      <c r="BD69" s="40"/>
      <c r="BE69" s="40"/>
      <c r="BF69" s="40"/>
      <c r="BG69" s="40"/>
      <c r="BH69" s="40"/>
      <c r="BI69" s="40"/>
      <c r="BJ69" s="40"/>
      <c r="BK69" s="40"/>
      <c r="BL69" s="40"/>
      <c r="BM69" s="40"/>
      <c r="BN69" s="40"/>
      <c r="BO69" s="40"/>
      <c r="BP69" s="40"/>
      <c r="BQ69" s="40"/>
      <c r="BR69" s="40"/>
      <c r="BS69" s="40"/>
      <c r="BT69" s="40"/>
      <c r="BU69" s="40"/>
      <c r="BV69" s="40"/>
      <c r="BW69" s="40"/>
      <c r="BX69" s="215"/>
      <c r="BY69" s="94">
        <v>45312</v>
      </c>
      <c r="BZ69" s="7">
        <f>Y69+AZ69</f>
        <v>345</v>
      </c>
      <c r="CA69" s="7" t="s">
        <v>111</v>
      </c>
      <c r="CB69" s="10">
        <f>AA69+AU69</f>
        <v>57500000</v>
      </c>
      <c r="CC69" s="11" t="s">
        <v>121</v>
      </c>
      <c r="CD69" s="214"/>
      <c r="CE69" s="40"/>
      <c r="CF69" s="40"/>
      <c r="CG69" s="40"/>
      <c r="CH69" s="40"/>
      <c r="CI69" s="40"/>
      <c r="CJ69" s="40"/>
      <c r="CK69" s="40"/>
      <c r="CL69" s="40"/>
      <c r="CM69" s="40"/>
      <c r="CN69" s="40"/>
      <c r="CO69" s="40"/>
      <c r="CP69" s="40"/>
      <c r="CQ69" s="40"/>
      <c r="CR69" s="40"/>
      <c r="CS69" s="40"/>
      <c r="CT69" s="40"/>
      <c r="CU69" s="40"/>
      <c r="CV69" s="40"/>
      <c r="CW69" s="40"/>
      <c r="CX69" s="40"/>
      <c r="CY69" s="40"/>
      <c r="CZ69" s="40"/>
      <c r="DA69" s="40"/>
    </row>
    <row r="70" spans="1:105" ht="30" customHeight="1" x14ac:dyDescent="0.2">
      <c r="A70" s="64">
        <v>69</v>
      </c>
      <c r="B70" s="99">
        <v>84527</v>
      </c>
      <c r="C70" s="1" t="s">
        <v>95</v>
      </c>
      <c r="D70" s="1" t="s">
        <v>96</v>
      </c>
      <c r="E70" s="29" t="s">
        <v>97</v>
      </c>
      <c r="F70" s="30" t="s">
        <v>581</v>
      </c>
      <c r="G70" s="26" t="s">
        <v>582</v>
      </c>
      <c r="H70" s="35" t="s">
        <v>100</v>
      </c>
      <c r="I70" s="87" t="s">
        <v>129</v>
      </c>
      <c r="J70" s="5" t="s">
        <v>249</v>
      </c>
      <c r="K70" s="11">
        <v>1</v>
      </c>
      <c r="L70" s="35" t="s">
        <v>103</v>
      </c>
      <c r="M70" s="52" t="s">
        <v>304</v>
      </c>
      <c r="N70" s="52" t="s">
        <v>105</v>
      </c>
      <c r="O70" s="52" t="s">
        <v>106</v>
      </c>
      <c r="P70" s="35" t="s">
        <v>583</v>
      </c>
      <c r="Q70" s="26" t="s">
        <v>584</v>
      </c>
      <c r="R70" s="15" t="s">
        <v>109</v>
      </c>
      <c r="S70" s="35" t="s">
        <v>110</v>
      </c>
      <c r="T70" s="12">
        <v>44956</v>
      </c>
      <c r="U70" s="37">
        <v>44958</v>
      </c>
      <c r="V70" s="37">
        <v>45245</v>
      </c>
      <c r="W70" s="9">
        <v>9</v>
      </c>
      <c r="X70" s="9">
        <v>15</v>
      </c>
      <c r="Y70" s="9">
        <f t="shared" si="1"/>
        <v>285</v>
      </c>
      <c r="Z70" s="9" t="s">
        <v>208</v>
      </c>
      <c r="AA70" s="10">
        <v>54150000</v>
      </c>
      <c r="AB70" s="10">
        <v>5800000</v>
      </c>
      <c r="AC70" s="28">
        <v>1001</v>
      </c>
      <c r="AD70" s="37">
        <v>44951</v>
      </c>
      <c r="AE70" s="10">
        <v>188100000</v>
      </c>
      <c r="AF70" s="28">
        <v>956</v>
      </c>
      <c r="AG70" s="37">
        <v>44958</v>
      </c>
      <c r="AH70" s="10">
        <v>54150000</v>
      </c>
      <c r="AI70" s="15" t="s">
        <v>112</v>
      </c>
      <c r="AJ70" s="16">
        <v>44956</v>
      </c>
      <c r="AK70" s="6" t="s">
        <v>585</v>
      </c>
      <c r="AL70" s="35" t="s">
        <v>114</v>
      </c>
      <c r="AM70" s="28" t="s">
        <v>295</v>
      </c>
      <c r="AN70" s="15" t="s">
        <v>296</v>
      </c>
      <c r="AO70" s="11" t="s">
        <v>297</v>
      </c>
      <c r="AP70" s="310" t="s">
        <v>172</v>
      </c>
      <c r="AQ70" s="11">
        <v>1</v>
      </c>
      <c r="AR70" s="26" t="s">
        <v>118</v>
      </c>
      <c r="AS70" s="94">
        <v>45244</v>
      </c>
      <c r="AT70" s="10">
        <v>17100000</v>
      </c>
      <c r="AU70" s="10">
        <v>17100000</v>
      </c>
      <c r="AV70" s="7">
        <v>3</v>
      </c>
      <c r="AW70" s="7">
        <v>0</v>
      </c>
      <c r="AX70" s="7">
        <v>90</v>
      </c>
      <c r="AY70" s="7" t="s">
        <v>164</v>
      </c>
      <c r="AZ70" s="7">
        <v>90</v>
      </c>
      <c r="BA70" s="94">
        <v>45337</v>
      </c>
      <c r="BB70" s="40"/>
      <c r="BC70" s="40"/>
      <c r="BD70" s="40"/>
      <c r="BE70" s="40"/>
      <c r="BF70" s="40"/>
      <c r="BG70" s="40"/>
      <c r="BH70" s="40"/>
      <c r="BI70" s="40"/>
      <c r="BJ70" s="40"/>
      <c r="BK70" s="40"/>
      <c r="BL70" s="40"/>
      <c r="BM70" s="40"/>
      <c r="BN70" s="40"/>
      <c r="BO70" s="40"/>
      <c r="BP70" s="40"/>
      <c r="BQ70" s="40"/>
      <c r="BR70" s="40"/>
      <c r="BS70" s="40"/>
      <c r="BT70" s="40"/>
      <c r="BU70" s="40"/>
      <c r="BV70" s="40"/>
      <c r="BW70" s="40"/>
      <c r="BX70" s="215"/>
      <c r="BY70" s="94">
        <v>45337</v>
      </c>
      <c r="BZ70" s="7">
        <f>Y70+AZ70</f>
        <v>375</v>
      </c>
      <c r="CA70" s="7" t="s">
        <v>137</v>
      </c>
      <c r="CB70" s="10">
        <f>AA70+AU70</f>
        <v>71250000</v>
      </c>
      <c r="CC70" s="11" t="s">
        <v>121</v>
      </c>
      <c r="CD70" s="214"/>
      <c r="CE70" s="40"/>
      <c r="CF70" s="40"/>
      <c r="CG70" s="40"/>
      <c r="CH70" s="40"/>
      <c r="CI70" s="40"/>
      <c r="CJ70" s="40"/>
      <c r="CK70" s="40"/>
      <c r="CL70" s="40"/>
      <c r="CM70" s="40"/>
      <c r="CN70" s="40"/>
      <c r="CO70" s="40"/>
      <c r="CP70" s="40"/>
      <c r="CQ70" s="40"/>
      <c r="CR70" s="40"/>
      <c r="CS70" s="40"/>
      <c r="CT70" s="40"/>
      <c r="CU70" s="40"/>
      <c r="CV70" s="40"/>
      <c r="CW70" s="40"/>
      <c r="CX70" s="40"/>
      <c r="CY70" s="40"/>
      <c r="CZ70" s="40"/>
      <c r="DA70" s="40"/>
    </row>
    <row r="71" spans="1:105" ht="30" customHeight="1" x14ac:dyDescent="0.2">
      <c r="A71" s="77">
        <v>70</v>
      </c>
      <c r="B71" s="99">
        <v>84527</v>
      </c>
      <c r="C71" s="1" t="s">
        <v>95</v>
      </c>
      <c r="D71" s="1" t="s">
        <v>96</v>
      </c>
      <c r="E71" s="29" t="s">
        <v>97</v>
      </c>
      <c r="F71" s="112" t="s">
        <v>586</v>
      </c>
      <c r="G71" s="82" t="s">
        <v>587</v>
      </c>
      <c r="H71" s="48" t="s">
        <v>100</v>
      </c>
      <c r="I71" s="142" t="s">
        <v>129</v>
      </c>
      <c r="J71" s="47" t="s">
        <v>249</v>
      </c>
      <c r="K71" s="39">
        <v>1</v>
      </c>
      <c r="L71" s="48" t="s">
        <v>103</v>
      </c>
      <c r="M71" s="132" t="s">
        <v>175</v>
      </c>
      <c r="N71" s="132" t="s">
        <v>105</v>
      </c>
      <c r="O71" s="132" t="s">
        <v>106</v>
      </c>
      <c r="P71" s="48" t="s">
        <v>588</v>
      </c>
      <c r="Q71" s="82" t="s">
        <v>589</v>
      </c>
      <c r="R71" s="105" t="s">
        <v>109</v>
      </c>
      <c r="S71" s="48" t="s">
        <v>110</v>
      </c>
      <c r="T71" s="134">
        <v>44956</v>
      </c>
      <c r="U71" s="44">
        <v>44958</v>
      </c>
      <c r="V71" s="44">
        <v>45245</v>
      </c>
      <c r="W71" s="104">
        <v>9</v>
      </c>
      <c r="X71" s="104">
        <v>15</v>
      </c>
      <c r="Y71" s="104">
        <f t="shared" si="1"/>
        <v>285</v>
      </c>
      <c r="Z71" s="104" t="s">
        <v>208</v>
      </c>
      <c r="AA71" s="17">
        <v>54150000</v>
      </c>
      <c r="AB71" s="17">
        <v>5700000</v>
      </c>
      <c r="AC71" s="133">
        <v>1001</v>
      </c>
      <c r="AD71" s="44">
        <v>44951</v>
      </c>
      <c r="AE71" s="17">
        <v>188100000</v>
      </c>
      <c r="AF71" s="133">
        <v>957</v>
      </c>
      <c r="AG71" s="44">
        <v>44958</v>
      </c>
      <c r="AH71" s="17">
        <v>54150000</v>
      </c>
      <c r="AI71" s="105" t="s">
        <v>112</v>
      </c>
      <c r="AJ71" s="108">
        <v>44956</v>
      </c>
      <c r="AK71" s="107" t="s">
        <v>590</v>
      </c>
      <c r="AL71" s="48" t="s">
        <v>114</v>
      </c>
      <c r="AM71" s="133" t="s">
        <v>295</v>
      </c>
      <c r="AN71" s="105" t="s">
        <v>296</v>
      </c>
      <c r="AO71" s="39" t="s">
        <v>297</v>
      </c>
      <c r="AP71" s="311" t="s">
        <v>172</v>
      </c>
      <c r="AQ71" s="39">
        <v>1</v>
      </c>
      <c r="AR71" s="82" t="s">
        <v>118</v>
      </c>
      <c r="AS71" s="129">
        <v>45244</v>
      </c>
      <c r="AT71" s="17">
        <v>17100000</v>
      </c>
      <c r="AU71" s="17">
        <v>17100000</v>
      </c>
      <c r="AV71" s="65">
        <v>3</v>
      </c>
      <c r="AW71" s="65">
        <v>0</v>
      </c>
      <c r="AX71" s="65">
        <v>90</v>
      </c>
      <c r="AY71" s="65" t="s">
        <v>164</v>
      </c>
      <c r="AZ71" s="65">
        <v>90</v>
      </c>
      <c r="BA71" s="129">
        <v>45337</v>
      </c>
      <c r="BB71" s="40"/>
      <c r="BC71" s="40"/>
      <c r="BD71" s="40"/>
      <c r="BE71" s="40"/>
      <c r="BF71" s="40"/>
      <c r="BG71" s="40"/>
      <c r="BH71" s="40"/>
      <c r="BI71" s="40"/>
      <c r="BJ71" s="40"/>
      <c r="BK71" s="40"/>
      <c r="BL71" s="40"/>
      <c r="BM71" s="40"/>
      <c r="BN71" s="40"/>
      <c r="BO71" s="40"/>
      <c r="BP71" s="40"/>
      <c r="BQ71" s="40"/>
      <c r="BR71" s="40"/>
      <c r="BS71" s="40"/>
      <c r="BT71" s="40"/>
      <c r="BU71" s="40"/>
      <c r="BV71" s="40"/>
      <c r="BW71" s="40"/>
      <c r="BX71" s="215"/>
      <c r="BY71" s="129">
        <v>45337</v>
      </c>
      <c r="BZ71" s="65">
        <f>Y71+AZ71</f>
        <v>375</v>
      </c>
      <c r="CA71" s="65" t="s">
        <v>137</v>
      </c>
      <c r="CB71" s="17">
        <f>AA71+AU71</f>
        <v>71250000</v>
      </c>
      <c r="CC71" s="39" t="s">
        <v>121</v>
      </c>
      <c r="CD71" s="221"/>
      <c r="CE71" s="85"/>
      <c r="CF71" s="85"/>
      <c r="CG71" s="85"/>
      <c r="CH71" s="85"/>
      <c r="CI71" s="85"/>
      <c r="CJ71" s="85"/>
      <c r="CK71" s="85"/>
      <c r="CL71" s="85"/>
      <c r="CM71" s="85"/>
      <c r="CN71" s="85"/>
      <c r="CO71" s="85"/>
      <c r="CP71" s="85"/>
      <c r="CQ71" s="85"/>
      <c r="CR71" s="85"/>
      <c r="CS71" s="85"/>
      <c r="CT71" s="85"/>
      <c r="CU71" s="85"/>
      <c r="CV71" s="85"/>
      <c r="CW71" s="85"/>
      <c r="CX71" s="85"/>
      <c r="CY71" s="85"/>
      <c r="CZ71" s="85"/>
      <c r="DA71" s="85"/>
    </row>
    <row r="72" spans="1:105" ht="30" customHeight="1" x14ac:dyDescent="0.2">
      <c r="A72" s="64">
        <v>71</v>
      </c>
      <c r="B72" s="99">
        <v>84527</v>
      </c>
      <c r="C72" s="1" t="s">
        <v>95</v>
      </c>
      <c r="D72" s="1" t="s">
        <v>96</v>
      </c>
      <c r="E72" s="29" t="s">
        <v>97</v>
      </c>
      <c r="F72" s="30" t="s">
        <v>591</v>
      </c>
      <c r="G72" s="86" t="s">
        <v>592</v>
      </c>
      <c r="H72" s="35" t="s">
        <v>100</v>
      </c>
      <c r="I72" s="87" t="s">
        <v>129</v>
      </c>
      <c r="J72" s="5" t="s">
        <v>249</v>
      </c>
      <c r="K72" s="11">
        <v>1</v>
      </c>
      <c r="L72" s="35" t="s">
        <v>103</v>
      </c>
      <c r="M72" s="52" t="s">
        <v>593</v>
      </c>
      <c r="N72" s="52" t="s">
        <v>105</v>
      </c>
      <c r="O72" s="52" t="s">
        <v>106</v>
      </c>
      <c r="P72" s="35" t="s">
        <v>594</v>
      </c>
      <c r="Q72" s="26" t="s">
        <v>589</v>
      </c>
      <c r="R72" s="15" t="s">
        <v>109</v>
      </c>
      <c r="S72" s="35" t="s">
        <v>110</v>
      </c>
      <c r="T72" s="12">
        <v>44957</v>
      </c>
      <c r="U72" s="37">
        <v>44958</v>
      </c>
      <c r="V72" s="37">
        <v>45291</v>
      </c>
      <c r="W72" s="9">
        <v>11</v>
      </c>
      <c r="X72" s="9">
        <v>0</v>
      </c>
      <c r="Y72" s="9">
        <f>W72*30</f>
        <v>330</v>
      </c>
      <c r="Z72" s="9" t="s">
        <v>178</v>
      </c>
      <c r="AA72" s="10">
        <v>62700000</v>
      </c>
      <c r="AB72" s="10">
        <v>5700000</v>
      </c>
      <c r="AC72" s="28">
        <v>1001</v>
      </c>
      <c r="AD72" s="37">
        <v>44951</v>
      </c>
      <c r="AE72" s="10">
        <v>188100000</v>
      </c>
      <c r="AF72" s="28">
        <v>958</v>
      </c>
      <c r="AG72" s="37">
        <v>44958</v>
      </c>
      <c r="AH72" s="10">
        <v>62700000</v>
      </c>
      <c r="AI72" s="15" t="s">
        <v>112</v>
      </c>
      <c r="AJ72" s="16">
        <v>44956</v>
      </c>
      <c r="AK72" s="6" t="s">
        <v>595</v>
      </c>
      <c r="AL72" s="35" t="s">
        <v>114</v>
      </c>
      <c r="AM72" s="28" t="s">
        <v>295</v>
      </c>
      <c r="AN72" s="15" t="s">
        <v>296</v>
      </c>
      <c r="AO72" s="11" t="s">
        <v>344</v>
      </c>
      <c r="AP72" s="11" t="s">
        <v>172</v>
      </c>
      <c r="AQ72" s="11">
        <v>1</v>
      </c>
      <c r="AR72" s="40"/>
      <c r="AS72" s="40"/>
      <c r="AT72" s="40"/>
      <c r="AU72" s="40"/>
      <c r="AV72" s="40"/>
      <c r="AW72" s="40"/>
      <c r="AX72" s="40"/>
      <c r="AY72" s="40"/>
      <c r="AZ72" s="40"/>
      <c r="BA72" s="40"/>
      <c r="BB72" s="63"/>
      <c r="BC72" s="63"/>
      <c r="BD72" s="63"/>
      <c r="BE72" s="63"/>
      <c r="BF72" s="63"/>
      <c r="BG72" s="63"/>
      <c r="BH72" s="63"/>
      <c r="BI72" s="63"/>
      <c r="BJ72" s="63"/>
      <c r="BK72" s="63"/>
      <c r="BL72" s="63"/>
      <c r="BM72" s="63"/>
      <c r="BN72" s="63"/>
      <c r="BO72" s="63"/>
      <c r="BP72" s="63"/>
      <c r="BQ72" s="63"/>
      <c r="BR72" s="63"/>
      <c r="BS72" s="63"/>
      <c r="BT72" s="63"/>
      <c r="BU72" s="63"/>
      <c r="BV72" s="63"/>
      <c r="BW72" s="123" t="s">
        <v>596</v>
      </c>
      <c r="BX72" s="224">
        <v>45209</v>
      </c>
      <c r="BY72" s="92">
        <v>45187</v>
      </c>
      <c r="BZ72" s="26">
        <v>228</v>
      </c>
      <c r="CA72" s="26" t="s">
        <v>597</v>
      </c>
      <c r="CB72" s="10">
        <v>43320000</v>
      </c>
      <c r="CC72" s="26" t="s">
        <v>598</v>
      </c>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row>
    <row r="73" spans="1:105" ht="30" customHeight="1" x14ac:dyDescent="0.2">
      <c r="A73" s="172">
        <v>72</v>
      </c>
      <c r="B73" s="99">
        <v>86054</v>
      </c>
      <c r="C73" s="1" t="s">
        <v>95</v>
      </c>
      <c r="D73" s="1" t="s">
        <v>96</v>
      </c>
      <c r="E73" s="29" t="s">
        <v>97</v>
      </c>
      <c r="F73" s="171" t="s">
        <v>599</v>
      </c>
      <c r="G73" s="123" t="s">
        <v>386</v>
      </c>
      <c r="H73" s="143" t="s">
        <v>100</v>
      </c>
      <c r="I73" s="149" t="s">
        <v>101</v>
      </c>
      <c r="J73" s="117" t="s">
        <v>249</v>
      </c>
      <c r="K73" s="83">
        <v>4</v>
      </c>
      <c r="L73" s="143" t="s">
        <v>130</v>
      </c>
      <c r="M73" s="150" t="s">
        <v>600</v>
      </c>
      <c r="N73" s="150" t="s">
        <v>105</v>
      </c>
      <c r="O73" s="150" t="s">
        <v>106</v>
      </c>
      <c r="P73" s="143" t="s">
        <v>601</v>
      </c>
      <c r="Q73" s="123" t="s">
        <v>602</v>
      </c>
      <c r="R73" s="120" t="s">
        <v>109</v>
      </c>
      <c r="S73" s="143" t="s">
        <v>110</v>
      </c>
      <c r="T73" s="152">
        <v>44956</v>
      </c>
      <c r="U73" s="153">
        <v>44958</v>
      </c>
      <c r="V73" s="153">
        <v>45245</v>
      </c>
      <c r="W73" s="159">
        <v>9</v>
      </c>
      <c r="X73" s="159">
        <v>15</v>
      </c>
      <c r="Y73" s="159">
        <f>W73*30+15</f>
        <v>285</v>
      </c>
      <c r="Z73" s="159" t="s">
        <v>208</v>
      </c>
      <c r="AA73" s="119">
        <v>69350000</v>
      </c>
      <c r="AB73" s="119">
        <v>7300000</v>
      </c>
      <c r="AC73" s="151">
        <v>902</v>
      </c>
      <c r="AD73" s="153">
        <v>44944</v>
      </c>
      <c r="AE73" s="119">
        <v>80300000</v>
      </c>
      <c r="AF73" s="151">
        <v>959</v>
      </c>
      <c r="AG73" s="153">
        <v>44958</v>
      </c>
      <c r="AH73" s="119">
        <v>69350000</v>
      </c>
      <c r="AI73" s="120" t="s">
        <v>112</v>
      </c>
      <c r="AJ73" s="121">
        <v>44956</v>
      </c>
      <c r="AK73" s="122" t="s">
        <v>603</v>
      </c>
      <c r="AL73" s="143" t="s">
        <v>114</v>
      </c>
      <c r="AM73" s="151" t="s">
        <v>385</v>
      </c>
      <c r="AN73" s="120" t="s">
        <v>264</v>
      </c>
      <c r="AO73" s="83"/>
      <c r="AP73" s="312" t="s">
        <v>172</v>
      </c>
      <c r="AQ73" s="83">
        <v>1</v>
      </c>
      <c r="AR73" s="123" t="s">
        <v>118</v>
      </c>
      <c r="AS73" s="158">
        <v>45245</v>
      </c>
      <c r="AT73" s="119">
        <v>14600000</v>
      </c>
      <c r="AU73" s="119">
        <v>14600000</v>
      </c>
      <c r="AV73" s="118">
        <v>2</v>
      </c>
      <c r="AW73" s="118">
        <v>0</v>
      </c>
      <c r="AX73" s="118">
        <v>60</v>
      </c>
      <c r="AY73" s="118" t="s">
        <v>119</v>
      </c>
      <c r="AZ73" s="118">
        <v>60</v>
      </c>
      <c r="BA73" s="158">
        <v>45306</v>
      </c>
      <c r="BB73" s="40"/>
      <c r="BC73" s="40"/>
      <c r="BD73" s="40"/>
      <c r="BE73" s="40"/>
      <c r="BF73" s="40"/>
      <c r="BG73" s="40"/>
      <c r="BH73" s="40"/>
      <c r="BI73" s="40"/>
      <c r="BJ73" s="40"/>
      <c r="BK73" s="40"/>
      <c r="BL73" s="40"/>
      <c r="BM73" s="40"/>
      <c r="BN73" s="40"/>
      <c r="BO73" s="40"/>
      <c r="BP73" s="40"/>
      <c r="BQ73" s="40"/>
      <c r="BR73" s="40"/>
      <c r="BS73" s="40"/>
      <c r="BT73" s="40"/>
      <c r="BU73" s="40"/>
      <c r="BV73" s="40"/>
      <c r="BW73" s="40"/>
      <c r="BX73" s="215"/>
      <c r="BY73" s="158">
        <v>45306</v>
      </c>
      <c r="BZ73" s="118">
        <f>Y73+AZ73</f>
        <v>345</v>
      </c>
      <c r="CA73" s="118" t="s">
        <v>111</v>
      </c>
      <c r="CB73" s="119">
        <f>AA73+AU73</f>
        <v>83950000</v>
      </c>
      <c r="CC73" s="83" t="s">
        <v>121</v>
      </c>
      <c r="CD73" s="219"/>
      <c r="CE73" s="63"/>
      <c r="CF73" s="63"/>
      <c r="CG73" s="63"/>
      <c r="CH73" s="63"/>
      <c r="CI73" s="63"/>
      <c r="CJ73" s="63"/>
      <c r="CK73" s="63"/>
      <c r="CL73" s="63"/>
      <c r="CM73" s="63"/>
      <c r="CN73" s="63"/>
      <c r="CO73" s="63"/>
      <c r="CP73" s="63"/>
      <c r="CQ73" s="63"/>
      <c r="CR73" s="63"/>
      <c r="CS73" s="63"/>
      <c r="CT73" s="63"/>
      <c r="CU73" s="63"/>
      <c r="CV73" s="63"/>
      <c r="CW73" s="63"/>
      <c r="CX73" s="63"/>
      <c r="CY73" s="63"/>
      <c r="CZ73" s="63"/>
      <c r="DA73" s="63"/>
    </row>
    <row r="74" spans="1:105" ht="30" customHeight="1" x14ac:dyDescent="0.2">
      <c r="A74" s="64">
        <v>73</v>
      </c>
      <c r="B74" s="99">
        <v>85925</v>
      </c>
      <c r="C74" s="1" t="s">
        <v>95</v>
      </c>
      <c r="D74" s="1" t="s">
        <v>96</v>
      </c>
      <c r="E74" s="29" t="s">
        <v>97</v>
      </c>
      <c r="F74" s="30" t="s">
        <v>604</v>
      </c>
      <c r="G74" s="93" t="s">
        <v>605</v>
      </c>
      <c r="H74" s="35" t="s">
        <v>100</v>
      </c>
      <c r="I74" s="87" t="s">
        <v>129</v>
      </c>
      <c r="J74" s="5" t="s">
        <v>249</v>
      </c>
      <c r="K74" s="11">
        <v>1</v>
      </c>
      <c r="L74" s="35" t="s">
        <v>214</v>
      </c>
      <c r="M74" s="52" t="s">
        <v>215</v>
      </c>
      <c r="N74" s="52" t="s">
        <v>105</v>
      </c>
      <c r="O74" s="52" t="s">
        <v>106</v>
      </c>
      <c r="P74" s="35" t="s">
        <v>606</v>
      </c>
      <c r="Q74" s="26" t="s">
        <v>217</v>
      </c>
      <c r="R74" s="15" t="s">
        <v>109</v>
      </c>
      <c r="S74" s="35" t="s">
        <v>110</v>
      </c>
      <c r="T74" s="12">
        <v>44958</v>
      </c>
      <c r="U74" s="37">
        <v>44959</v>
      </c>
      <c r="V74" s="37">
        <v>45292</v>
      </c>
      <c r="W74" s="9">
        <v>11</v>
      </c>
      <c r="X74" s="9">
        <v>0</v>
      </c>
      <c r="Y74" s="9">
        <f>W74*30</f>
        <v>330</v>
      </c>
      <c r="Z74" s="9" t="s">
        <v>178</v>
      </c>
      <c r="AA74" s="10">
        <v>26400000</v>
      </c>
      <c r="AB74" s="10">
        <v>2400000</v>
      </c>
      <c r="AC74" s="28">
        <v>893</v>
      </c>
      <c r="AD74" s="37">
        <v>44944</v>
      </c>
      <c r="AE74" s="10">
        <v>132000000</v>
      </c>
      <c r="AF74" s="28">
        <v>990</v>
      </c>
      <c r="AG74" s="37">
        <v>44958</v>
      </c>
      <c r="AH74" s="10">
        <v>26400000</v>
      </c>
      <c r="AI74" s="15" t="s">
        <v>112</v>
      </c>
      <c r="AJ74" s="16">
        <v>44956</v>
      </c>
      <c r="AK74" s="6" t="s">
        <v>607</v>
      </c>
      <c r="AL74" s="35" t="s">
        <v>114</v>
      </c>
      <c r="AM74" s="28" t="s">
        <v>523</v>
      </c>
      <c r="AN74" s="26" t="s">
        <v>233</v>
      </c>
      <c r="AO74" s="26"/>
      <c r="AP74" s="11" t="s">
        <v>219</v>
      </c>
      <c r="AQ74" s="11">
        <v>1</v>
      </c>
      <c r="AR74" s="40"/>
      <c r="AS74" s="40"/>
      <c r="AT74" s="40"/>
      <c r="AU74" s="40"/>
      <c r="AV74" s="40"/>
      <c r="AW74" s="40"/>
      <c r="AX74" s="40"/>
      <c r="AY74" s="40"/>
      <c r="AZ74" s="40"/>
      <c r="BA74" s="40"/>
      <c r="BB74" s="75"/>
      <c r="BC74" s="75"/>
      <c r="BD74" s="75"/>
      <c r="BE74" s="75"/>
      <c r="BF74" s="75"/>
      <c r="BG74" s="75"/>
      <c r="BH74" s="75"/>
      <c r="BI74" s="75"/>
      <c r="BJ74" s="75"/>
      <c r="BK74" s="80" t="s">
        <v>343</v>
      </c>
      <c r="BL74" s="140">
        <v>45056</v>
      </c>
      <c r="BM74" s="140">
        <v>45056</v>
      </c>
      <c r="BN74" s="80" t="s">
        <v>608</v>
      </c>
      <c r="BO74" s="80">
        <v>52752297</v>
      </c>
      <c r="BP74" s="80" t="s">
        <v>609</v>
      </c>
      <c r="BQ74" s="115">
        <v>7840000</v>
      </c>
      <c r="BR74" s="80" t="s">
        <v>605</v>
      </c>
      <c r="BS74" s="80">
        <v>79956578</v>
      </c>
      <c r="BT74" s="80" t="s">
        <v>610</v>
      </c>
      <c r="BU74" s="115">
        <v>18560000</v>
      </c>
      <c r="BV74" s="154" t="s">
        <v>611</v>
      </c>
      <c r="BW74" s="80"/>
      <c r="BX74" s="207"/>
      <c r="BY74" s="92">
        <f>V74</f>
        <v>45292</v>
      </c>
      <c r="BZ74" s="26">
        <f>Y74+AZ74</f>
        <v>330</v>
      </c>
      <c r="CA74" s="26" t="str">
        <f>Z74</f>
        <v>11 MESES</v>
      </c>
      <c r="CB74" s="131">
        <f>AA74+AU74</f>
        <v>26400000</v>
      </c>
      <c r="CC74" s="11" t="s">
        <v>612</v>
      </c>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row>
    <row r="75" spans="1:105" ht="30" customHeight="1" x14ac:dyDescent="0.2">
      <c r="A75" s="172">
        <v>74</v>
      </c>
      <c r="B75" s="99">
        <v>84646</v>
      </c>
      <c r="C75" s="1" t="s">
        <v>613</v>
      </c>
      <c r="D75" s="1" t="s">
        <v>614</v>
      </c>
      <c r="E75" s="29" t="s">
        <v>615</v>
      </c>
      <c r="F75" s="171" t="s">
        <v>616</v>
      </c>
      <c r="G75" s="123" t="s">
        <v>617</v>
      </c>
      <c r="H75" s="143" t="s">
        <v>100</v>
      </c>
      <c r="I75" s="149" t="s">
        <v>101</v>
      </c>
      <c r="J75" s="117" t="s">
        <v>249</v>
      </c>
      <c r="K75" s="83">
        <v>1</v>
      </c>
      <c r="L75" s="143" t="s">
        <v>103</v>
      </c>
      <c r="M75" s="150"/>
      <c r="N75" s="150" t="s">
        <v>105</v>
      </c>
      <c r="O75" s="150" t="s">
        <v>106</v>
      </c>
      <c r="P75" s="143" t="s">
        <v>618</v>
      </c>
      <c r="Q75" s="123" t="s">
        <v>108</v>
      </c>
      <c r="R75" s="120" t="s">
        <v>109</v>
      </c>
      <c r="S75" s="143" t="s">
        <v>110</v>
      </c>
      <c r="T75" s="152">
        <v>44957</v>
      </c>
      <c r="U75" s="153">
        <v>44958</v>
      </c>
      <c r="V75" s="153">
        <v>45291</v>
      </c>
      <c r="W75" s="159">
        <v>11</v>
      </c>
      <c r="X75" s="159">
        <v>0</v>
      </c>
      <c r="Y75" s="159">
        <f>W75*30</f>
        <v>330</v>
      </c>
      <c r="Z75" s="159" t="s">
        <v>178</v>
      </c>
      <c r="AA75" s="119">
        <v>66000000</v>
      </c>
      <c r="AB75" s="119">
        <v>6000000</v>
      </c>
      <c r="AC75" s="151">
        <v>967</v>
      </c>
      <c r="AD75" s="153">
        <v>44946</v>
      </c>
      <c r="AE75" s="119">
        <v>66000000</v>
      </c>
      <c r="AF75" s="151">
        <v>964</v>
      </c>
      <c r="AG75" s="153">
        <v>44958</v>
      </c>
      <c r="AH75" s="119">
        <v>66000000</v>
      </c>
      <c r="AI75" s="120" t="s">
        <v>112</v>
      </c>
      <c r="AJ75" s="121">
        <v>44956</v>
      </c>
      <c r="AK75" s="122" t="s">
        <v>619</v>
      </c>
      <c r="AL75" s="143" t="s">
        <v>114</v>
      </c>
      <c r="AM75" s="151" t="s">
        <v>620</v>
      </c>
      <c r="AN75" s="120" t="s">
        <v>432</v>
      </c>
      <c r="AO75" s="83"/>
      <c r="AP75" s="312" t="s">
        <v>135</v>
      </c>
      <c r="AQ75" s="83">
        <v>1</v>
      </c>
      <c r="AR75" s="123" t="s">
        <v>118</v>
      </c>
      <c r="AS75" s="158">
        <v>45280</v>
      </c>
      <c r="AT75" s="119">
        <v>6000000</v>
      </c>
      <c r="AU75" s="119">
        <v>6000000</v>
      </c>
      <c r="AV75" s="123">
        <v>1</v>
      </c>
      <c r="AW75" s="123">
        <v>0</v>
      </c>
      <c r="AX75" s="123">
        <v>30</v>
      </c>
      <c r="AY75" s="123" t="s">
        <v>136</v>
      </c>
      <c r="AZ75" s="118">
        <v>30</v>
      </c>
      <c r="BA75" s="158">
        <v>45322</v>
      </c>
      <c r="BB75" s="40"/>
      <c r="BC75" s="40"/>
      <c r="BD75" s="40"/>
      <c r="BE75" s="40"/>
      <c r="BF75" s="40"/>
      <c r="BG75" s="40"/>
      <c r="BH75" s="40"/>
      <c r="BI75" s="40"/>
      <c r="BJ75" s="40"/>
      <c r="BK75" s="40"/>
      <c r="BL75" s="40"/>
      <c r="BM75" s="40"/>
      <c r="BN75" s="40"/>
      <c r="BO75" s="40"/>
      <c r="BP75" s="40"/>
      <c r="BQ75" s="40"/>
      <c r="BR75" s="40"/>
      <c r="BS75" s="40"/>
      <c r="BT75" s="40"/>
      <c r="BU75" s="40"/>
      <c r="BV75" s="40"/>
      <c r="BW75" s="40"/>
      <c r="BX75" s="215"/>
      <c r="BY75" s="158">
        <v>45322</v>
      </c>
      <c r="BZ75" s="118">
        <f>Y75+AZ75</f>
        <v>360</v>
      </c>
      <c r="CA75" s="118" t="s">
        <v>183</v>
      </c>
      <c r="CB75" s="119">
        <f>AA75+AU75</f>
        <v>72000000</v>
      </c>
      <c r="CC75" s="83" t="s">
        <v>121</v>
      </c>
      <c r="CD75" s="219"/>
      <c r="CE75" s="63"/>
      <c r="CF75" s="63"/>
      <c r="CG75" s="63"/>
      <c r="CH75" s="63"/>
      <c r="CI75" s="63"/>
      <c r="CJ75" s="63"/>
      <c r="CK75" s="63"/>
      <c r="CL75" s="63"/>
      <c r="CM75" s="63"/>
      <c r="CN75" s="63"/>
      <c r="CO75" s="63"/>
      <c r="CP75" s="63"/>
      <c r="CQ75" s="63"/>
      <c r="CR75" s="63"/>
      <c r="CS75" s="63"/>
      <c r="CT75" s="63"/>
      <c r="CU75" s="63"/>
      <c r="CV75" s="63"/>
      <c r="CW75" s="63"/>
      <c r="CX75" s="63"/>
      <c r="CY75" s="63"/>
      <c r="CZ75" s="63"/>
      <c r="DA75" s="63"/>
    </row>
    <row r="76" spans="1:105" ht="30" customHeight="1" x14ac:dyDescent="0.2">
      <c r="A76" s="64">
        <v>75</v>
      </c>
      <c r="B76" s="99">
        <v>86170</v>
      </c>
      <c r="C76" s="1" t="s">
        <v>621</v>
      </c>
      <c r="D76" s="1" t="s">
        <v>622</v>
      </c>
      <c r="E76" s="29" t="s">
        <v>623</v>
      </c>
      <c r="F76" s="165" t="s">
        <v>624</v>
      </c>
      <c r="G76" s="86" t="s">
        <v>625</v>
      </c>
      <c r="H76" s="35" t="s">
        <v>100</v>
      </c>
      <c r="I76" s="87" t="s">
        <v>101</v>
      </c>
      <c r="J76" s="5" t="s">
        <v>249</v>
      </c>
      <c r="K76" s="11">
        <v>3</v>
      </c>
      <c r="L76" s="35" t="s">
        <v>214</v>
      </c>
      <c r="M76" s="52" t="s">
        <v>215</v>
      </c>
      <c r="N76" s="52" t="s">
        <v>105</v>
      </c>
      <c r="O76" s="52" t="s">
        <v>106</v>
      </c>
      <c r="P76" s="35" t="s">
        <v>626</v>
      </c>
      <c r="Q76" s="26" t="s">
        <v>627</v>
      </c>
      <c r="R76" s="15" t="s">
        <v>109</v>
      </c>
      <c r="S76" s="35" t="s">
        <v>110</v>
      </c>
      <c r="T76" s="12">
        <v>44970</v>
      </c>
      <c r="U76" s="37">
        <v>44970</v>
      </c>
      <c r="V76" s="37">
        <v>45257</v>
      </c>
      <c r="W76" s="9">
        <v>9</v>
      </c>
      <c r="X76" s="9">
        <v>15</v>
      </c>
      <c r="Y76" s="9">
        <v>285</v>
      </c>
      <c r="Z76" s="9" t="s">
        <v>208</v>
      </c>
      <c r="AA76" s="282">
        <v>17860000</v>
      </c>
      <c r="AB76" s="21">
        <v>1880000</v>
      </c>
      <c r="AC76" s="28">
        <v>911</v>
      </c>
      <c r="AD76" s="37" t="s">
        <v>628</v>
      </c>
      <c r="AE76" s="10">
        <v>103400000</v>
      </c>
      <c r="AF76" s="28">
        <v>1124</v>
      </c>
      <c r="AG76" s="37">
        <v>44970</v>
      </c>
      <c r="AH76" s="10">
        <v>17860000</v>
      </c>
      <c r="AI76" s="22" t="s">
        <v>112</v>
      </c>
      <c r="AJ76" s="16">
        <v>44967</v>
      </c>
      <c r="AK76" s="6" t="s">
        <v>629</v>
      </c>
      <c r="AL76" s="35" t="s">
        <v>114</v>
      </c>
      <c r="AM76" s="28" t="s">
        <v>630</v>
      </c>
      <c r="AN76" s="15" t="s">
        <v>481</v>
      </c>
      <c r="AO76" s="11"/>
      <c r="AP76" s="11" t="s">
        <v>278</v>
      </c>
      <c r="AQ76" s="11"/>
      <c r="AR76" s="40"/>
      <c r="AS76" s="40"/>
      <c r="AT76" s="40"/>
      <c r="AU76" s="40"/>
      <c r="AV76" s="40"/>
      <c r="AW76" s="40"/>
      <c r="AX76" s="40"/>
      <c r="AY76" s="40"/>
      <c r="AZ76" s="40"/>
      <c r="BA76" s="40"/>
      <c r="BB76" s="85"/>
      <c r="BC76" s="85"/>
      <c r="BD76" s="85"/>
      <c r="BE76" s="85"/>
      <c r="BF76" s="85"/>
      <c r="BG76" s="85"/>
      <c r="BH76" s="85"/>
      <c r="BI76" s="85"/>
      <c r="BJ76" s="85"/>
      <c r="BK76" s="85"/>
      <c r="BL76" s="85"/>
      <c r="BM76" s="85"/>
      <c r="BN76" s="85"/>
      <c r="BO76" s="85"/>
      <c r="BP76" s="85"/>
      <c r="BQ76" s="85"/>
      <c r="BR76" s="85"/>
      <c r="BS76" s="85"/>
      <c r="BT76" s="85"/>
      <c r="BU76" s="85"/>
      <c r="BV76" s="85"/>
      <c r="BW76" s="85"/>
      <c r="BX76" s="218"/>
      <c r="BY76" s="92">
        <f>V76</f>
        <v>45257</v>
      </c>
      <c r="BZ76" s="26">
        <f>Y76+AZ76</f>
        <v>285</v>
      </c>
      <c r="CA76" s="26" t="str">
        <f>Z76</f>
        <v>9 MESES Y 15 DIAS</v>
      </c>
      <c r="CB76" s="131">
        <f>AA76+AU76</f>
        <v>17860000</v>
      </c>
      <c r="CC76" s="11" t="s">
        <v>281</v>
      </c>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row>
    <row r="77" spans="1:105" ht="30" customHeight="1" x14ac:dyDescent="0.2">
      <c r="A77" s="79">
        <v>76</v>
      </c>
      <c r="B77" s="99">
        <v>86119</v>
      </c>
      <c r="C77" s="1" t="s">
        <v>456</v>
      </c>
      <c r="D77" s="1" t="s">
        <v>457</v>
      </c>
      <c r="E77" s="29" t="s">
        <v>458</v>
      </c>
      <c r="F77" s="154" t="s">
        <v>631</v>
      </c>
      <c r="G77" s="80" t="s">
        <v>632</v>
      </c>
      <c r="H77" s="50" t="s">
        <v>100</v>
      </c>
      <c r="I77" s="137" t="s">
        <v>101</v>
      </c>
      <c r="J77" s="49" t="s">
        <v>249</v>
      </c>
      <c r="K77" s="31">
        <v>4</v>
      </c>
      <c r="L77" s="50" t="s">
        <v>214</v>
      </c>
      <c r="M77" s="126" t="s">
        <v>215</v>
      </c>
      <c r="N77" s="126" t="s">
        <v>105</v>
      </c>
      <c r="O77" s="126" t="s">
        <v>106</v>
      </c>
      <c r="P77" s="50" t="s">
        <v>633</v>
      </c>
      <c r="Q77" s="80" t="s">
        <v>634</v>
      </c>
      <c r="R77" s="36" t="s">
        <v>109</v>
      </c>
      <c r="S77" s="50" t="s">
        <v>110</v>
      </c>
      <c r="T77" s="139">
        <v>44957</v>
      </c>
      <c r="U77" s="38">
        <v>44959</v>
      </c>
      <c r="V77" s="38">
        <v>45246</v>
      </c>
      <c r="W77" s="74">
        <v>9</v>
      </c>
      <c r="X77" s="74">
        <v>15</v>
      </c>
      <c r="Y77" s="74">
        <f t="shared" ref="Y77:Y84" si="2">W77*30+15</f>
        <v>285</v>
      </c>
      <c r="Z77" s="74" t="s">
        <v>208</v>
      </c>
      <c r="AA77" s="291">
        <v>22800000</v>
      </c>
      <c r="AB77" s="291">
        <v>2400000</v>
      </c>
      <c r="AC77" s="292">
        <v>904</v>
      </c>
      <c r="AD77" s="293">
        <v>44944</v>
      </c>
      <c r="AE77" s="291">
        <v>79200000</v>
      </c>
      <c r="AF77" s="292">
        <v>967</v>
      </c>
      <c r="AG77" s="293">
        <v>44958</v>
      </c>
      <c r="AH77" s="291">
        <v>22800000</v>
      </c>
      <c r="AI77" s="294" t="s">
        <v>112</v>
      </c>
      <c r="AJ77" s="116">
        <v>44956</v>
      </c>
      <c r="AK77" s="114" t="s">
        <v>635</v>
      </c>
      <c r="AL77" s="50" t="s">
        <v>114</v>
      </c>
      <c r="AM77" s="138" t="s">
        <v>465</v>
      </c>
      <c r="AN77" s="36" t="s">
        <v>460</v>
      </c>
      <c r="AO77" s="31"/>
      <c r="AP77" s="309" t="s">
        <v>126</v>
      </c>
      <c r="AQ77" s="31">
        <v>1</v>
      </c>
      <c r="AR77" s="80" t="s">
        <v>118</v>
      </c>
      <c r="AS77" s="140">
        <v>45246</v>
      </c>
      <c r="AT77" s="115">
        <v>4800000</v>
      </c>
      <c r="AU77" s="115">
        <v>4800000</v>
      </c>
      <c r="AV77" s="8">
        <v>2</v>
      </c>
      <c r="AW77" s="8">
        <v>0</v>
      </c>
      <c r="AX77" s="8">
        <v>60</v>
      </c>
      <c r="AY77" s="8" t="s">
        <v>119</v>
      </c>
      <c r="AZ77" s="8">
        <v>60</v>
      </c>
      <c r="BA77" s="140">
        <v>45307</v>
      </c>
      <c r="BB77" s="40"/>
      <c r="BC77" s="40"/>
      <c r="BD77" s="40"/>
      <c r="BE77" s="40"/>
      <c r="BF77" s="40"/>
      <c r="BG77" s="40"/>
      <c r="BH77" s="40"/>
      <c r="BI77" s="40"/>
      <c r="BJ77" s="40"/>
      <c r="BK77" s="40"/>
      <c r="BL77" s="40"/>
      <c r="BM77" s="40"/>
      <c r="BN77" s="40"/>
      <c r="BO77" s="40"/>
      <c r="BP77" s="40"/>
      <c r="BQ77" s="40"/>
      <c r="BR77" s="40"/>
      <c r="BS77" s="40"/>
      <c r="BT77" s="40"/>
      <c r="BU77" s="40"/>
      <c r="BV77" s="40"/>
      <c r="BW77" s="40"/>
      <c r="BX77" s="215"/>
      <c r="BY77" s="140">
        <v>45307</v>
      </c>
      <c r="BZ77" s="8">
        <f>Y77+AZ77</f>
        <v>345</v>
      </c>
      <c r="CA77" s="8" t="s">
        <v>111</v>
      </c>
      <c r="CB77" s="115">
        <f>AA77+AU77</f>
        <v>27600000</v>
      </c>
      <c r="CC77" s="31" t="s">
        <v>121</v>
      </c>
      <c r="CD77" s="220"/>
      <c r="CE77" s="75"/>
      <c r="CF77" s="75"/>
      <c r="CG77" s="75"/>
      <c r="CH77" s="75"/>
      <c r="CI77" s="75"/>
      <c r="CJ77" s="75"/>
      <c r="CK77" s="75"/>
      <c r="CL77" s="75"/>
      <c r="CM77" s="75"/>
      <c r="CN77" s="75"/>
      <c r="CO77" s="75"/>
      <c r="CP77" s="75"/>
      <c r="CQ77" s="75"/>
      <c r="CR77" s="75"/>
      <c r="CS77" s="75"/>
      <c r="CT77" s="75"/>
      <c r="CU77" s="75"/>
      <c r="CV77" s="75"/>
      <c r="CW77" s="75"/>
      <c r="CX77" s="75"/>
      <c r="CY77" s="75"/>
      <c r="CZ77" s="75"/>
      <c r="DA77" s="75"/>
    </row>
    <row r="78" spans="1:105" ht="30" customHeight="1" x14ac:dyDescent="0.2">
      <c r="A78" s="77">
        <v>77</v>
      </c>
      <c r="B78" s="99">
        <v>84705</v>
      </c>
      <c r="C78" s="1" t="s">
        <v>254</v>
      </c>
      <c r="D78" s="1" t="s">
        <v>255</v>
      </c>
      <c r="E78" s="29" t="s">
        <v>256</v>
      </c>
      <c r="F78" s="112" t="s">
        <v>636</v>
      </c>
      <c r="G78" s="82" t="s">
        <v>637</v>
      </c>
      <c r="H78" s="48" t="s">
        <v>100</v>
      </c>
      <c r="I78" s="142" t="s">
        <v>101</v>
      </c>
      <c r="J78" s="47" t="s">
        <v>249</v>
      </c>
      <c r="K78" s="39">
        <v>4</v>
      </c>
      <c r="L78" s="48" t="s">
        <v>214</v>
      </c>
      <c r="M78" s="132" t="s">
        <v>215</v>
      </c>
      <c r="N78" s="132" t="s">
        <v>105</v>
      </c>
      <c r="O78" s="132" t="s">
        <v>106</v>
      </c>
      <c r="P78" s="48" t="s">
        <v>638</v>
      </c>
      <c r="Q78" s="82" t="s">
        <v>639</v>
      </c>
      <c r="R78" s="105" t="s">
        <v>109</v>
      </c>
      <c r="S78" s="48" t="s">
        <v>110</v>
      </c>
      <c r="T78" s="134">
        <v>44963</v>
      </c>
      <c r="U78" s="44">
        <v>44965</v>
      </c>
      <c r="V78" s="44">
        <v>45252</v>
      </c>
      <c r="W78" s="104">
        <v>9</v>
      </c>
      <c r="X78" s="104">
        <v>15</v>
      </c>
      <c r="Y78" s="104">
        <f t="shared" si="2"/>
        <v>285</v>
      </c>
      <c r="Z78" s="104" t="s">
        <v>208</v>
      </c>
      <c r="AA78" s="17">
        <v>22800000</v>
      </c>
      <c r="AB78" s="17">
        <v>2400000</v>
      </c>
      <c r="AC78" s="184">
        <v>978</v>
      </c>
      <c r="AD78" s="284">
        <v>44946</v>
      </c>
      <c r="AE78" s="185">
        <v>211200000</v>
      </c>
      <c r="AF78" s="184">
        <v>1046</v>
      </c>
      <c r="AG78" s="284">
        <v>44965</v>
      </c>
      <c r="AH78" s="185">
        <v>22800000</v>
      </c>
      <c r="AI78" s="105" t="s">
        <v>112</v>
      </c>
      <c r="AJ78" s="108">
        <v>44956</v>
      </c>
      <c r="AK78" s="107" t="s">
        <v>640</v>
      </c>
      <c r="AL78" s="48" t="s">
        <v>114</v>
      </c>
      <c r="AM78" s="133" t="s">
        <v>263</v>
      </c>
      <c r="AN78" s="105" t="s">
        <v>264</v>
      </c>
      <c r="AO78" s="39"/>
      <c r="AP78" s="311" t="s">
        <v>265</v>
      </c>
      <c r="AQ78" s="39">
        <v>1</v>
      </c>
      <c r="AR78" s="82" t="s">
        <v>118</v>
      </c>
      <c r="AS78" s="129">
        <v>45252</v>
      </c>
      <c r="AT78" s="17">
        <v>7200000</v>
      </c>
      <c r="AU78" s="17">
        <v>7200000</v>
      </c>
      <c r="AV78" s="65">
        <v>3</v>
      </c>
      <c r="AW78" s="65">
        <v>0</v>
      </c>
      <c r="AX78" s="65">
        <v>90</v>
      </c>
      <c r="AY78" s="65" t="s">
        <v>164</v>
      </c>
      <c r="AZ78" s="65">
        <v>90</v>
      </c>
      <c r="BA78" s="129">
        <v>45344</v>
      </c>
      <c r="BB78" s="40"/>
      <c r="BC78" s="40"/>
      <c r="BD78" s="40"/>
      <c r="BE78" s="40"/>
      <c r="BF78" s="40"/>
      <c r="BG78" s="40"/>
      <c r="BH78" s="40"/>
      <c r="BI78" s="40"/>
      <c r="BJ78" s="40"/>
      <c r="BK78" s="40"/>
      <c r="BL78" s="40"/>
      <c r="BM78" s="40"/>
      <c r="BN78" s="40"/>
      <c r="BO78" s="40"/>
      <c r="BP78" s="40"/>
      <c r="BQ78" s="40"/>
      <c r="BR78" s="40"/>
      <c r="BS78" s="40"/>
      <c r="BT78" s="40"/>
      <c r="BU78" s="40"/>
      <c r="BV78" s="40"/>
      <c r="BW78" s="40"/>
      <c r="BX78" s="215"/>
      <c r="BY78" s="129">
        <v>45344</v>
      </c>
      <c r="BZ78" s="65">
        <f>Y78+AZ78</f>
        <v>375</v>
      </c>
      <c r="CA78" s="65" t="s">
        <v>137</v>
      </c>
      <c r="CB78" s="17">
        <f>AA78+AU78</f>
        <v>30000000</v>
      </c>
      <c r="CC78" s="39" t="s">
        <v>121</v>
      </c>
      <c r="CD78" s="221"/>
      <c r="CE78" s="85"/>
      <c r="CF78" s="85"/>
      <c r="CG78" s="85"/>
      <c r="CH78" s="85"/>
      <c r="CI78" s="85"/>
      <c r="CJ78" s="85"/>
      <c r="CK78" s="85"/>
      <c r="CL78" s="85"/>
      <c r="CM78" s="85"/>
      <c r="CN78" s="85"/>
      <c r="CO78" s="85"/>
      <c r="CP78" s="85"/>
      <c r="CQ78" s="85"/>
      <c r="CR78" s="85"/>
      <c r="CS78" s="85"/>
      <c r="CT78" s="85"/>
      <c r="CU78" s="85"/>
      <c r="CV78" s="85"/>
      <c r="CW78" s="85"/>
      <c r="CX78" s="85"/>
      <c r="CY78" s="85"/>
      <c r="CZ78" s="85"/>
      <c r="DA78" s="85"/>
    </row>
    <row r="79" spans="1:105" ht="30" customHeight="1" x14ac:dyDescent="0.2">
      <c r="A79" s="64">
        <v>78</v>
      </c>
      <c r="B79" s="99">
        <v>84705</v>
      </c>
      <c r="C79" s="1" t="s">
        <v>254</v>
      </c>
      <c r="D79" s="1" t="s">
        <v>255</v>
      </c>
      <c r="E79" s="29" t="s">
        <v>256</v>
      </c>
      <c r="F79" s="30" t="s">
        <v>641</v>
      </c>
      <c r="G79" s="86" t="s">
        <v>642</v>
      </c>
      <c r="H79" s="35" t="s">
        <v>100</v>
      </c>
      <c r="I79" s="87" t="s">
        <v>101</v>
      </c>
      <c r="J79" s="5" t="s">
        <v>249</v>
      </c>
      <c r="K79" s="11">
        <v>4</v>
      </c>
      <c r="L79" s="35" t="s">
        <v>214</v>
      </c>
      <c r="M79" s="52" t="s">
        <v>215</v>
      </c>
      <c r="N79" s="52" t="s">
        <v>105</v>
      </c>
      <c r="O79" s="52" t="s">
        <v>106</v>
      </c>
      <c r="P79" s="35" t="s">
        <v>643</v>
      </c>
      <c r="Q79" s="26" t="s">
        <v>644</v>
      </c>
      <c r="R79" s="15" t="s">
        <v>109</v>
      </c>
      <c r="S79" s="35" t="s">
        <v>110</v>
      </c>
      <c r="T79" s="12">
        <v>44963</v>
      </c>
      <c r="U79" s="37">
        <v>44965</v>
      </c>
      <c r="V79" s="37">
        <v>45252</v>
      </c>
      <c r="W79" s="9">
        <v>9</v>
      </c>
      <c r="X79" s="9">
        <v>15</v>
      </c>
      <c r="Y79" s="9">
        <f t="shared" si="2"/>
        <v>285</v>
      </c>
      <c r="Z79" s="9" t="s">
        <v>208</v>
      </c>
      <c r="AA79" s="10">
        <v>22800000</v>
      </c>
      <c r="AB79" s="10">
        <v>2400000</v>
      </c>
      <c r="AC79" s="165">
        <v>978</v>
      </c>
      <c r="AD79" s="166">
        <v>44946</v>
      </c>
      <c r="AE79" s="21">
        <v>211200000</v>
      </c>
      <c r="AF79" s="165">
        <v>1047</v>
      </c>
      <c r="AG79" s="166">
        <v>44965</v>
      </c>
      <c r="AH79" s="21">
        <v>22800000</v>
      </c>
      <c r="AI79" s="15" t="s">
        <v>112</v>
      </c>
      <c r="AJ79" s="16">
        <v>44956</v>
      </c>
      <c r="AK79" s="6" t="s">
        <v>645</v>
      </c>
      <c r="AL79" s="35" t="s">
        <v>114</v>
      </c>
      <c r="AM79" s="28" t="s">
        <v>263</v>
      </c>
      <c r="AN79" s="15" t="s">
        <v>264</v>
      </c>
      <c r="AO79" s="11"/>
      <c r="AP79" s="11" t="s">
        <v>265</v>
      </c>
      <c r="AQ79" s="11"/>
      <c r="AR79" s="40"/>
      <c r="AS79" s="40"/>
      <c r="AT79" s="40"/>
      <c r="AU79" s="40"/>
      <c r="AV79" s="40"/>
      <c r="AW79" s="40"/>
      <c r="AX79" s="40"/>
      <c r="AY79" s="40"/>
      <c r="AZ79" s="40"/>
      <c r="BA79" s="40"/>
      <c r="BB79" s="63"/>
      <c r="BC79" s="63"/>
      <c r="BD79" s="63"/>
      <c r="BE79" s="63"/>
      <c r="BF79" s="63"/>
      <c r="BG79" s="63"/>
      <c r="BH79" s="63"/>
      <c r="BI79" s="63"/>
      <c r="BJ79" s="63"/>
      <c r="BK79" s="63"/>
      <c r="BL79" s="63"/>
      <c r="BM79" s="63"/>
      <c r="BN79" s="63"/>
      <c r="BO79" s="63"/>
      <c r="BP79" s="63"/>
      <c r="BQ79" s="63"/>
      <c r="BR79" s="63"/>
      <c r="BS79" s="63"/>
      <c r="BT79" s="63"/>
      <c r="BU79" s="63"/>
      <c r="BV79" s="63"/>
      <c r="BW79" s="63"/>
      <c r="BX79" s="217"/>
      <c r="BY79" s="92">
        <f>V79</f>
        <v>45252</v>
      </c>
      <c r="BZ79" s="26">
        <f>Y79+AZ79</f>
        <v>285</v>
      </c>
      <c r="CA79" s="26" t="str">
        <f>Z79</f>
        <v>9 MESES Y 15 DIAS</v>
      </c>
      <c r="CB79" s="131">
        <f>AA79+AU79</f>
        <v>22800000</v>
      </c>
      <c r="CC79" s="11" t="s">
        <v>281</v>
      </c>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row>
    <row r="80" spans="1:105" ht="30" customHeight="1" x14ac:dyDescent="0.2">
      <c r="A80" s="79">
        <v>79</v>
      </c>
      <c r="B80" s="99">
        <v>84683</v>
      </c>
      <c r="C80" s="1" t="s">
        <v>254</v>
      </c>
      <c r="D80" s="1" t="s">
        <v>255</v>
      </c>
      <c r="E80" s="29" t="s">
        <v>256</v>
      </c>
      <c r="F80" s="154" t="s">
        <v>646</v>
      </c>
      <c r="G80" s="189" t="s">
        <v>647</v>
      </c>
      <c r="H80" s="50" t="s">
        <v>100</v>
      </c>
      <c r="I80" s="137" t="s">
        <v>129</v>
      </c>
      <c r="J80" s="49" t="s">
        <v>249</v>
      </c>
      <c r="K80" s="31">
        <v>4</v>
      </c>
      <c r="L80" s="50" t="s">
        <v>103</v>
      </c>
      <c r="M80" s="126" t="s">
        <v>648</v>
      </c>
      <c r="N80" s="126" t="s">
        <v>105</v>
      </c>
      <c r="O80" s="126" t="s">
        <v>106</v>
      </c>
      <c r="P80" s="50" t="s">
        <v>649</v>
      </c>
      <c r="Q80" s="80" t="s">
        <v>650</v>
      </c>
      <c r="R80" s="36" t="s">
        <v>109</v>
      </c>
      <c r="S80" s="50" t="s">
        <v>110</v>
      </c>
      <c r="T80" s="139">
        <v>44957</v>
      </c>
      <c r="U80" s="38">
        <v>44963</v>
      </c>
      <c r="V80" s="38">
        <v>45250</v>
      </c>
      <c r="W80" s="74">
        <v>9</v>
      </c>
      <c r="X80" s="74">
        <v>15</v>
      </c>
      <c r="Y80" s="74">
        <f t="shared" si="2"/>
        <v>285</v>
      </c>
      <c r="Z80" s="74" t="s">
        <v>208</v>
      </c>
      <c r="AA80" s="115">
        <v>49400000</v>
      </c>
      <c r="AB80" s="115">
        <v>5200000</v>
      </c>
      <c r="AC80" s="138">
        <v>975</v>
      </c>
      <c r="AD80" s="38">
        <v>44946</v>
      </c>
      <c r="AE80" s="115">
        <v>171600000</v>
      </c>
      <c r="AF80" s="138">
        <v>994</v>
      </c>
      <c r="AG80" s="38">
        <v>44959</v>
      </c>
      <c r="AH80" s="115">
        <v>49400000</v>
      </c>
      <c r="AI80" s="36" t="s">
        <v>112</v>
      </c>
      <c r="AJ80" s="116">
        <v>44957</v>
      </c>
      <c r="AK80" s="114" t="s">
        <v>651</v>
      </c>
      <c r="AL80" s="50" t="s">
        <v>114</v>
      </c>
      <c r="AM80" s="138" t="s">
        <v>263</v>
      </c>
      <c r="AN80" s="36" t="s">
        <v>264</v>
      </c>
      <c r="AO80" s="31"/>
      <c r="AP80" s="309" t="s">
        <v>265</v>
      </c>
      <c r="AQ80" s="31">
        <v>1</v>
      </c>
      <c r="AR80" s="80" t="s">
        <v>118</v>
      </c>
      <c r="AS80" s="140">
        <v>45250</v>
      </c>
      <c r="AT80" s="115">
        <v>5200000</v>
      </c>
      <c r="AU80" s="115">
        <v>5200000</v>
      </c>
      <c r="AV80" s="80">
        <v>1</v>
      </c>
      <c r="AW80" s="80">
        <v>0</v>
      </c>
      <c r="AX80" s="80">
        <v>30</v>
      </c>
      <c r="AY80" s="80" t="s">
        <v>136</v>
      </c>
      <c r="AZ80" s="8">
        <v>30</v>
      </c>
      <c r="BA80" s="140">
        <v>45280</v>
      </c>
      <c r="BB80" s="40"/>
      <c r="BC80" s="40"/>
      <c r="BD80" s="40"/>
      <c r="BE80" s="40"/>
      <c r="BF80" s="40"/>
      <c r="BG80" s="40"/>
      <c r="BH80" s="40"/>
      <c r="BI80" s="40"/>
      <c r="BJ80" s="40"/>
      <c r="BK80" s="40"/>
      <c r="BL80" s="40"/>
      <c r="BM80" s="40"/>
      <c r="BN80" s="40"/>
      <c r="BO80" s="40"/>
      <c r="BP80" s="40"/>
      <c r="BQ80" s="40"/>
      <c r="BR80" s="40"/>
      <c r="BS80" s="40"/>
      <c r="BT80" s="40"/>
      <c r="BU80" s="40"/>
      <c r="BV80" s="40"/>
      <c r="BW80" s="40"/>
      <c r="BX80" s="215"/>
      <c r="BY80" s="140">
        <v>45280</v>
      </c>
      <c r="BZ80" s="8">
        <f>Y80+AZ80</f>
        <v>315</v>
      </c>
      <c r="CA80" s="8" t="s">
        <v>280</v>
      </c>
      <c r="CB80" s="115">
        <f>AA80+AU80</f>
        <v>54600000</v>
      </c>
      <c r="CC80" s="31" t="s">
        <v>281</v>
      </c>
      <c r="CD80" s="220"/>
      <c r="CE80" s="75"/>
      <c r="CF80" s="75"/>
      <c r="CG80" s="75"/>
      <c r="CH80" s="75"/>
      <c r="CI80" s="75"/>
      <c r="CJ80" s="75"/>
      <c r="CK80" s="75"/>
      <c r="CL80" s="75"/>
      <c r="CM80" s="75"/>
      <c r="CN80" s="75"/>
      <c r="CO80" s="75"/>
      <c r="CP80" s="75"/>
      <c r="CQ80" s="75"/>
      <c r="CR80" s="75"/>
      <c r="CS80" s="75"/>
      <c r="CT80" s="75"/>
      <c r="CU80" s="75"/>
      <c r="CV80" s="75"/>
      <c r="CW80" s="75"/>
      <c r="CX80" s="75"/>
      <c r="CY80" s="75"/>
      <c r="CZ80" s="75"/>
      <c r="DA80" s="75"/>
    </row>
    <row r="81" spans="1:105" ht="30" customHeight="1" x14ac:dyDescent="0.2">
      <c r="A81" s="64">
        <v>80</v>
      </c>
      <c r="B81" s="99">
        <v>84683</v>
      </c>
      <c r="C81" s="1" t="s">
        <v>254</v>
      </c>
      <c r="D81" s="1" t="s">
        <v>255</v>
      </c>
      <c r="E81" s="29" t="s">
        <v>256</v>
      </c>
      <c r="F81" s="30" t="s">
        <v>652</v>
      </c>
      <c r="G81" s="86" t="s">
        <v>653</v>
      </c>
      <c r="H81" s="35" t="s">
        <v>100</v>
      </c>
      <c r="I81" s="87" t="s">
        <v>129</v>
      </c>
      <c r="J81" s="5" t="s">
        <v>249</v>
      </c>
      <c r="K81" s="11">
        <v>4</v>
      </c>
      <c r="L81" s="35" t="s">
        <v>103</v>
      </c>
      <c r="M81" s="52" t="s">
        <v>205</v>
      </c>
      <c r="N81" s="52" t="s">
        <v>105</v>
      </c>
      <c r="O81" s="52" t="s">
        <v>106</v>
      </c>
      <c r="P81" s="35" t="s">
        <v>654</v>
      </c>
      <c r="Q81" s="26" t="s">
        <v>650</v>
      </c>
      <c r="R81" s="15" t="s">
        <v>109</v>
      </c>
      <c r="S81" s="35" t="s">
        <v>110</v>
      </c>
      <c r="T81" s="12">
        <v>44959</v>
      </c>
      <c r="U81" s="37">
        <v>44963</v>
      </c>
      <c r="V81" s="37">
        <v>45251</v>
      </c>
      <c r="W81" s="9">
        <v>9</v>
      </c>
      <c r="X81" s="9">
        <v>15</v>
      </c>
      <c r="Y81" s="9">
        <f t="shared" si="2"/>
        <v>285</v>
      </c>
      <c r="Z81" s="9" t="s">
        <v>208</v>
      </c>
      <c r="AA81" s="10">
        <v>49400000</v>
      </c>
      <c r="AB81" s="10">
        <v>5200000</v>
      </c>
      <c r="AC81" s="28">
        <v>975</v>
      </c>
      <c r="AD81" s="37">
        <v>44946</v>
      </c>
      <c r="AE81" s="10">
        <v>171600000</v>
      </c>
      <c r="AF81" s="28">
        <v>1019</v>
      </c>
      <c r="AG81" s="37">
        <v>44960</v>
      </c>
      <c r="AH81" s="10">
        <v>49400000</v>
      </c>
      <c r="AI81" s="15" t="s">
        <v>112</v>
      </c>
      <c r="AJ81" s="16">
        <v>44956</v>
      </c>
      <c r="AK81" s="51" t="s">
        <v>655</v>
      </c>
      <c r="AL81" s="35" t="s">
        <v>114</v>
      </c>
      <c r="AM81" s="28" t="s">
        <v>263</v>
      </c>
      <c r="AN81" s="15" t="s">
        <v>264</v>
      </c>
      <c r="AO81" s="11"/>
      <c r="AP81" s="310" t="s">
        <v>265</v>
      </c>
      <c r="AQ81" s="11">
        <v>1</v>
      </c>
      <c r="AR81" s="26" t="s">
        <v>118</v>
      </c>
      <c r="AS81" s="94">
        <v>45251</v>
      </c>
      <c r="AT81" s="10">
        <v>5200000</v>
      </c>
      <c r="AU81" s="10">
        <v>5200000</v>
      </c>
      <c r="AV81" s="26">
        <v>1</v>
      </c>
      <c r="AW81" s="26">
        <v>0</v>
      </c>
      <c r="AX81" s="26">
        <v>30</v>
      </c>
      <c r="AY81" s="26" t="s">
        <v>136</v>
      </c>
      <c r="AZ81" s="7">
        <v>30</v>
      </c>
      <c r="BA81" s="94">
        <v>45281</v>
      </c>
      <c r="BB81" s="40"/>
      <c r="BC81" s="40"/>
      <c r="BD81" s="40"/>
      <c r="BE81" s="40"/>
      <c r="BF81" s="40"/>
      <c r="BG81" s="40"/>
      <c r="BH81" s="40"/>
      <c r="BI81" s="40"/>
      <c r="BJ81" s="40"/>
      <c r="BK81" s="40"/>
      <c r="BL81" s="40"/>
      <c r="BM81" s="40"/>
      <c r="BN81" s="40"/>
      <c r="BO81" s="40"/>
      <c r="BP81" s="40"/>
      <c r="BQ81" s="40"/>
      <c r="BR81" s="40"/>
      <c r="BS81" s="40"/>
      <c r="BT81" s="40"/>
      <c r="BU81" s="40"/>
      <c r="BV81" s="40"/>
      <c r="BW81" s="40"/>
      <c r="BX81" s="215"/>
      <c r="BY81" s="94">
        <v>45281</v>
      </c>
      <c r="BZ81" s="7">
        <f>Y81+AZ81</f>
        <v>315</v>
      </c>
      <c r="CA81" s="7" t="s">
        <v>280</v>
      </c>
      <c r="CB81" s="10">
        <f>AA81+AU81</f>
        <v>54600000</v>
      </c>
      <c r="CC81" s="11" t="s">
        <v>281</v>
      </c>
      <c r="CD81" s="214"/>
      <c r="CE81" s="40"/>
      <c r="CF81" s="40"/>
      <c r="CG81" s="40"/>
      <c r="CH81" s="40"/>
      <c r="CI81" s="40"/>
      <c r="CJ81" s="40"/>
      <c r="CK81" s="40"/>
      <c r="CL81" s="40"/>
      <c r="CM81" s="40"/>
      <c r="CN81" s="40"/>
      <c r="CO81" s="40"/>
      <c r="CP81" s="40"/>
      <c r="CQ81" s="40"/>
      <c r="CR81" s="40"/>
      <c r="CS81" s="40"/>
      <c r="CT81" s="40"/>
      <c r="CU81" s="40"/>
      <c r="CV81" s="40"/>
      <c r="CW81" s="40"/>
      <c r="CX81" s="40"/>
      <c r="CY81" s="40"/>
      <c r="CZ81" s="40"/>
      <c r="DA81" s="40"/>
    </row>
    <row r="82" spans="1:105" ht="30" customHeight="1" x14ac:dyDescent="0.2">
      <c r="A82" s="64">
        <v>81</v>
      </c>
      <c r="B82" s="99">
        <v>84511</v>
      </c>
      <c r="C82" s="1" t="s">
        <v>254</v>
      </c>
      <c r="D82" s="1" t="s">
        <v>255</v>
      </c>
      <c r="E82" s="29" t="s">
        <v>256</v>
      </c>
      <c r="F82" s="30" t="s">
        <v>656</v>
      </c>
      <c r="G82" s="26" t="s">
        <v>657</v>
      </c>
      <c r="H82" s="35" t="s">
        <v>100</v>
      </c>
      <c r="I82" s="87" t="s">
        <v>129</v>
      </c>
      <c r="J82" s="5" t="s">
        <v>249</v>
      </c>
      <c r="K82" s="11">
        <v>4</v>
      </c>
      <c r="L82" s="35" t="s">
        <v>103</v>
      </c>
      <c r="M82" s="52" t="s">
        <v>131</v>
      </c>
      <c r="N82" s="52" t="s">
        <v>105</v>
      </c>
      <c r="O82" s="52" t="s">
        <v>106</v>
      </c>
      <c r="P82" s="35" t="s">
        <v>658</v>
      </c>
      <c r="Q82" s="26" t="s">
        <v>659</v>
      </c>
      <c r="R82" s="15" t="s">
        <v>109</v>
      </c>
      <c r="S82" s="35" t="s">
        <v>110</v>
      </c>
      <c r="T82" s="12">
        <v>44958</v>
      </c>
      <c r="U82" s="37">
        <v>44970</v>
      </c>
      <c r="V82" s="37">
        <v>45257</v>
      </c>
      <c r="W82" s="9">
        <v>9</v>
      </c>
      <c r="X82" s="9">
        <v>15</v>
      </c>
      <c r="Y82" s="9">
        <f t="shared" si="2"/>
        <v>285</v>
      </c>
      <c r="Z82" s="9" t="s">
        <v>208</v>
      </c>
      <c r="AA82" s="10">
        <v>66500000</v>
      </c>
      <c r="AB82" s="10">
        <v>7000000</v>
      </c>
      <c r="AC82" s="28">
        <v>995</v>
      </c>
      <c r="AD82" s="37">
        <v>44951</v>
      </c>
      <c r="AE82" s="10">
        <v>154000000</v>
      </c>
      <c r="AF82" s="28">
        <v>998</v>
      </c>
      <c r="AG82" s="37">
        <v>44959</v>
      </c>
      <c r="AH82" s="10">
        <v>66500000</v>
      </c>
      <c r="AI82" s="15" t="s">
        <v>112</v>
      </c>
      <c r="AJ82" s="16">
        <v>44956</v>
      </c>
      <c r="AK82" s="6" t="s">
        <v>660</v>
      </c>
      <c r="AL82" s="35" t="s">
        <v>114</v>
      </c>
      <c r="AM82" s="28" t="s">
        <v>661</v>
      </c>
      <c r="AN82" s="15" t="s">
        <v>264</v>
      </c>
      <c r="AO82" s="11" t="s">
        <v>471</v>
      </c>
      <c r="AP82" s="310" t="s">
        <v>265</v>
      </c>
      <c r="AQ82" s="11">
        <v>1</v>
      </c>
      <c r="AR82" s="26" t="s">
        <v>118</v>
      </c>
      <c r="AS82" s="94">
        <v>45257</v>
      </c>
      <c r="AT82" s="10">
        <v>21000000</v>
      </c>
      <c r="AU82" s="10">
        <v>21000000</v>
      </c>
      <c r="AV82" s="26">
        <v>3</v>
      </c>
      <c r="AW82" s="26">
        <v>0</v>
      </c>
      <c r="AX82" s="26">
        <f>AV82*30</f>
        <v>90</v>
      </c>
      <c r="AY82" s="26" t="s">
        <v>164</v>
      </c>
      <c r="AZ82" s="26">
        <v>90</v>
      </c>
      <c r="BA82" s="94">
        <v>45349</v>
      </c>
      <c r="BB82" s="40"/>
      <c r="BC82" s="40"/>
      <c r="BD82" s="40"/>
      <c r="BE82" s="40"/>
      <c r="BF82" s="40"/>
      <c r="BG82" s="40"/>
      <c r="BH82" s="40"/>
      <c r="BI82" s="40"/>
      <c r="BJ82" s="40"/>
      <c r="BK82" s="40"/>
      <c r="BL82" s="40"/>
      <c r="BM82" s="40"/>
      <c r="BN82" s="40"/>
      <c r="BO82" s="40"/>
      <c r="BP82" s="40"/>
      <c r="BQ82" s="40"/>
      <c r="BR82" s="40"/>
      <c r="BS82" s="40"/>
      <c r="BT82" s="40"/>
      <c r="BU82" s="40"/>
      <c r="BV82" s="40"/>
      <c r="BW82" s="40"/>
      <c r="BX82" s="215"/>
      <c r="BY82" s="94">
        <v>45349</v>
      </c>
      <c r="BZ82" s="7">
        <f>Y82+AZ82</f>
        <v>375</v>
      </c>
      <c r="CA82" s="7" t="s">
        <v>137</v>
      </c>
      <c r="CB82" s="10">
        <f>AA82+AU82</f>
        <v>87500000</v>
      </c>
      <c r="CC82" s="11" t="s">
        <v>121</v>
      </c>
      <c r="CD82" s="214"/>
      <c r="CE82" s="40"/>
      <c r="CF82" s="40"/>
      <c r="CG82" s="40"/>
      <c r="CH82" s="40"/>
      <c r="CI82" s="40"/>
      <c r="CJ82" s="40"/>
      <c r="CK82" s="40"/>
      <c r="CL82" s="40"/>
      <c r="CM82" s="40"/>
      <c r="CN82" s="40"/>
      <c r="CO82" s="40"/>
      <c r="CP82" s="40"/>
      <c r="CQ82" s="40"/>
      <c r="CR82" s="40"/>
      <c r="CS82" s="40"/>
      <c r="CT82" s="40"/>
      <c r="CU82" s="40"/>
      <c r="CV82" s="40"/>
      <c r="CW82" s="40"/>
      <c r="CX82" s="40"/>
      <c r="CY82" s="40"/>
      <c r="CZ82" s="40"/>
      <c r="DA82" s="40"/>
    </row>
    <row r="83" spans="1:105" ht="30" customHeight="1" x14ac:dyDescent="0.2">
      <c r="A83" s="77">
        <v>82</v>
      </c>
      <c r="B83" s="99">
        <v>84684</v>
      </c>
      <c r="C83" s="1" t="s">
        <v>254</v>
      </c>
      <c r="D83" s="1" t="s">
        <v>255</v>
      </c>
      <c r="E83" s="29" t="s">
        <v>256</v>
      </c>
      <c r="F83" s="112" t="s">
        <v>662</v>
      </c>
      <c r="G83" s="147" t="s">
        <v>663</v>
      </c>
      <c r="H83" s="48" t="s">
        <v>100</v>
      </c>
      <c r="I83" s="45" t="s">
        <v>129</v>
      </c>
      <c r="J83" s="47" t="s">
        <v>249</v>
      </c>
      <c r="K83" s="39">
        <v>4</v>
      </c>
      <c r="L83" s="48" t="s">
        <v>214</v>
      </c>
      <c r="M83" s="132" t="s">
        <v>215</v>
      </c>
      <c r="N83" s="132" t="s">
        <v>105</v>
      </c>
      <c r="O83" s="132" t="s">
        <v>106</v>
      </c>
      <c r="P83" s="48" t="s">
        <v>664</v>
      </c>
      <c r="Q83" s="82" t="s">
        <v>557</v>
      </c>
      <c r="R83" s="105" t="s">
        <v>109</v>
      </c>
      <c r="S83" s="48" t="s">
        <v>110</v>
      </c>
      <c r="T83" s="134">
        <v>44960</v>
      </c>
      <c r="U83" s="44">
        <v>44965</v>
      </c>
      <c r="V83" s="44">
        <v>45252</v>
      </c>
      <c r="W83" s="104">
        <v>9</v>
      </c>
      <c r="X83" s="104">
        <v>15</v>
      </c>
      <c r="Y83" s="104">
        <f t="shared" si="2"/>
        <v>285</v>
      </c>
      <c r="Z83" s="104" t="s">
        <v>208</v>
      </c>
      <c r="AA83" s="17">
        <v>22800000</v>
      </c>
      <c r="AB83" s="17">
        <v>2400000</v>
      </c>
      <c r="AC83" s="133">
        <v>976</v>
      </c>
      <c r="AD83" s="44">
        <v>44946</v>
      </c>
      <c r="AE83" s="17">
        <v>211200000</v>
      </c>
      <c r="AF83" s="133">
        <v>1027</v>
      </c>
      <c r="AG83" s="44">
        <v>44964</v>
      </c>
      <c r="AH83" s="17">
        <v>22800000</v>
      </c>
      <c r="AI83" s="105" t="s">
        <v>112</v>
      </c>
      <c r="AJ83" s="108">
        <v>44957</v>
      </c>
      <c r="AK83" s="107" t="s">
        <v>665</v>
      </c>
      <c r="AL83" s="48" t="s">
        <v>114</v>
      </c>
      <c r="AM83" s="133" t="s">
        <v>263</v>
      </c>
      <c r="AN83" s="109" t="s">
        <v>559</v>
      </c>
      <c r="AO83" s="39" t="s">
        <v>560</v>
      </c>
      <c r="AP83" s="311" t="s">
        <v>265</v>
      </c>
      <c r="AQ83" s="39">
        <v>2</v>
      </c>
      <c r="AR83" s="82" t="s">
        <v>118</v>
      </c>
      <c r="AS83" s="129">
        <v>45252</v>
      </c>
      <c r="AT83" s="17">
        <v>2400000</v>
      </c>
      <c r="AU83" s="17">
        <v>2400000</v>
      </c>
      <c r="AV83" s="82">
        <v>1</v>
      </c>
      <c r="AW83" s="82">
        <v>0</v>
      </c>
      <c r="AX83" s="82">
        <v>30</v>
      </c>
      <c r="AY83" s="82" t="s">
        <v>136</v>
      </c>
      <c r="AZ83" s="65">
        <v>30</v>
      </c>
      <c r="BA83" s="129">
        <v>45282</v>
      </c>
      <c r="BB83" s="40"/>
      <c r="BC83" s="40"/>
      <c r="BD83" s="40"/>
      <c r="BE83" s="40"/>
      <c r="BF83" s="40"/>
      <c r="BG83" s="40"/>
      <c r="BH83" s="40"/>
      <c r="BI83" s="40"/>
      <c r="BJ83" s="40"/>
      <c r="BK83" s="26" t="s">
        <v>343</v>
      </c>
      <c r="BL83" s="94">
        <v>44994</v>
      </c>
      <c r="BM83" s="94">
        <v>44994</v>
      </c>
      <c r="BN83" s="26" t="s">
        <v>666</v>
      </c>
      <c r="BO83" s="26">
        <v>52158639</v>
      </c>
      <c r="BP83" s="26" t="s">
        <v>667</v>
      </c>
      <c r="BQ83" s="10">
        <v>2320000</v>
      </c>
      <c r="BR83" s="26" t="s">
        <v>663</v>
      </c>
      <c r="BS83" s="26">
        <v>80812152</v>
      </c>
      <c r="BT83" s="26" t="s">
        <v>668</v>
      </c>
      <c r="BU83" s="10">
        <v>20480000</v>
      </c>
      <c r="BV83" s="30" t="s">
        <v>669</v>
      </c>
      <c r="BW83" s="10"/>
      <c r="BX83" s="244"/>
      <c r="BY83" s="129">
        <v>45282</v>
      </c>
      <c r="BZ83" s="65">
        <f>Y83+AZ83</f>
        <v>315</v>
      </c>
      <c r="CA83" s="65" t="s">
        <v>280</v>
      </c>
      <c r="CB83" s="17">
        <f>AA83+AU83</f>
        <v>25200000</v>
      </c>
      <c r="CC83" s="39" t="s">
        <v>612</v>
      </c>
      <c r="CD83" s="221"/>
      <c r="CE83" s="85"/>
      <c r="CF83" s="85"/>
      <c r="CG83" s="85"/>
      <c r="CH83" s="85"/>
      <c r="CI83" s="85"/>
      <c r="CJ83" s="85"/>
      <c r="CK83" s="85"/>
      <c r="CL83" s="85"/>
      <c r="CM83" s="85"/>
      <c r="CN83" s="85"/>
      <c r="CO83" s="85"/>
      <c r="CP83" s="85"/>
      <c r="CQ83" s="85"/>
      <c r="CR83" s="85"/>
      <c r="CS83" s="85"/>
      <c r="CT83" s="85"/>
      <c r="CU83" s="85"/>
      <c r="CV83" s="85"/>
      <c r="CW83" s="85"/>
      <c r="CX83" s="85"/>
      <c r="CY83" s="85"/>
      <c r="CZ83" s="85"/>
      <c r="DA83" s="85"/>
    </row>
    <row r="84" spans="1:105" ht="30" customHeight="1" x14ac:dyDescent="0.2">
      <c r="A84" s="64">
        <v>83</v>
      </c>
      <c r="B84" s="99">
        <v>84684</v>
      </c>
      <c r="C84" s="1" t="s">
        <v>254</v>
      </c>
      <c r="D84" s="1" t="s">
        <v>255</v>
      </c>
      <c r="E84" s="29" t="s">
        <v>256</v>
      </c>
      <c r="F84" s="30" t="s">
        <v>670</v>
      </c>
      <c r="G84" s="86" t="s">
        <v>671</v>
      </c>
      <c r="H84" s="35" t="s">
        <v>100</v>
      </c>
      <c r="I84" s="24" t="s">
        <v>129</v>
      </c>
      <c r="J84" s="5" t="s">
        <v>249</v>
      </c>
      <c r="K84" s="11">
        <v>4</v>
      </c>
      <c r="L84" s="35" t="s">
        <v>214</v>
      </c>
      <c r="M84" s="52" t="s">
        <v>672</v>
      </c>
      <c r="N84" s="52" t="s">
        <v>105</v>
      </c>
      <c r="O84" s="52" t="s">
        <v>106</v>
      </c>
      <c r="P84" s="35" t="s">
        <v>673</v>
      </c>
      <c r="Q84" s="26" t="s">
        <v>557</v>
      </c>
      <c r="R84" s="15" t="s">
        <v>109</v>
      </c>
      <c r="S84" s="35" t="s">
        <v>110</v>
      </c>
      <c r="T84" s="12">
        <v>44959</v>
      </c>
      <c r="U84" s="37">
        <v>44963</v>
      </c>
      <c r="V84" s="37">
        <v>45251</v>
      </c>
      <c r="W84" s="9">
        <v>9</v>
      </c>
      <c r="X84" s="9">
        <v>15</v>
      </c>
      <c r="Y84" s="9">
        <f t="shared" si="2"/>
        <v>285</v>
      </c>
      <c r="Z84" s="9" t="s">
        <v>208</v>
      </c>
      <c r="AA84" s="10">
        <v>22800000</v>
      </c>
      <c r="AB84" s="10">
        <v>2400000</v>
      </c>
      <c r="AC84" s="28">
        <v>976</v>
      </c>
      <c r="AD84" s="37">
        <v>44946</v>
      </c>
      <c r="AE84" s="10">
        <v>211200000</v>
      </c>
      <c r="AF84" s="28">
        <v>1018</v>
      </c>
      <c r="AG84" s="37">
        <v>44960</v>
      </c>
      <c r="AH84" s="10">
        <v>22800000</v>
      </c>
      <c r="AI84" s="15" t="s">
        <v>112</v>
      </c>
      <c r="AJ84" s="16">
        <v>44957</v>
      </c>
      <c r="AK84" s="6" t="s">
        <v>674</v>
      </c>
      <c r="AL84" s="35" t="s">
        <v>114</v>
      </c>
      <c r="AM84" s="28" t="s">
        <v>263</v>
      </c>
      <c r="AN84" s="15" t="s">
        <v>264</v>
      </c>
      <c r="AO84" s="11"/>
      <c r="AP84" s="11" t="s">
        <v>265</v>
      </c>
      <c r="AQ84" s="11">
        <v>2</v>
      </c>
      <c r="AR84" s="40"/>
      <c r="AS84" s="40"/>
      <c r="AT84" s="40"/>
      <c r="AU84" s="40"/>
      <c r="AV84" s="40"/>
      <c r="AW84" s="40"/>
      <c r="AX84" s="40"/>
      <c r="AY84" s="40"/>
      <c r="AZ84" s="40"/>
      <c r="BA84" s="40"/>
      <c r="BB84" s="75"/>
      <c r="BC84" s="75"/>
      <c r="BD84" s="75"/>
      <c r="BE84" s="75"/>
      <c r="BF84" s="75"/>
      <c r="BG84" s="75"/>
      <c r="BH84" s="75"/>
      <c r="BI84" s="75"/>
      <c r="BJ84" s="75"/>
      <c r="BK84" s="80" t="s">
        <v>343</v>
      </c>
      <c r="BL84" s="140">
        <v>44995</v>
      </c>
      <c r="BM84" s="140">
        <v>44995</v>
      </c>
      <c r="BN84" s="80" t="s">
        <v>675</v>
      </c>
      <c r="BO84" s="80">
        <v>39797195</v>
      </c>
      <c r="BP84" s="80" t="s">
        <v>676</v>
      </c>
      <c r="BQ84" s="115">
        <v>2720000</v>
      </c>
      <c r="BR84" s="80" t="s">
        <v>671</v>
      </c>
      <c r="BS84" s="80">
        <v>1022949497</v>
      </c>
      <c r="BT84" s="80" t="s">
        <v>677</v>
      </c>
      <c r="BU84" s="115">
        <v>20080000</v>
      </c>
      <c r="BV84" s="190" t="s">
        <v>678</v>
      </c>
      <c r="BW84" s="80" t="s">
        <v>596</v>
      </c>
      <c r="BX84" s="225">
        <v>45084</v>
      </c>
      <c r="BY84" s="92">
        <v>45084</v>
      </c>
      <c r="BZ84" s="26">
        <v>122</v>
      </c>
      <c r="CA84" s="26" t="s">
        <v>679</v>
      </c>
      <c r="CB84" s="10">
        <v>9760000</v>
      </c>
      <c r="CC84" s="26" t="s">
        <v>598</v>
      </c>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row>
    <row r="85" spans="1:105" ht="30" customHeight="1" x14ac:dyDescent="0.2">
      <c r="A85" s="79">
        <v>84</v>
      </c>
      <c r="B85" s="99">
        <v>84500</v>
      </c>
      <c r="C85" s="1" t="s">
        <v>95</v>
      </c>
      <c r="D85" s="1" t="s">
        <v>96</v>
      </c>
      <c r="E85" s="29" t="s">
        <v>97</v>
      </c>
      <c r="F85" s="154" t="s">
        <v>680</v>
      </c>
      <c r="G85" s="155" t="s">
        <v>681</v>
      </c>
      <c r="H85" s="50" t="s">
        <v>100</v>
      </c>
      <c r="I85" s="137" t="s">
        <v>129</v>
      </c>
      <c r="J85" s="49" t="s">
        <v>249</v>
      </c>
      <c r="K85" s="31">
        <v>1</v>
      </c>
      <c r="L85" s="50" t="s">
        <v>103</v>
      </c>
      <c r="M85" s="126" t="s">
        <v>682</v>
      </c>
      <c r="N85" s="126" t="s">
        <v>105</v>
      </c>
      <c r="O85" s="126" t="s">
        <v>106</v>
      </c>
      <c r="P85" s="50" t="s">
        <v>683</v>
      </c>
      <c r="Q85" s="80" t="s">
        <v>684</v>
      </c>
      <c r="R85" s="36" t="s">
        <v>109</v>
      </c>
      <c r="S85" s="50" t="s">
        <v>110</v>
      </c>
      <c r="T85" s="139">
        <v>44957</v>
      </c>
      <c r="U85" s="38">
        <v>44986</v>
      </c>
      <c r="V85" s="38">
        <v>45306</v>
      </c>
      <c r="W85" s="74">
        <v>10</v>
      </c>
      <c r="X85" s="74">
        <v>15</v>
      </c>
      <c r="Y85" s="74">
        <f>W85*30+X85</f>
        <v>315</v>
      </c>
      <c r="Z85" s="74" t="s">
        <v>280</v>
      </c>
      <c r="AA85" s="115">
        <v>73500000</v>
      </c>
      <c r="AB85" s="115">
        <v>7000000</v>
      </c>
      <c r="AC85" s="138">
        <v>991</v>
      </c>
      <c r="AD85" s="38">
        <v>44951</v>
      </c>
      <c r="AE85" s="115">
        <v>294000000</v>
      </c>
      <c r="AF85" s="138">
        <v>1002</v>
      </c>
      <c r="AG85" s="38">
        <v>44960</v>
      </c>
      <c r="AH85" s="115">
        <v>73500000</v>
      </c>
      <c r="AI85" s="36" t="s">
        <v>112</v>
      </c>
      <c r="AJ85" s="116">
        <v>44957</v>
      </c>
      <c r="AK85" s="114" t="s">
        <v>685</v>
      </c>
      <c r="AL85" s="50" t="s">
        <v>114</v>
      </c>
      <c r="AM85" s="138" t="s">
        <v>295</v>
      </c>
      <c r="AN85" s="43" t="s">
        <v>240</v>
      </c>
      <c r="AO85" s="36" t="s">
        <v>686</v>
      </c>
      <c r="AP85" s="31" t="s">
        <v>310</v>
      </c>
      <c r="AQ85" s="31">
        <v>2</v>
      </c>
      <c r="AR85" s="80" t="s">
        <v>118</v>
      </c>
      <c r="AS85" s="140">
        <v>45280</v>
      </c>
      <c r="AT85" s="115">
        <v>28000000</v>
      </c>
      <c r="AU85" s="115">
        <v>28000000</v>
      </c>
      <c r="AV85" s="80">
        <v>4</v>
      </c>
      <c r="AW85" s="80">
        <v>0</v>
      </c>
      <c r="AX85" s="80">
        <f>4*30</f>
        <v>120</v>
      </c>
      <c r="AY85" s="80" t="s">
        <v>144</v>
      </c>
      <c r="AZ85" s="80">
        <v>120</v>
      </c>
      <c r="BA85" s="140">
        <v>45427</v>
      </c>
      <c r="BB85" s="40"/>
      <c r="BC85" s="40"/>
      <c r="BD85" s="40"/>
      <c r="BE85" s="40"/>
      <c r="BF85" s="40"/>
      <c r="BG85" s="40"/>
      <c r="BH85" s="40"/>
      <c r="BI85" s="40"/>
      <c r="BJ85" s="40"/>
      <c r="BK85" s="26" t="s">
        <v>343</v>
      </c>
      <c r="BL85" s="94">
        <v>45239</v>
      </c>
      <c r="BM85" s="94">
        <v>45240</v>
      </c>
      <c r="BN85" s="26" t="s">
        <v>486</v>
      </c>
      <c r="BO85" s="26">
        <v>80858481</v>
      </c>
      <c r="BP85" s="26" t="s">
        <v>687</v>
      </c>
      <c r="BQ85" s="10">
        <v>58100000</v>
      </c>
      <c r="BR85" s="26" t="s">
        <v>681</v>
      </c>
      <c r="BS85" s="26">
        <v>80039846</v>
      </c>
      <c r="BT85" s="26" t="s">
        <v>688</v>
      </c>
      <c r="BU85" s="10">
        <v>15400000</v>
      </c>
      <c r="BV85" s="60" t="s">
        <v>689</v>
      </c>
      <c r="BW85" s="26"/>
      <c r="BX85" s="215"/>
      <c r="BY85" s="140">
        <v>45427</v>
      </c>
      <c r="BZ85" s="8">
        <f>Y85+AZ85</f>
        <v>435</v>
      </c>
      <c r="CA85" s="8" t="s">
        <v>165</v>
      </c>
      <c r="CB85" s="316">
        <f>AA85+AU85</f>
        <v>101500000</v>
      </c>
      <c r="CC85" s="31" t="s">
        <v>121</v>
      </c>
      <c r="CD85" s="220"/>
      <c r="CE85" s="75"/>
      <c r="CF85" s="75"/>
      <c r="CG85" s="75"/>
      <c r="CH85" s="75"/>
      <c r="CI85" s="75"/>
      <c r="CJ85" s="75"/>
      <c r="CK85" s="75"/>
      <c r="CL85" s="75"/>
      <c r="CM85" s="75"/>
      <c r="CN85" s="75"/>
      <c r="CO85" s="75"/>
      <c r="CP85" s="75"/>
      <c r="CQ85" s="75"/>
      <c r="CR85" s="75"/>
      <c r="CS85" s="75"/>
      <c r="CT85" s="75"/>
      <c r="CU85" s="75"/>
      <c r="CV85" s="75"/>
      <c r="CW85" s="75"/>
      <c r="CX85" s="75"/>
      <c r="CY85" s="75"/>
      <c r="CZ85" s="75"/>
      <c r="DA85" s="75"/>
    </row>
    <row r="86" spans="1:105" ht="30" customHeight="1" x14ac:dyDescent="0.2">
      <c r="A86" s="77">
        <v>85</v>
      </c>
      <c r="B86" s="99">
        <v>84500</v>
      </c>
      <c r="C86" s="1" t="s">
        <v>95</v>
      </c>
      <c r="D86" s="1" t="s">
        <v>96</v>
      </c>
      <c r="E86" s="29" t="s">
        <v>97</v>
      </c>
      <c r="F86" s="112" t="s">
        <v>690</v>
      </c>
      <c r="G86" s="82" t="s">
        <v>691</v>
      </c>
      <c r="H86" s="48" t="s">
        <v>100</v>
      </c>
      <c r="I86" s="142" t="s">
        <v>101</v>
      </c>
      <c r="J86" s="47" t="s">
        <v>249</v>
      </c>
      <c r="K86" s="39">
        <v>1</v>
      </c>
      <c r="L86" s="48" t="s">
        <v>103</v>
      </c>
      <c r="M86" s="132" t="s">
        <v>692</v>
      </c>
      <c r="N86" s="132" t="s">
        <v>105</v>
      </c>
      <c r="O86" s="132" t="s">
        <v>106</v>
      </c>
      <c r="P86" s="48" t="s">
        <v>693</v>
      </c>
      <c r="Q86" s="82" t="s">
        <v>694</v>
      </c>
      <c r="R86" s="105" t="s">
        <v>109</v>
      </c>
      <c r="S86" s="48" t="s">
        <v>110</v>
      </c>
      <c r="T86" s="134">
        <v>44958</v>
      </c>
      <c r="U86" s="44">
        <v>44970</v>
      </c>
      <c r="V86" s="44">
        <v>45287</v>
      </c>
      <c r="W86" s="104">
        <v>10</v>
      </c>
      <c r="X86" s="104">
        <v>15</v>
      </c>
      <c r="Y86" s="104">
        <f>W86*30+X86</f>
        <v>315</v>
      </c>
      <c r="Z86" s="104" t="s">
        <v>280</v>
      </c>
      <c r="AA86" s="17">
        <v>73500000</v>
      </c>
      <c r="AB86" s="17">
        <v>7000000</v>
      </c>
      <c r="AC86" s="133">
        <v>991</v>
      </c>
      <c r="AD86" s="44">
        <v>44951</v>
      </c>
      <c r="AE86" s="17">
        <v>294000000</v>
      </c>
      <c r="AF86" s="133">
        <v>1003</v>
      </c>
      <c r="AG86" s="44">
        <v>44960</v>
      </c>
      <c r="AH86" s="17">
        <v>73500000</v>
      </c>
      <c r="AI86" s="105" t="s">
        <v>112</v>
      </c>
      <c r="AJ86" s="108">
        <v>44956</v>
      </c>
      <c r="AK86" s="107" t="s">
        <v>695</v>
      </c>
      <c r="AL86" s="48" t="s">
        <v>114</v>
      </c>
      <c r="AM86" s="133" t="s">
        <v>295</v>
      </c>
      <c r="AN86" s="105" t="s">
        <v>240</v>
      </c>
      <c r="AO86" s="39"/>
      <c r="AP86" s="39" t="s">
        <v>310</v>
      </c>
      <c r="AQ86" s="39">
        <v>1</v>
      </c>
      <c r="AR86" s="82" t="s">
        <v>118</v>
      </c>
      <c r="AS86" s="129">
        <v>45275</v>
      </c>
      <c r="AT86" s="17">
        <v>35000000</v>
      </c>
      <c r="AU86" s="17">
        <v>35000000</v>
      </c>
      <c r="AV86" s="82">
        <v>5</v>
      </c>
      <c r="AW86" s="82">
        <v>0</v>
      </c>
      <c r="AX86" s="82">
        <v>150</v>
      </c>
      <c r="AY86" s="82" t="s">
        <v>319</v>
      </c>
      <c r="AZ86" s="82">
        <v>150</v>
      </c>
      <c r="BA86" s="129">
        <v>45439</v>
      </c>
      <c r="BB86" s="40"/>
      <c r="BC86" s="40"/>
      <c r="BD86" s="40"/>
      <c r="BE86" s="40"/>
      <c r="BF86" s="40"/>
      <c r="BG86" s="40"/>
      <c r="BH86" s="40"/>
      <c r="BI86" s="40"/>
      <c r="BJ86" s="40"/>
      <c r="BK86" s="40"/>
      <c r="BL86" s="40"/>
      <c r="BM86" s="40"/>
      <c r="BN86" s="40"/>
      <c r="BO86" s="40"/>
      <c r="BP86" s="40"/>
      <c r="BQ86" s="40"/>
      <c r="BR86" s="40"/>
      <c r="BS86" s="40"/>
      <c r="BT86" s="40"/>
      <c r="BU86" s="40"/>
      <c r="BV86" s="40"/>
      <c r="BW86" s="26"/>
      <c r="BX86" s="215"/>
      <c r="BY86" s="129">
        <v>45439</v>
      </c>
      <c r="BZ86" s="65">
        <f>Y86+AZ86</f>
        <v>465</v>
      </c>
      <c r="CA86" s="65" t="s">
        <v>145</v>
      </c>
      <c r="CB86" s="314">
        <f>AA86+AU86</f>
        <v>108500000</v>
      </c>
      <c r="CC86" s="39" t="s">
        <v>121</v>
      </c>
      <c r="CD86" s="219"/>
      <c r="CE86" s="63"/>
      <c r="CF86" s="63"/>
      <c r="CG86" s="63"/>
      <c r="CH86" s="63"/>
      <c r="CI86" s="63"/>
      <c r="CJ86" s="63"/>
      <c r="CK86" s="63"/>
      <c r="CL86" s="63"/>
      <c r="CM86" s="63"/>
      <c r="CN86" s="63"/>
      <c r="CO86" s="63"/>
      <c r="CP86" s="63"/>
      <c r="CQ86" s="63"/>
      <c r="CR86" s="63"/>
      <c r="CS86" s="63"/>
      <c r="CT86" s="63"/>
      <c r="CU86" s="63"/>
      <c r="CV86" s="63"/>
      <c r="CW86" s="63"/>
      <c r="CX86" s="63"/>
      <c r="CY86" s="63"/>
      <c r="CZ86" s="63"/>
      <c r="DA86" s="63"/>
    </row>
    <row r="87" spans="1:105" ht="30" customHeight="1" x14ac:dyDescent="0.2">
      <c r="A87" s="64">
        <v>86</v>
      </c>
      <c r="B87" s="99">
        <v>84449</v>
      </c>
      <c r="C87" s="1" t="s">
        <v>200</v>
      </c>
      <c r="D87" s="1" t="s">
        <v>201</v>
      </c>
      <c r="E87" s="29" t="s">
        <v>202</v>
      </c>
      <c r="F87" s="30" t="s">
        <v>696</v>
      </c>
      <c r="G87" s="86" t="s">
        <v>697</v>
      </c>
      <c r="H87" s="35" t="s">
        <v>100</v>
      </c>
      <c r="I87" s="87" t="s">
        <v>101</v>
      </c>
      <c r="J87" s="5" t="s">
        <v>249</v>
      </c>
      <c r="K87" s="95">
        <v>3</v>
      </c>
      <c r="L87" s="35" t="s">
        <v>103</v>
      </c>
      <c r="M87" s="52"/>
      <c r="N87" s="52" t="s">
        <v>105</v>
      </c>
      <c r="O87" s="52" t="s">
        <v>106</v>
      </c>
      <c r="P87" s="35" t="s">
        <v>698</v>
      </c>
      <c r="Q87" s="26" t="s">
        <v>252</v>
      </c>
      <c r="R87" s="15" t="s">
        <v>109</v>
      </c>
      <c r="S87" s="35" t="s">
        <v>110</v>
      </c>
      <c r="T87" s="12">
        <v>44957</v>
      </c>
      <c r="U87" s="37">
        <v>44959</v>
      </c>
      <c r="V87" s="37">
        <v>45246</v>
      </c>
      <c r="W87" s="9">
        <v>9</v>
      </c>
      <c r="X87" s="9">
        <v>15</v>
      </c>
      <c r="Y87" s="9">
        <f>W87*30+15</f>
        <v>285</v>
      </c>
      <c r="Z87" s="9" t="s">
        <v>208</v>
      </c>
      <c r="AA87" s="10">
        <v>45125000</v>
      </c>
      <c r="AB87" s="10">
        <v>4750000</v>
      </c>
      <c r="AC87" s="28">
        <v>931</v>
      </c>
      <c r="AD87" s="37">
        <v>44945</v>
      </c>
      <c r="AE87" s="10">
        <v>54625000</v>
      </c>
      <c r="AF87" s="28">
        <v>968</v>
      </c>
      <c r="AG87" s="37">
        <v>44958</v>
      </c>
      <c r="AH87" s="10">
        <v>45125000</v>
      </c>
      <c r="AI87" s="15" t="s">
        <v>112</v>
      </c>
      <c r="AJ87" s="16">
        <v>44957</v>
      </c>
      <c r="AK87" s="6" t="s">
        <v>699</v>
      </c>
      <c r="AL87" s="35" t="s">
        <v>114</v>
      </c>
      <c r="AM87" s="28" t="s">
        <v>210</v>
      </c>
      <c r="AN87" s="26" t="s">
        <v>233</v>
      </c>
      <c r="AO87" s="26"/>
      <c r="AP87" s="11" t="s">
        <v>126</v>
      </c>
      <c r="AQ87" s="11"/>
      <c r="AR87" s="40"/>
      <c r="AS87" s="40"/>
      <c r="AT87" s="40"/>
      <c r="AU87" s="40"/>
      <c r="AV87" s="40"/>
      <c r="AW87" s="40"/>
      <c r="AX87" s="40"/>
      <c r="AY87" s="40"/>
      <c r="AZ87" s="40"/>
      <c r="BA87" s="40"/>
      <c r="BB87" s="85"/>
      <c r="BC87" s="85"/>
      <c r="BD87" s="85"/>
      <c r="BE87" s="85"/>
      <c r="BF87" s="85"/>
      <c r="BG87" s="85"/>
      <c r="BH87" s="85"/>
      <c r="BI87" s="85"/>
      <c r="BJ87" s="85"/>
      <c r="BK87" s="85"/>
      <c r="BL87" s="85"/>
      <c r="BM87" s="85"/>
      <c r="BN87" s="85"/>
      <c r="BO87" s="85"/>
      <c r="BP87" s="85"/>
      <c r="BQ87" s="85"/>
      <c r="BR87" s="85"/>
      <c r="BS87" s="85"/>
      <c r="BT87" s="85"/>
      <c r="BU87" s="85"/>
      <c r="BV87" s="85"/>
      <c r="BW87" s="82"/>
      <c r="BX87" s="218"/>
      <c r="BY87" s="92">
        <f>V87</f>
        <v>45246</v>
      </c>
      <c r="BZ87" s="26">
        <f>Y87+AZ87</f>
        <v>285</v>
      </c>
      <c r="CA87" s="26" t="str">
        <f>Z87</f>
        <v>9 MESES Y 15 DIAS</v>
      </c>
      <c r="CB87" s="131">
        <f>AA87+AU87</f>
        <v>45125000</v>
      </c>
      <c r="CC87" s="11" t="s">
        <v>281</v>
      </c>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row>
    <row r="88" spans="1:105" ht="30" customHeight="1" x14ac:dyDescent="0.2">
      <c r="A88" s="172">
        <v>87</v>
      </c>
      <c r="B88" s="99">
        <v>84513</v>
      </c>
      <c r="C88" s="1" t="s">
        <v>226</v>
      </c>
      <c r="D88" s="1" t="s">
        <v>201</v>
      </c>
      <c r="E88" s="29" t="s">
        <v>202</v>
      </c>
      <c r="F88" s="171" t="s">
        <v>700</v>
      </c>
      <c r="G88" s="123" t="s">
        <v>701</v>
      </c>
      <c r="H88" s="143" t="s">
        <v>100</v>
      </c>
      <c r="I88" s="149" t="s">
        <v>101</v>
      </c>
      <c r="J88" s="117" t="s">
        <v>249</v>
      </c>
      <c r="K88" s="191">
        <v>4</v>
      </c>
      <c r="L88" s="149" t="s">
        <v>290</v>
      </c>
      <c r="M88" s="150" t="s">
        <v>702</v>
      </c>
      <c r="N88" s="150" t="s">
        <v>105</v>
      </c>
      <c r="O88" s="150" t="s">
        <v>106</v>
      </c>
      <c r="P88" s="143" t="s">
        <v>703</v>
      </c>
      <c r="Q88" s="123" t="s">
        <v>704</v>
      </c>
      <c r="R88" s="120" t="s">
        <v>109</v>
      </c>
      <c r="S88" s="143" t="s">
        <v>110</v>
      </c>
      <c r="T88" s="152">
        <v>44957</v>
      </c>
      <c r="U88" s="153">
        <v>44964</v>
      </c>
      <c r="V88" s="153">
        <v>45252</v>
      </c>
      <c r="W88" s="159">
        <v>9</v>
      </c>
      <c r="X88" s="159">
        <v>15</v>
      </c>
      <c r="Y88" s="159">
        <f>W88*30+15</f>
        <v>285</v>
      </c>
      <c r="Z88" s="159" t="s">
        <v>208</v>
      </c>
      <c r="AA88" s="119">
        <v>33250000</v>
      </c>
      <c r="AB88" s="119">
        <v>3500000</v>
      </c>
      <c r="AC88" s="151">
        <v>934</v>
      </c>
      <c r="AD88" s="153">
        <v>44945</v>
      </c>
      <c r="AE88" s="119">
        <v>80500000</v>
      </c>
      <c r="AF88" s="151">
        <v>988</v>
      </c>
      <c r="AG88" s="153">
        <v>44958</v>
      </c>
      <c r="AH88" s="119">
        <v>33250000</v>
      </c>
      <c r="AI88" s="120" t="s">
        <v>112</v>
      </c>
      <c r="AJ88" s="121">
        <v>44957</v>
      </c>
      <c r="AK88" s="122" t="s">
        <v>705</v>
      </c>
      <c r="AL88" s="143" t="s">
        <v>114</v>
      </c>
      <c r="AM88" s="151" t="s">
        <v>232</v>
      </c>
      <c r="AN88" s="123" t="s">
        <v>233</v>
      </c>
      <c r="AO88" s="123"/>
      <c r="AP88" s="83" t="s">
        <v>191</v>
      </c>
      <c r="AQ88" s="83">
        <v>2</v>
      </c>
      <c r="AR88" s="325" t="s">
        <v>706</v>
      </c>
      <c r="AS88" s="326" t="s">
        <v>707</v>
      </c>
      <c r="AT88" s="287" t="s">
        <v>708</v>
      </c>
      <c r="AU88" s="119">
        <f>3500000+3500000</f>
        <v>7000000</v>
      </c>
      <c r="AV88" s="120" t="s">
        <v>709</v>
      </c>
      <c r="AW88" s="120" t="s">
        <v>710</v>
      </c>
      <c r="AX88" s="120" t="s">
        <v>711</v>
      </c>
      <c r="AY88" s="120" t="s">
        <v>712</v>
      </c>
      <c r="AZ88" s="118">
        <v>60</v>
      </c>
      <c r="BA88" s="326" t="s">
        <v>713</v>
      </c>
      <c r="BB88" s="40"/>
      <c r="BC88" s="40"/>
      <c r="BD88" s="40"/>
      <c r="BE88" s="40"/>
      <c r="BF88" s="40"/>
      <c r="BG88" s="40"/>
      <c r="BH88" s="40"/>
      <c r="BI88" s="40"/>
      <c r="BJ88" s="40"/>
      <c r="BK88" s="40"/>
      <c r="BL88" s="40"/>
      <c r="BM88" s="40"/>
      <c r="BN88" s="40"/>
      <c r="BO88" s="40"/>
      <c r="BP88" s="40"/>
      <c r="BQ88" s="40"/>
      <c r="BR88" s="40"/>
      <c r="BS88" s="40"/>
      <c r="BT88" s="40"/>
      <c r="BU88" s="40"/>
      <c r="BV88" s="40"/>
      <c r="BW88" s="26"/>
      <c r="BX88" s="215"/>
      <c r="BY88" s="158">
        <v>45313</v>
      </c>
      <c r="BZ88" s="118">
        <f>Y88+AZ88</f>
        <v>345</v>
      </c>
      <c r="CA88" s="118" t="s">
        <v>111</v>
      </c>
      <c r="CB88" s="315">
        <f>AA88+AU88</f>
        <v>40250000</v>
      </c>
      <c r="CC88" s="83" t="s">
        <v>121</v>
      </c>
      <c r="CD88" s="219"/>
      <c r="CE88" s="63"/>
      <c r="CF88" s="63"/>
      <c r="CG88" s="63"/>
      <c r="CH88" s="63"/>
      <c r="CI88" s="63"/>
      <c r="CJ88" s="63"/>
      <c r="CK88" s="63"/>
      <c r="CL88" s="63"/>
      <c r="CM88" s="63"/>
      <c r="CN88" s="63"/>
      <c r="CO88" s="63"/>
      <c r="CP88" s="63"/>
      <c r="CQ88" s="63"/>
      <c r="CR88" s="63"/>
      <c r="CS88" s="63"/>
      <c r="CT88" s="63"/>
      <c r="CU88" s="63"/>
      <c r="CV88" s="63"/>
      <c r="CW88" s="63"/>
      <c r="CX88" s="63"/>
      <c r="CY88" s="63"/>
      <c r="CZ88" s="63"/>
      <c r="DA88" s="63"/>
    </row>
    <row r="89" spans="1:105" ht="30" customHeight="1" x14ac:dyDescent="0.2">
      <c r="A89" s="64">
        <v>88</v>
      </c>
      <c r="B89" s="99">
        <v>84705</v>
      </c>
      <c r="C89" s="1" t="s">
        <v>254</v>
      </c>
      <c r="D89" s="1" t="s">
        <v>255</v>
      </c>
      <c r="E89" s="29" t="s">
        <v>256</v>
      </c>
      <c r="F89" s="30" t="s">
        <v>714</v>
      </c>
      <c r="G89" s="86" t="s">
        <v>715</v>
      </c>
      <c r="H89" s="35" t="s">
        <v>100</v>
      </c>
      <c r="I89" s="24" t="s">
        <v>101</v>
      </c>
      <c r="J89" s="5" t="s">
        <v>249</v>
      </c>
      <c r="K89" s="11">
        <v>4</v>
      </c>
      <c r="L89" s="35" t="s">
        <v>214</v>
      </c>
      <c r="M89" s="52" t="s">
        <v>215</v>
      </c>
      <c r="N89" s="52" t="s">
        <v>105</v>
      </c>
      <c r="O89" s="52" t="s">
        <v>106</v>
      </c>
      <c r="P89" s="35" t="s">
        <v>716</v>
      </c>
      <c r="Q89" s="26" t="s">
        <v>261</v>
      </c>
      <c r="R89" s="15" t="s">
        <v>109</v>
      </c>
      <c r="S89" s="35" t="s">
        <v>110</v>
      </c>
      <c r="T89" s="12">
        <v>44963</v>
      </c>
      <c r="U89" s="37">
        <v>44965</v>
      </c>
      <c r="V89" s="37">
        <v>45252</v>
      </c>
      <c r="W89" s="9">
        <v>9</v>
      </c>
      <c r="X89" s="9">
        <v>15</v>
      </c>
      <c r="Y89" s="9">
        <f>W89*30+15</f>
        <v>285</v>
      </c>
      <c r="Z89" s="9" t="s">
        <v>208</v>
      </c>
      <c r="AA89" s="10">
        <v>22800000</v>
      </c>
      <c r="AB89" s="10">
        <v>2400000</v>
      </c>
      <c r="AC89" s="28">
        <v>978</v>
      </c>
      <c r="AD89" s="37">
        <v>44946</v>
      </c>
      <c r="AE89" s="10">
        <v>211200000</v>
      </c>
      <c r="AF89" s="28">
        <v>1055</v>
      </c>
      <c r="AG89" s="37">
        <v>44965</v>
      </c>
      <c r="AH89" s="10">
        <v>22800000</v>
      </c>
      <c r="AI89" s="15" t="s">
        <v>112</v>
      </c>
      <c r="AJ89" s="16">
        <v>44957</v>
      </c>
      <c r="AK89" s="6" t="s">
        <v>717</v>
      </c>
      <c r="AL89" s="35" t="s">
        <v>114</v>
      </c>
      <c r="AM89" s="28" t="s">
        <v>263</v>
      </c>
      <c r="AN89" s="15" t="s">
        <v>264</v>
      </c>
      <c r="AO89" s="11"/>
      <c r="AP89" s="11" t="s">
        <v>265</v>
      </c>
      <c r="AQ89" s="11">
        <v>1</v>
      </c>
      <c r="AR89" s="40"/>
      <c r="AS89" s="40"/>
      <c r="AT89" s="40"/>
      <c r="AU89" s="40"/>
      <c r="AV89" s="40"/>
      <c r="AW89" s="40"/>
      <c r="AX89" s="40"/>
      <c r="AY89" s="40"/>
      <c r="AZ89" s="40"/>
      <c r="BA89" s="40"/>
      <c r="BB89" s="75"/>
      <c r="BC89" s="75"/>
      <c r="BD89" s="75"/>
      <c r="BE89" s="75"/>
      <c r="BF89" s="75"/>
      <c r="BG89" s="75"/>
      <c r="BH89" s="75"/>
      <c r="BI89" s="75"/>
      <c r="BJ89" s="75"/>
      <c r="BK89" s="80" t="s">
        <v>343</v>
      </c>
      <c r="BL89" s="140">
        <v>45166</v>
      </c>
      <c r="BM89" s="140">
        <v>45167</v>
      </c>
      <c r="BN89" s="80" t="s">
        <v>718</v>
      </c>
      <c r="BO89" s="80">
        <v>1010214026</v>
      </c>
      <c r="BP89" s="80" t="s">
        <v>719</v>
      </c>
      <c r="BQ89" s="115">
        <v>16080000</v>
      </c>
      <c r="BR89" s="80" t="s">
        <v>715</v>
      </c>
      <c r="BS89" s="80">
        <v>1005857006</v>
      </c>
      <c r="BT89" s="80" t="s">
        <v>720</v>
      </c>
      <c r="BU89" s="115">
        <v>6720000</v>
      </c>
      <c r="BV89" s="125" t="s">
        <v>721</v>
      </c>
      <c r="BW89" s="80" t="s">
        <v>722</v>
      </c>
      <c r="BX89" s="225">
        <v>45218</v>
      </c>
      <c r="BY89" s="92">
        <f>V89</f>
        <v>45252</v>
      </c>
      <c r="BZ89" s="26">
        <f>Y89+AZ89</f>
        <v>285</v>
      </c>
      <c r="CA89" s="26" t="str">
        <f>Z89</f>
        <v>9 MESES Y 15 DIAS</v>
      </c>
      <c r="CB89" s="131">
        <f>AA89+AU89</f>
        <v>22800000</v>
      </c>
      <c r="CC89" s="11" t="s">
        <v>368</v>
      </c>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row>
    <row r="90" spans="1:105" ht="30" customHeight="1" x14ac:dyDescent="0.2">
      <c r="A90" s="77">
        <v>90</v>
      </c>
      <c r="B90" s="99">
        <v>84229</v>
      </c>
      <c r="C90" s="1" t="s">
        <v>95</v>
      </c>
      <c r="D90" s="1" t="s">
        <v>96</v>
      </c>
      <c r="E90" s="29" t="s">
        <v>97</v>
      </c>
      <c r="F90" s="112" t="s">
        <v>723</v>
      </c>
      <c r="G90" s="82" t="s">
        <v>724</v>
      </c>
      <c r="H90" s="48" t="s">
        <v>100</v>
      </c>
      <c r="I90" s="45" t="s">
        <v>101</v>
      </c>
      <c r="J90" s="47" t="s">
        <v>249</v>
      </c>
      <c r="K90" s="39">
        <v>1</v>
      </c>
      <c r="L90" s="48" t="s">
        <v>103</v>
      </c>
      <c r="M90" s="132"/>
      <c r="N90" s="132" t="s">
        <v>105</v>
      </c>
      <c r="O90" s="132" t="s">
        <v>106</v>
      </c>
      <c r="P90" s="48" t="s">
        <v>725</v>
      </c>
      <c r="Q90" s="82" t="s">
        <v>726</v>
      </c>
      <c r="R90" s="105" t="s">
        <v>109</v>
      </c>
      <c r="S90" s="48" t="s">
        <v>110</v>
      </c>
      <c r="T90" s="134">
        <v>44957</v>
      </c>
      <c r="U90" s="44">
        <v>44970</v>
      </c>
      <c r="V90" s="44">
        <v>45303</v>
      </c>
      <c r="W90" s="104">
        <v>11</v>
      </c>
      <c r="X90" s="104">
        <v>0</v>
      </c>
      <c r="Y90" s="104">
        <f>W90*30</f>
        <v>330</v>
      </c>
      <c r="Z90" s="104" t="s">
        <v>178</v>
      </c>
      <c r="AA90" s="17">
        <v>52250000</v>
      </c>
      <c r="AB90" s="17">
        <v>4750000</v>
      </c>
      <c r="AC90" s="133">
        <v>918</v>
      </c>
      <c r="AD90" s="44">
        <v>44944</v>
      </c>
      <c r="AE90" s="17">
        <v>156750000</v>
      </c>
      <c r="AF90" s="133">
        <v>984</v>
      </c>
      <c r="AG90" s="44">
        <v>44958</v>
      </c>
      <c r="AH90" s="17">
        <v>52250000</v>
      </c>
      <c r="AI90" s="105" t="s">
        <v>112</v>
      </c>
      <c r="AJ90" s="108">
        <v>44957</v>
      </c>
      <c r="AK90" s="107" t="s">
        <v>727</v>
      </c>
      <c r="AL90" s="48" t="s">
        <v>114</v>
      </c>
      <c r="AM90" s="133" t="s">
        <v>728</v>
      </c>
      <c r="AN90" s="105" t="s">
        <v>308</v>
      </c>
      <c r="AO90" s="111" t="s">
        <v>547</v>
      </c>
      <c r="AP90" s="39" t="s">
        <v>225</v>
      </c>
      <c r="AQ90" s="39">
        <v>1</v>
      </c>
      <c r="AR90" s="82" t="s">
        <v>540</v>
      </c>
      <c r="AS90" s="129">
        <v>45271</v>
      </c>
      <c r="AT90" s="17">
        <v>14250000</v>
      </c>
      <c r="AU90" s="17">
        <v>14250000</v>
      </c>
      <c r="AV90" s="82">
        <v>3</v>
      </c>
      <c r="AW90" s="82">
        <v>0</v>
      </c>
      <c r="AX90" s="82">
        <f>AV90*30</f>
        <v>90</v>
      </c>
      <c r="AY90" s="82" t="s">
        <v>164</v>
      </c>
      <c r="AZ90" s="82">
        <v>90</v>
      </c>
      <c r="BA90" s="129">
        <v>45394</v>
      </c>
      <c r="BB90" s="40"/>
      <c r="BC90" s="40"/>
      <c r="BD90" s="40"/>
      <c r="BE90" s="40"/>
      <c r="BF90" s="40"/>
      <c r="BG90" s="40"/>
      <c r="BH90" s="40"/>
      <c r="BI90" s="40"/>
      <c r="BJ90" s="40"/>
      <c r="BK90" s="40"/>
      <c r="BL90" s="40"/>
      <c r="BM90" s="40"/>
      <c r="BN90" s="40"/>
      <c r="BO90" s="40"/>
      <c r="BP90" s="40"/>
      <c r="BQ90" s="40"/>
      <c r="BR90" s="40"/>
      <c r="BS90" s="40"/>
      <c r="BT90" s="40"/>
      <c r="BU90" s="156"/>
      <c r="BV90" s="156"/>
      <c r="BW90" s="40"/>
      <c r="BX90" s="215"/>
      <c r="BY90" s="129">
        <v>45394</v>
      </c>
      <c r="BZ90" s="65">
        <f>Y90+AZ90</f>
        <v>420</v>
      </c>
      <c r="CA90" s="65" t="s">
        <v>241</v>
      </c>
      <c r="CB90" s="314">
        <f>AA90+AU90</f>
        <v>66500000</v>
      </c>
      <c r="CC90" s="39" t="s">
        <v>121</v>
      </c>
      <c r="CD90" s="221"/>
      <c r="CE90" s="85"/>
      <c r="CF90" s="85"/>
      <c r="CG90" s="85"/>
      <c r="CH90" s="85"/>
      <c r="CI90" s="85"/>
      <c r="CJ90" s="85"/>
      <c r="CK90" s="85"/>
      <c r="CL90" s="85"/>
      <c r="CM90" s="85"/>
      <c r="CN90" s="85"/>
      <c r="CO90" s="85"/>
      <c r="CP90" s="85"/>
      <c r="CQ90" s="85"/>
      <c r="CR90" s="85"/>
      <c r="CS90" s="85"/>
      <c r="CT90" s="85"/>
      <c r="CU90" s="85"/>
      <c r="CV90" s="85"/>
      <c r="CW90" s="85"/>
      <c r="CX90" s="85"/>
      <c r="CY90" s="85"/>
      <c r="CZ90" s="85"/>
      <c r="DA90" s="85"/>
    </row>
    <row r="91" spans="1:105" ht="30" customHeight="1" x14ac:dyDescent="0.2">
      <c r="A91" s="64">
        <v>91</v>
      </c>
      <c r="B91" s="99">
        <v>84681</v>
      </c>
      <c r="C91" s="1" t="s">
        <v>254</v>
      </c>
      <c r="D91" s="1" t="s">
        <v>255</v>
      </c>
      <c r="E91" s="29" t="s">
        <v>256</v>
      </c>
      <c r="F91" s="30" t="s">
        <v>729</v>
      </c>
      <c r="G91" s="86" t="s">
        <v>730</v>
      </c>
      <c r="H91" s="35" t="s">
        <v>100</v>
      </c>
      <c r="I91" s="24" t="s">
        <v>129</v>
      </c>
      <c r="J91" s="5" t="s">
        <v>249</v>
      </c>
      <c r="K91" s="11">
        <v>4</v>
      </c>
      <c r="L91" s="35" t="s">
        <v>103</v>
      </c>
      <c r="M91" s="52" t="s">
        <v>731</v>
      </c>
      <c r="N91" s="52" t="s">
        <v>105</v>
      </c>
      <c r="O91" s="52" t="s">
        <v>106</v>
      </c>
      <c r="P91" s="35" t="s">
        <v>732</v>
      </c>
      <c r="Q91" s="26" t="s">
        <v>733</v>
      </c>
      <c r="R91" s="15" t="s">
        <v>109</v>
      </c>
      <c r="S91" s="35" t="s">
        <v>110</v>
      </c>
      <c r="T91" s="12">
        <v>44959</v>
      </c>
      <c r="U91" s="37">
        <v>44965</v>
      </c>
      <c r="V91" s="37">
        <v>45252</v>
      </c>
      <c r="W91" s="9">
        <v>9</v>
      </c>
      <c r="X91" s="9">
        <v>15</v>
      </c>
      <c r="Y91" s="9">
        <f>W91*30+15</f>
        <v>285</v>
      </c>
      <c r="Z91" s="9" t="s">
        <v>208</v>
      </c>
      <c r="AA91" s="10">
        <v>57000000</v>
      </c>
      <c r="AB91" s="10">
        <v>6000000</v>
      </c>
      <c r="AC91" s="28">
        <v>973</v>
      </c>
      <c r="AD91" s="37">
        <v>44946</v>
      </c>
      <c r="AE91" s="10">
        <v>132000000</v>
      </c>
      <c r="AF91" s="28">
        <v>1015</v>
      </c>
      <c r="AG91" s="37">
        <v>44960</v>
      </c>
      <c r="AH91" s="10">
        <v>57000000</v>
      </c>
      <c r="AI91" s="15" t="s">
        <v>112</v>
      </c>
      <c r="AJ91" s="16">
        <v>44957</v>
      </c>
      <c r="AK91" s="6" t="s">
        <v>734</v>
      </c>
      <c r="AL91" s="35" t="s">
        <v>114</v>
      </c>
      <c r="AM91" s="28" t="s">
        <v>263</v>
      </c>
      <c r="AN91" s="15" t="s">
        <v>264</v>
      </c>
      <c r="AO91" s="11"/>
      <c r="AP91" s="11" t="s">
        <v>265</v>
      </c>
      <c r="AQ91" s="11"/>
      <c r="AR91" s="40"/>
      <c r="AS91" s="40"/>
      <c r="AT91" s="40"/>
      <c r="AU91" s="40"/>
      <c r="AV91" s="40"/>
      <c r="AW91" s="40"/>
      <c r="AX91" s="40"/>
      <c r="AY91" s="40"/>
      <c r="AZ91" s="40"/>
      <c r="BA91" s="40"/>
      <c r="BB91" s="85"/>
      <c r="BC91" s="85"/>
      <c r="BD91" s="85"/>
      <c r="BE91" s="85"/>
      <c r="BF91" s="85"/>
      <c r="BG91" s="85"/>
      <c r="BH91" s="85"/>
      <c r="BI91" s="85"/>
      <c r="BJ91" s="85"/>
      <c r="BK91" s="85"/>
      <c r="BL91" s="85"/>
      <c r="BM91" s="85"/>
      <c r="BN91" s="85"/>
      <c r="BO91" s="85"/>
      <c r="BP91" s="85"/>
      <c r="BQ91" s="85"/>
      <c r="BR91" s="85"/>
      <c r="BS91" s="85"/>
      <c r="BT91" s="85"/>
      <c r="BU91" s="85"/>
      <c r="BV91" s="85"/>
      <c r="BW91" s="85"/>
      <c r="BX91" s="218"/>
      <c r="BY91" s="92">
        <f>V91</f>
        <v>45252</v>
      </c>
      <c r="BZ91" s="26">
        <f>Y91+AZ91</f>
        <v>285</v>
      </c>
      <c r="CA91" s="26" t="str">
        <f>Z91</f>
        <v>9 MESES Y 15 DIAS</v>
      </c>
      <c r="CB91" s="131">
        <f>AA91+AU91</f>
        <v>57000000</v>
      </c>
      <c r="CC91" s="11" t="s">
        <v>281</v>
      </c>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row>
    <row r="92" spans="1:105" ht="30" customHeight="1" x14ac:dyDescent="0.2">
      <c r="A92" s="172">
        <v>92</v>
      </c>
      <c r="B92" s="99">
        <v>86170</v>
      </c>
      <c r="C92" s="1" t="s">
        <v>621</v>
      </c>
      <c r="D92" s="1" t="s">
        <v>622</v>
      </c>
      <c r="E92" s="29" t="s">
        <v>623</v>
      </c>
      <c r="F92" s="171" t="s">
        <v>735</v>
      </c>
      <c r="G92" s="188" t="s">
        <v>736</v>
      </c>
      <c r="H92" s="143" t="s">
        <v>100</v>
      </c>
      <c r="I92" s="53" t="s">
        <v>129</v>
      </c>
      <c r="J92" s="117" t="s">
        <v>249</v>
      </c>
      <c r="K92" s="83">
        <v>3</v>
      </c>
      <c r="L92" s="143" t="s">
        <v>214</v>
      </c>
      <c r="M92" s="150" t="s">
        <v>737</v>
      </c>
      <c r="N92" s="150" t="s">
        <v>105</v>
      </c>
      <c r="O92" s="150" t="s">
        <v>106</v>
      </c>
      <c r="P92" s="143" t="s">
        <v>738</v>
      </c>
      <c r="Q92" s="123" t="s">
        <v>739</v>
      </c>
      <c r="R92" s="120" t="s">
        <v>109</v>
      </c>
      <c r="S92" s="143" t="s">
        <v>110</v>
      </c>
      <c r="T92" s="152">
        <v>44958</v>
      </c>
      <c r="U92" s="153">
        <v>44959</v>
      </c>
      <c r="V92" s="153">
        <v>45246</v>
      </c>
      <c r="W92" s="159">
        <v>9</v>
      </c>
      <c r="X92" s="159">
        <v>15</v>
      </c>
      <c r="Y92" s="159">
        <f>W92*30+15</f>
        <v>285</v>
      </c>
      <c r="Z92" s="159" t="s">
        <v>208</v>
      </c>
      <c r="AA92" s="119">
        <v>17860000</v>
      </c>
      <c r="AB92" s="119">
        <v>1880000</v>
      </c>
      <c r="AC92" s="151">
        <v>911</v>
      </c>
      <c r="AD92" s="153">
        <v>44944</v>
      </c>
      <c r="AE92" s="119">
        <v>103400000</v>
      </c>
      <c r="AF92" s="151">
        <v>992</v>
      </c>
      <c r="AG92" s="153">
        <v>44959</v>
      </c>
      <c r="AH92" s="119">
        <v>17860000</v>
      </c>
      <c r="AI92" s="120" t="s">
        <v>112</v>
      </c>
      <c r="AJ92" s="121">
        <v>44957</v>
      </c>
      <c r="AK92" s="122" t="s">
        <v>740</v>
      </c>
      <c r="AL92" s="143" t="s">
        <v>114</v>
      </c>
      <c r="AM92" s="151" t="s">
        <v>630</v>
      </c>
      <c r="AN92" s="120" t="s">
        <v>481</v>
      </c>
      <c r="AO92" s="83"/>
      <c r="AP92" s="83" t="s">
        <v>278</v>
      </c>
      <c r="AQ92" s="83">
        <v>1</v>
      </c>
      <c r="AR92" s="123" t="s">
        <v>118</v>
      </c>
      <c r="AS92" s="158">
        <v>45232</v>
      </c>
      <c r="AT92" s="119">
        <v>940000</v>
      </c>
      <c r="AU92" s="119">
        <v>940000</v>
      </c>
      <c r="AV92" s="123">
        <v>0</v>
      </c>
      <c r="AW92" s="123">
        <v>15</v>
      </c>
      <c r="AX92" s="123">
        <v>15</v>
      </c>
      <c r="AY92" s="123" t="s">
        <v>279</v>
      </c>
      <c r="AZ92" s="118">
        <v>15</v>
      </c>
      <c r="BA92" s="158">
        <v>45261</v>
      </c>
      <c r="BB92" s="40"/>
      <c r="BC92" s="40"/>
      <c r="BD92" s="40"/>
      <c r="BE92" s="40"/>
      <c r="BF92" s="40"/>
      <c r="BG92" s="40"/>
      <c r="BH92" s="40"/>
      <c r="BI92" s="40"/>
      <c r="BJ92" s="40"/>
      <c r="BK92" s="40"/>
      <c r="BL92" s="40"/>
      <c r="BM92" s="40"/>
      <c r="BN92" s="40"/>
      <c r="BO92" s="40"/>
      <c r="BP92" s="40"/>
      <c r="BQ92" s="40"/>
      <c r="BR92" s="40"/>
      <c r="BS92" s="40"/>
      <c r="BT92" s="40"/>
      <c r="BU92" s="40"/>
      <c r="BV92" s="40"/>
      <c r="BW92" s="40"/>
      <c r="BX92" s="215"/>
      <c r="BY92" s="158">
        <v>45261</v>
      </c>
      <c r="BZ92" s="118">
        <f>Y92+AZ92</f>
        <v>300</v>
      </c>
      <c r="CA92" s="118" t="s">
        <v>274</v>
      </c>
      <c r="CB92" s="315">
        <f>AA92+AU92</f>
        <v>18800000</v>
      </c>
      <c r="CC92" s="83" t="s">
        <v>281</v>
      </c>
      <c r="CD92" s="219"/>
      <c r="CE92" s="63"/>
      <c r="CF92" s="63"/>
      <c r="CG92" s="63"/>
      <c r="CH92" s="63"/>
      <c r="CI92" s="63"/>
      <c r="CJ92" s="63"/>
      <c r="CK92" s="63"/>
      <c r="CL92" s="63"/>
      <c r="CM92" s="63"/>
      <c r="CN92" s="63"/>
      <c r="CO92" s="63"/>
      <c r="CP92" s="63"/>
      <c r="CQ92" s="63"/>
      <c r="CR92" s="63"/>
      <c r="CS92" s="63"/>
      <c r="CT92" s="63"/>
      <c r="CU92" s="63"/>
      <c r="CV92" s="63"/>
      <c r="CW92" s="63"/>
      <c r="CX92" s="63"/>
      <c r="CY92" s="63"/>
      <c r="CZ92" s="63"/>
      <c r="DA92" s="63"/>
    </row>
    <row r="93" spans="1:105" ht="30" customHeight="1" x14ac:dyDescent="0.2">
      <c r="A93" s="64">
        <v>93</v>
      </c>
      <c r="B93" s="99">
        <v>84574</v>
      </c>
      <c r="C93" s="1" t="s">
        <v>741</v>
      </c>
      <c r="D93" s="1" t="s">
        <v>742</v>
      </c>
      <c r="E93" s="29" t="s">
        <v>743</v>
      </c>
      <c r="F93" s="30" t="s">
        <v>744</v>
      </c>
      <c r="G93" s="86" t="s">
        <v>745</v>
      </c>
      <c r="H93" s="35" t="s">
        <v>100</v>
      </c>
      <c r="I93" s="24" t="s">
        <v>101</v>
      </c>
      <c r="J93" s="5" t="s">
        <v>249</v>
      </c>
      <c r="K93" s="11">
        <v>3</v>
      </c>
      <c r="L93" s="35" t="s">
        <v>214</v>
      </c>
      <c r="M93" s="52" t="s">
        <v>215</v>
      </c>
      <c r="N93" s="52" t="s">
        <v>105</v>
      </c>
      <c r="O93" s="52" t="s">
        <v>106</v>
      </c>
      <c r="P93" s="35" t="s">
        <v>746</v>
      </c>
      <c r="Q93" s="26" t="s">
        <v>747</v>
      </c>
      <c r="R93" s="15" t="s">
        <v>109</v>
      </c>
      <c r="S93" s="35" t="s">
        <v>110</v>
      </c>
      <c r="T93" s="12">
        <v>44957</v>
      </c>
      <c r="U93" s="37">
        <v>44963</v>
      </c>
      <c r="V93" s="37">
        <v>45250</v>
      </c>
      <c r="W93" s="9">
        <v>9</v>
      </c>
      <c r="X93" s="9">
        <v>15</v>
      </c>
      <c r="Y93" s="9">
        <f>W93*30+15</f>
        <v>285</v>
      </c>
      <c r="Z93" s="9" t="s">
        <v>208</v>
      </c>
      <c r="AA93" s="10">
        <v>22800000</v>
      </c>
      <c r="AB93" s="10">
        <v>2400000</v>
      </c>
      <c r="AC93" s="28">
        <v>962</v>
      </c>
      <c r="AD93" s="37">
        <v>44946</v>
      </c>
      <c r="AE93" s="10">
        <v>52800000</v>
      </c>
      <c r="AF93" s="28">
        <v>987</v>
      </c>
      <c r="AG93" s="37">
        <v>44958</v>
      </c>
      <c r="AH93" s="10">
        <v>22800000</v>
      </c>
      <c r="AI93" s="15" t="s">
        <v>112</v>
      </c>
      <c r="AJ93" s="16">
        <v>44957</v>
      </c>
      <c r="AK93" s="6" t="s">
        <v>748</v>
      </c>
      <c r="AL93" s="35" t="s">
        <v>114</v>
      </c>
      <c r="AM93" s="28" t="s">
        <v>749</v>
      </c>
      <c r="AN93" s="15" t="s">
        <v>426</v>
      </c>
      <c r="AO93" s="11"/>
      <c r="AP93" s="11" t="s">
        <v>472</v>
      </c>
      <c r="AQ93" s="11"/>
      <c r="AR93" s="40"/>
      <c r="AS93" s="40"/>
      <c r="AT93" s="40"/>
      <c r="AU93" s="40"/>
      <c r="AV93" s="40"/>
      <c r="AW93" s="40"/>
      <c r="AX93" s="40"/>
      <c r="AY93" s="40"/>
      <c r="AZ93" s="40"/>
      <c r="BA93" s="40"/>
      <c r="BB93" s="63"/>
      <c r="BC93" s="63"/>
      <c r="BD93" s="63"/>
      <c r="BE93" s="63"/>
      <c r="BF93" s="63"/>
      <c r="BG93" s="63"/>
      <c r="BH93" s="63"/>
      <c r="BI93" s="63"/>
      <c r="BJ93" s="63"/>
      <c r="BK93" s="63"/>
      <c r="BL93" s="63"/>
      <c r="BM93" s="63"/>
      <c r="BN93" s="63"/>
      <c r="BO93" s="63"/>
      <c r="BP93" s="63"/>
      <c r="BQ93" s="63"/>
      <c r="BR93" s="63"/>
      <c r="BS93" s="63"/>
      <c r="BT93" s="63"/>
      <c r="BU93" s="63"/>
      <c r="BV93" s="63"/>
      <c r="BW93" s="63"/>
      <c r="BX93" s="217"/>
      <c r="BY93" s="92">
        <f>V93</f>
        <v>45250</v>
      </c>
      <c r="BZ93" s="26">
        <f>Y93+AZ93</f>
        <v>285</v>
      </c>
      <c r="CA93" s="26" t="str">
        <f>Z93</f>
        <v>9 MESES Y 15 DIAS</v>
      </c>
      <c r="CB93" s="131">
        <f>AA93+AU93</f>
        <v>22800000</v>
      </c>
      <c r="CC93" s="11" t="s">
        <v>281</v>
      </c>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row>
    <row r="94" spans="1:105" ht="30" customHeight="1" x14ac:dyDescent="0.2">
      <c r="A94" s="79">
        <v>94</v>
      </c>
      <c r="B94" s="99">
        <v>84669</v>
      </c>
      <c r="C94" s="1" t="s">
        <v>254</v>
      </c>
      <c r="D94" s="1" t="s">
        <v>255</v>
      </c>
      <c r="E94" s="29" t="s">
        <v>256</v>
      </c>
      <c r="F94" s="154" t="s">
        <v>750</v>
      </c>
      <c r="G94" s="189" t="s">
        <v>751</v>
      </c>
      <c r="H94" s="50" t="s">
        <v>100</v>
      </c>
      <c r="I94" s="54" t="s">
        <v>129</v>
      </c>
      <c r="J94" s="49" t="s">
        <v>249</v>
      </c>
      <c r="K94" s="31">
        <v>4</v>
      </c>
      <c r="L94" s="50" t="s">
        <v>103</v>
      </c>
      <c r="M94" s="126" t="s">
        <v>131</v>
      </c>
      <c r="N94" s="126" t="s">
        <v>105</v>
      </c>
      <c r="O94" s="126" t="s">
        <v>106</v>
      </c>
      <c r="P94" s="50" t="s">
        <v>752</v>
      </c>
      <c r="Q94" s="80" t="s">
        <v>390</v>
      </c>
      <c r="R94" s="36" t="s">
        <v>109</v>
      </c>
      <c r="S94" s="50" t="s">
        <v>110</v>
      </c>
      <c r="T94" s="139">
        <v>44959</v>
      </c>
      <c r="U94" s="38">
        <v>44963</v>
      </c>
      <c r="V94" s="38">
        <v>45250</v>
      </c>
      <c r="W94" s="74">
        <v>9</v>
      </c>
      <c r="X94" s="74">
        <v>15</v>
      </c>
      <c r="Y94" s="74">
        <f>W94*30+15</f>
        <v>285</v>
      </c>
      <c r="Z94" s="74" t="s">
        <v>208</v>
      </c>
      <c r="AA94" s="115">
        <v>47500000</v>
      </c>
      <c r="AB94" s="115">
        <v>5000000</v>
      </c>
      <c r="AC94" s="138">
        <v>970</v>
      </c>
      <c r="AD94" s="38">
        <v>44946</v>
      </c>
      <c r="AE94" s="115">
        <v>440000000</v>
      </c>
      <c r="AF94" s="138">
        <v>1016</v>
      </c>
      <c r="AG94" s="38">
        <v>44960</v>
      </c>
      <c r="AH94" s="115">
        <v>47500000</v>
      </c>
      <c r="AI94" s="36" t="s">
        <v>112</v>
      </c>
      <c r="AJ94" s="116">
        <v>44957</v>
      </c>
      <c r="AK94" s="114" t="s">
        <v>753</v>
      </c>
      <c r="AL94" s="50" t="s">
        <v>114</v>
      </c>
      <c r="AM94" s="138" t="s">
        <v>263</v>
      </c>
      <c r="AN94" s="36" t="s">
        <v>264</v>
      </c>
      <c r="AO94" s="31"/>
      <c r="AP94" s="31" t="s">
        <v>265</v>
      </c>
      <c r="AQ94" s="31">
        <v>1</v>
      </c>
      <c r="AR94" s="80" t="s">
        <v>118</v>
      </c>
      <c r="AS94" s="140">
        <v>45247</v>
      </c>
      <c r="AT94" s="115">
        <v>5000000</v>
      </c>
      <c r="AU94" s="115">
        <v>5000000</v>
      </c>
      <c r="AV94" s="80">
        <v>1</v>
      </c>
      <c r="AW94" s="80">
        <v>0</v>
      </c>
      <c r="AX94" s="80">
        <v>30</v>
      </c>
      <c r="AY94" s="80" t="s">
        <v>136</v>
      </c>
      <c r="AZ94" s="8">
        <v>30</v>
      </c>
      <c r="BA94" s="140">
        <v>45280</v>
      </c>
      <c r="BB94" s="40"/>
      <c r="BC94" s="40"/>
      <c r="BD94" s="40"/>
      <c r="BE94" s="40"/>
      <c r="BF94" s="40"/>
      <c r="BG94" s="40"/>
      <c r="BH94" s="40"/>
      <c r="BI94" s="40"/>
      <c r="BJ94" s="40"/>
      <c r="BK94" s="40"/>
      <c r="BL94" s="40"/>
      <c r="BM94" s="40"/>
      <c r="BN94" s="40"/>
      <c r="BO94" s="40"/>
      <c r="BP94" s="40"/>
      <c r="BQ94" s="40"/>
      <c r="BR94" s="40"/>
      <c r="BS94" s="40"/>
      <c r="BT94" s="40"/>
      <c r="BU94" s="40"/>
      <c r="BV94" s="40"/>
      <c r="BW94" s="40"/>
      <c r="BX94" s="215"/>
      <c r="BY94" s="140">
        <v>45280</v>
      </c>
      <c r="BZ94" s="8">
        <f>Y94+AZ94</f>
        <v>315</v>
      </c>
      <c r="CA94" s="8" t="s">
        <v>280</v>
      </c>
      <c r="CB94" s="316">
        <f>AA94+AU94</f>
        <v>52500000</v>
      </c>
      <c r="CC94" s="31" t="s">
        <v>281</v>
      </c>
      <c r="CD94" s="219"/>
      <c r="CE94" s="63"/>
      <c r="CF94" s="63"/>
      <c r="CG94" s="63"/>
      <c r="CH94" s="63"/>
      <c r="CI94" s="63"/>
      <c r="CJ94" s="63"/>
      <c r="CK94" s="63"/>
      <c r="CL94" s="63"/>
      <c r="CM94" s="63"/>
      <c r="CN94" s="63"/>
      <c r="CO94" s="63"/>
      <c r="CP94" s="63"/>
      <c r="CQ94" s="63"/>
      <c r="CR94" s="63"/>
      <c r="CS94" s="63"/>
      <c r="CT94" s="63"/>
      <c r="CU94" s="63"/>
      <c r="CV94" s="63"/>
      <c r="CW94" s="63"/>
      <c r="CX94" s="63"/>
      <c r="CY94" s="63"/>
      <c r="CZ94" s="63"/>
      <c r="DA94" s="63"/>
    </row>
    <row r="95" spans="1:105" ht="30" customHeight="1" x14ac:dyDescent="0.2">
      <c r="A95" s="64">
        <v>95</v>
      </c>
      <c r="B95" s="99">
        <v>84615</v>
      </c>
      <c r="C95" s="1" t="s">
        <v>95</v>
      </c>
      <c r="D95" s="1" t="s">
        <v>96</v>
      </c>
      <c r="E95" s="29" t="s">
        <v>97</v>
      </c>
      <c r="F95" s="30" t="s">
        <v>754</v>
      </c>
      <c r="G95" s="26" t="s">
        <v>755</v>
      </c>
      <c r="H95" s="35" t="s">
        <v>100</v>
      </c>
      <c r="I95" s="24" t="s">
        <v>101</v>
      </c>
      <c r="J95" s="5" t="s">
        <v>249</v>
      </c>
      <c r="K95" s="11">
        <v>1</v>
      </c>
      <c r="L95" s="35" t="s">
        <v>103</v>
      </c>
      <c r="M95" s="52" t="s">
        <v>475</v>
      </c>
      <c r="N95" s="52" t="s">
        <v>105</v>
      </c>
      <c r="O95" s="52" t="s">
        <v>106</v>
      </c>
      <c r="P95" s="35" t="s">
        <v>756</v>
      </c>
      <c r="Q95" s="26" t="s">
        <v>757</v>
      </c>
      <c r="R95" s="15" t="s">
        <v>109</v>
      </c>
      <c r="S95" s="35" t="s">
        <v>110</v>
      </c>
      <c r="T95" s="12">
        <v>44957</v>
      </c>
      <c r="U95" s="37">
        <v>44986</v>
      </c>
      <c r="V95" s="37">
        <v>45306</v>
      </c>
      <c r="W95" s="9">
        <v>10</v>
      </c>
      <c r="X95" s="9">
        <v>15</v>
      </c>
      <c r="Y95" s="9">
        <f>W95*30+X95</f>
        <v>315</v>
      </c>
      <c r="Z95" s="9" t="s">
        <v>280</v>
      </c>
      <c r="AA95" s="10">
        <v>73500000</v>
      </c>
      <c r="AB95" s="10">
        <v>7000000</v>
      </c>
      <c r="AC95" s="28">
        <v>963</v>
      </c>
      <c r="AD95" s="37">
        <v>44946</v>
      </c>
      <c r="AE95" s="10">
        <v>147000000</v>
      </c>
      <c r="AF95" s="28">
        <v>989</v>
      </c>
      <c r="AG95" s="37">
        <v>44958</v>
      </c>
      <c r="AH95" s="10">
        <v>73500000</v>
      </c>
      <c r="AI95" s="15" t="s">
        <v>112</v>
      </c>
      <c r="AJ95" s="16">
        <v>44957</v>
      </c>
      <c r="AK95" s="6" t="s">
        <v>758</v>
      </c>
      <c r="AL95" s="35" t="s">
        <v>114</v>
      </c>
      <c r="AM95" s="28" t="s">
        <v>416</v>
      </c>
      <c r="AN95" s="23" t="s">
        <v>181</v>
      </c>
      <c r="AO95" s="11"/>
      <c r="AP95" s="11" t="s">
        <v>418</v>
      </c>
      <c r="AQ95" s="11">
        <v>1</v>
      </c>
      <c r="AR95" s="26" t="s">
        <v>118</v>
      </c>
      <c r="AS95" s="94">
        <v>45278</v>
      </c>
      <c r="AT95" s="10">
        <v>21000000</v>
      </c>
      <c r="AU95" s="10">
        <v>21000000</v>
      </c>
      <c r="AV95" s="26">
        <v>3</v>
      </c>
      <c r="AW95" s="26">
        <v>0</v>
      </c>
      <c r="AX95" s="26">
        <f>AV95*30</f>
        <v>90</v>
      </c>
      <c r="AY95" s="26" t="s">
        <v>164</v>
      </c>
      <c r="AZ95" s="26">
        <v>90</v>
      </c>
      <c r="BA95" s="94">
        <v>45397</v>
      </c>
      <c r="BB95" s="63"/>
      <c r="BC95" s="63"/>
      <c r="BD95" s="63"/>
      <c r="BE95" s="63"/>
      <c r="BF95" s="63"/>
      <c r="BG95" s="63"/>
      <c r="BH95" s="63"/>
      <c r="BI95" s="63"/>
      <c r="BJ95" s="63"/>
      <c r="BK95" s="63"/>
      <c r="BL95" s="63"/>
      <c r="BM95" s="63"/>
      <c r="BN95" s="63"/>
      <c r="BO95" s="63"/>
      <c r="BP95" s="63"/>
      <c r="BQ95" s="63"/>
      <c r="BR95" s="63"/>
      <c r="BS95" s="63"/>
      <c r="BT95" s="63"/>
      <c r="BU95" s="63"/>
      <c r="BV95" s="63"/>
      <c r="BW95" s="63"/>
      <c r="BX95" s="217"/>
      <c r="BY95" s="94">
        <v>45397</v>
      </c>
      <c r="BZ95" s="7">
        <f>Y95+AZ95</f>
        <v>405</v>
      </c>
      <c r="CA95" s="7" t="s">
        <v>120</v>
      </c>
      <c r="CB95" s="317">
        <f>AA95+AU95</f>
        <v>94500000</v>
      </c>
      <c r="CC95" s="11" t="s">
        <v>121</v>
      </c>
      <c r="CD95" s="214"/>
      <c r="CE95" s="40"/>
      <c r="CF95" s="40"/>
      <c r="CG95" s="40"/>
      <c r="CH95" s="40"/>
      <c r="CI95" s="40"/>
      <c r="CJ95" s="40"/>
      <c r="CK95" s="40"/>
      <c r="CL95" s="40"/>
      <c r="CM95" s="40"/>
      <c r="CN95" s="40"/>
      <c r="CO95" s="40"/>
      <c r="CP95" s="40"/>
      <c r="CQ95" s="40"/>
      <c r="CR95" s="40"/>
      <c r="CS95" s="40"/>
      <c r="CT95" s="40"/>
      <c r="CU95" s="40"/>
      <c r="CV95" s="40"/>
      <c r="CW95" s="40"/>
      <c r="CX95" s="40"/>
      <c r="CY95" s="40"/>
      <c r="CZ95" s="40"/>
      <c r="DA95" s="40"/>
    </row>
    <row r="96" spans="1:105" ht="30" customHeight="1" x14ac:dyDescent="0.2">
      <c r="A96" s="77">
        <v>96</v>
      </c>
      <c r="B96" s="99">
        <v>84668</v>
      </c>
      <c r="C96" s="1" t="s">
        <v>254</v>
      </c>
      <c r="D96" s="1" t="s">
        <v>255</v>
      </c>
      <c r="E96" s="29" t="s">
        <v>256</v>
      </c>
      <c r="F96" s="112" t="s">
        <v>759</v>
      </c>
      <c r="G96" s="82" t="s">
        <v>760</v>
      </c>
      <c r="H96" s="48" t="s">
        <v>100</v>
      </c>
      <c r="I96" s="45" t="s">
        <v>129</v>
      </c>
      <c r="J96" s="47" t="s">
        <v>249</v>
      </c>
      <c r="K96" s="39">
        <v>4</v>
      </c>
      <c r="L96" s="48" t="s">
        <v>103</v>
      </c>
      <c r="M96" s="132" t="s">
        <v>648</v>
      </c>
      <c r="N96" s="132" t="s">
        <v>105</v>
      </c>
      <c r="O96" s="132" t="s">
        <v>106</v>
      </c>
      <c r="P96" s="48" t="s">
        <v>761</v>
      </c>
      <c r="Q96" s="82" t="s">
        <v>762</v>
      </c>
      <c r="R96" s="105" t="s">
        <v>109</v>
      </c>
      <c r="S96" s="48" t="s">
        <v>110</v>
      </c>
      <c r="T96" s="134">
        <v>44963</v>
      </c>
      <c r="U96" s="44">
        <v>44965</v>
      </c>
      <c r="V96" s="44">
        <v>45253</v>
      </c>
      <c r="W96" s="104">
        <v>9</v>
      </c>
      <c r="X96" s="104">
        <v>15</v>
      </c>
      <c r="Y96" s="104">
        <f>W96*30+15</f>
        <v>285</v>
      </c>
      <c r="Z96" s="104" t="s">
        <v>208</v>
      </c>
      <c r="AA96" s="17">
        <v>49400000</v>
      </c>
      <c r="AB96" s="17">
        <v>5200000</v>
      </c>
      <c r="AC96" s="133">
        <v>969</v>
      </c>
      <c r="AD96" s="44">
        <v>44946</v>
      </c>
      <c r="AE96" s="17">
        <v>228800000</v>
      </c>
      <c r="AF96" s="133">
        <v>1030</v>
      </c>
      <c r="AG96" s="44">
        <v>44964</v>
      </c>
      <c r="AH96" s="17">
        <v>49400000</v>
      </c>
      <c r="AI96" s="105" t="s">
        <v>112</v>
      </c>
      <c r="AJ96" s="108">
        <v>44957</v>
      </c>
      <c r="AK96" s="107" t="s">
        <v>763</v>
      </c>
      <c r="AL96" s="48" t="s">
        <v>114</v>
      </c>
      <c r="AM96" s="133" t="s">
        <v>263</v>
      </c>
      <c r="AN96" s="105" t="s">
        <v>264</v>
      </c>
      <c r="AO96" s="39" t="s">
        <v>471</v>
      </c>
      <c r="AP96" s="39" t="s">
        <v>265</v>
      </c>
      <c r="AQ96" s="39">
        <v>1</v>
      </c>
      <c r="AR96" s="82" t="s">
        <v>118</v>
      </c>
      <c r="AS96" s="129">
        <v>45253</v>
      </c>
      <c r="AT96" s="17">
        <v>5200000</v>
      </c>
      <c r="AU96" s="17">
        <v>5200000</v>
      </c>
      <c r="AV96" s="82">
        <v>1</v>
      </c>
      <c r="AW96" s="82">
        <v>0</v>
      </c>
      <c r="AX96" s="82">
        <v>30</v>
      </c>
      <c r="AY96" s="82" t="s">
        <v>136</v>
      </c>
      <c r="AZ96" s="65">
        <v>30</v>
      </c>
      <c r="BA96" s="129">
        <v>45283</v>
      </c>
      <c r="BB96" s="40"/>
      <c r="BC96" s="40"/>
      <c r="BD96" s="40"/>
      <c r="BE96" s="40"/>
      <c r="BF96" s="40"/>
      <c r="BG96" s="40"/>
      <c r="BH96" s="40"/>
      <c r="BI96" s="40"/>
      <c r="BJ96" s="40"/>
      <c r="BK96" s="40"/>
      <c r="BL96" s="40"/>
      <c r="BM96" s="40"/>
      <c r="BN96" s="40"/>
      <c r="BO96" s="40"/>
      <c r="BP96" s="40"/>
      <c r="BQ96" s="40"/>
      <c r="BR96" s="40"/>
      <c r="BS96" s="40"/>
      <c r="BT96" s="40"/>
      <c r="BU96" s="40"/>
      <c r="BV96" s="40"/>
      <c r="BW96" s="40"/>
      <c r="BX96" s="215"/>
      <c r="BY96" s="129">
        <v>45283</v>
      </c>
      <c r="BZ96" s="65">
        <f>Y96+AZ96</f>
        <v>315</v>
      </c>
      <c r="CA96" s="65" t="s">
        <v>280</v>
      </c>
      <c r="CB96" s="314">
        <f>AA96+AU96</f>
        <v>54600000</v>
      </c>
      <c r="CC96" s="39" t="s">
        <v>121</v>
      </c>
      <c r="CD96" s="219"/>
      <c r="CE96" s="63"/>
      <c r="CF96" s="63"/>
      <c r="CG96" s="63"/>
      <c r="CH96" s="63"/>
      <c r="CI96" s="63"/>
      <c r="CJ96" s="63"/>
      <c r="CK96" s="63"/>
      <c r="CL96" s="63"/>
      <c r="CM96" s="63"/>
      <c r="CN96" s="63"/>
      <c r="CO96" s="63"/>
      <c r="CP96" s="63"/>
      <c r="CQ96" s="63"/>
      <c r="CR96" s="63"/>
      <c r="CS96" s="63"/>
      <c r="CT96" s="63"/>
      <c r="CU96" s="63"/>
      <c r="CV96" s="63"/>
      <c r="CW96" s="63"/>
      <c r="CX96" s="63"/>
      <c r="CY96" s="63"/>
      <c r="CZ96" s="63"/>
      <c r="DA96" s="63"/>
    </row>
    <row r="97" spans="1:105" ht="30" customHeight="1" x14ac:dyDescent="0.2">
      <c r="A97" s="64">
        <v>97</v>
      </c>
      <c r="B97" s="99">
        <v>84264</v>
      </c>
      <c r="C97" s="1" t="s">
        <v>95</v>
      </c>
      <c r="D97" s="1" t="s">
        <v>96</v>
      </c>
      <c r="E97" s="29" t="s">
        <v>97</v>
      </c>
      <c r="F97" s="30" t="s">
        <v>764</v>
      </c>
      <c r="G97" s="26" t="s">
        <v>765</v>
      </c>
      <c r="H97" s="35" t="s">
        <v>100</v>
      </c>
      <c r="I97" s="24" t="s">
        <v>129</v>
      </c>
      <c r="J97" s="5" t="s">
        <v>249</v>
      </c>
      <c r="K97" s="11">
        <v>1</v>
      </c>
      <c r="L97" s="35" t="s">
        <v>103</v>
      </c>
      <c r="M97" s="52" t="s">
        <v>131</v>
      </c>
      <c r="N97" s="52" t="s">
        <v>105</v>
      </c>
      <c r="O97" s="52" t="s">
        <v>106</v>
      </c>
      <c r="P97" s="35" t="s">
        <v>766</v>
      </c>
      <c r="Q97" s="26" t="s">
        <v>767</v>
      </c>
      <c r="R97" s="15" t="s">
        <v>109</v>
      </c>
      <c r="S97" s="35" t="s">
        <v>110</v>
      </c>
      <c r="T97" s="12">
        <v>44957</v>
      </c>
      <c r="U97" s="37">
        <v>44958</v>
      </c>
      <c r="V97" s="37">
        <v>45306</v>
      </c>
      <c r="W97" s="28">
        <v>11</v>
      </c>
      <c r="X97" s="28">
        <v>15</v>
      </c>
      <c r="Y97" s="28">
        <f>W97*30+X97</f>
        <v>345</v>
      </c>
      <c r="Z97" s="28" t="s">
        <v>111</v>
      </c>
      <c r="AA97" s="10">
        <v>80500000</v>
      </c>
      <c r="AB97" s="10">
        <v>7000000</v>
      </c>
      <c r="AC97" s="28">
        <v>879</v>
      </c>
      <c r="AD97" s="37">
        <v>44943</v>
      </c>
      <c r="AE97" s="10">
        <v>644000000</v>
      </c>
      <c r="AF97" s="28">
        <v>985</v>
      </c>
      <c r="AG97" s="37">
        <v>44958</v>
      </c>
      <c r="AH97" s="10">
        <v>80500000</v>
      </c>
      <c r="AI97" s="15" t="s">
        <v>112</v>
      </c>
      <c r="AJ97" s="16">
        <v>44957</v>
      </c>
      <c r="AK97" s="6" t="s">
        <v>768</v>
      </c>
      <c r="AL97" s="35" t="s">
        <v>114</v>
      </c>
      <c r="AM97" s="28" t="s">
        <v>115</v>
      </c>
      <c r="AN97" s="15" t="s">
        <v>116</v>
      </c>
      <c r="AO97" s="11"/>
      <c r="AP97" s="11" t="s">
        <v>225</v>
      </c>
      <c r="AQ97" s="11"/>
      <c r="AR97" s="40"/>
      <c r="AS97" s="40"/>
      <c r="AT97" s="40"/>
      <c r="AU97" s="40"/>
      <c r="AV97" s="40"/>
      <c r="AW97" s="40"/>
      <c r="AX97" s="40"/>
      <c r="AY97" s="40"/>
      <c r="AZ97" s="40"/>
      <c r="BA97" s="40"/>
      <c r="BB97" s="63"/>
      <c r="BC97" s="63"/>
      <c r="BD97" s="63"/>
      <c r="BE97" s="63"/>
      <c r="BF97" s="63"/>
      <c r="BG97" s="63"/>
      <c r="BH97" s="63"/>
      <c r="BI97" s="63"/>
      <c r="BJ97" s="63"/>
      <c r="BK97" s="63"/>
      <c r="BL97" s="63"/>
      <c r="BM97" s="63"/>
      <c r="BN97" s="63"/>
      <c r="BO97" s="63"/>
      <c r="BP97" s="63"/>
      <c r="BQ97" s="63"/>
      <c r="BR97" s="63"/>
      <c r="BS97" s="63"/>
      <c r="BT97" s="63"/>
      <c r="BU97" s="63"/>
      <c r="BV97" s="63"/>
      <c r="BW97" s="63"/>
      <c r="BX97" s="217"/>
      <c r="BY97" s="92">
        <f>V97</f>
        <v>45306</v>
      </c>
      <c r="BZ97" s="26">
        <f>Y97+AZ97</f>
        <v>345</v>
      </c>
      <c r="CA97" s="26" t="str">
        <f>Z97</f>
        <v>11 MESES Y 15 DIAS</v>
      </c>
      <c r="CB97" s="131">
        <f>AA97+AU97</f>
        <v>80500000</v>
      </c>
      <c r="CC97" s="11" t="s">
        <v>121</v>
      </c>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row>
    <row r="98" spans="1:105" ht="30" customHeight="1" x14ac:dyDescent="0.2">
      <c r="A98" s="79">
        <v>98</v>
      </c>
      <c r="B98" s="99">
        <v>84326</v>
      </c>
      <c r="C98" s="1" t="s">
        <v>95</v>
      </c>
      <c r="D98" s="1" t="s">
        <v>96</v>
      </c>
      <c r="E98" s="29" t="s">
        <v>97</v>
      </c>
      <c r="F98" s="154" t="s">
        <v>769</v>
      </c>
      <c r="G98" s="80" t="s">
        <v>432</v>
      </c>
      <c r="H98" s="50" t="s">
        <v>100</v>
      </c>
      <c r="I98" s="54" t="s">
        <v>101</v>
      </c>
      <c r="J98" s="49" t="s">
        <v>249</v>
      </c>
      <c r="K98" s="31">
        <v>3</v>
      </c>
      <c r="L98" s="50" t="s">
        <v>130</v>
      </c>
      <c r="M98" s="126" t="s">
        <v>770</v>
      </c>
      <c r="N98" s="126" t="s">
        <v>105</v>
      </c>
      <c r="O98" s="126" t="s">
        <v>106</v>
      </c>
      <c r="P98" s="50" t="s">
        <v>771</v>
      </c>
      <c r="Q98" s="80" t="s">
        <v>772</v>
      </c>
      <c r="R98" s="36" t="s">
        <v>109</v>
      </c>
      <c r="S98" s="50" t="s">
        <v>110</v>
      </c>
      <c r="T98" s="139">
        <v>44957</v>
      </c>
      <c r="U98" s="38">
        <v>44958</v>
      </c>
      <c r="V98" s="38">
        <v>45245</v>
      </c>
      <c r="W98" s="74">
        <v>9</v>
      </c>
      <c r="X98" s="74">
        <v>15</v>
      </c>
      <c r="Y98" s="74">
        <f>W98*30+15</f>
        <v>285</v>
      </c>
      <c r="Z98" s="74" t="s">
        <v>208</v>
      </c>
      <c r="AA98" s="115">
        <v>76000000</v>
      </c>
      <c r="AB98" s="115">
        <v>8000000</v>
      </c>
      <c r="AC98" s="138">
        <v>1056</v>
      </c>
      <c r="AD98" s="38">
        <v>44956</v>
      </c>
      <c r="AE98" s="115">
        <v>88000000</v>
      </c>
      <c r="AF98" s="138">
        <v>991</v>
      </c>
      <c r="AG98" s="38">
        <v>44958</v>
      </c>
      <c r="AH98" s="115">
        <v>76000000</v>
      </c>
      <c r="AI98" s="36" t="s">
        <v>112</v>
      </c>
      <c r="AJ98" s="116">
        <v>44957</v>
      </c>
      <c r="AK98" s="114" t="s">
        <v>773</v>
      </c>
      <c r="AL98" s="50" t="s">
        <v>114</v>
      </c>
      <c r="AM98" s="138" t="s">
        <v>431</v>
      </c>
      <c r="AN98" s="43" t="s">
        <v>240</v>
      </c>
      <c r="AO98" s="43"/>
      <c r="AP98" s="31" t="s">
        <v>774</v>
      </c>
      <c r="AQ98" s="31">
        <v>1</v>
      </c>
      <c r="AR98" s="80" t="s">
        <v>118</v>
      </c>
      <c r="AS98" s="140">
        <v>45245</v>
      </c>
      <c r="AT98" s="115">
        <v>16000000</v>
      </c>
      <c r="AU98" s="115">
        <v>16000000</v>
      </c>
      <c r="AV98" s="8">
        <v>2</v>
      </c>
      <c r="AW98" s="8">
        <v>0</v>
      </c>
      <c r="AX98" s="8">
        <v>60</v>
      </c>
      <c r="AY98" s="8" t="s">
        <v>119</v>
      </c>
      <c r="AZ98" s="8">
        <v>60</v>
      </c>
      <c r="BA98" s="140">
        <v>45306</v>
      </c>
      <c r="BB98" s="40"/>
      <c r="BC98" s="40"/>
      <c r="BD98" s="40"/>
      <c r="BE98" s="40"/>
      <c r="BF98" s="40"/>
      <c r="BG98" s="40"/>
      <c r="BH98" s="40"/>
      <c r="BI98" s="40"/>
      <c r="BJ98" s="40"/>
      <c r="BK98" s="40"/>
      <c r="BL98" s="40"/>
      <c r="BM98" s="40"/>
      <c r="BN98" s="40"/>
      <c r="BO98" s="40"/>
      <c r="BP98" s="40"/>
      <c r="BQ98" s="40"/>
      <c r="BR98" s="40"/>
      <c r="BS98" s="40"/>
      <c r="BT98" s="40"/>
      <c r="BU98" s="40"/>
      <c r="BV98" s="40"/>
      <c r="BW98" s="40"/>
      <c r="BX98" s="215"/>
      <c r="BY98" s="140">
        <v>45306</v>
      </c>
      <c r="BZ98" s="8">
        <f>Y98+AZ98</f>
        <v>345</v>
      </c>
      <c r="CA98" s="8" t="s">
        <v>111</v>
      </c>
      <c r="CB98" s="316">
        <f>AA98+AU98</f>
        <v>92000000</v>
      </c>
      <c r="CC98" s="31" t="s">
        <v>121</v>
      </c>
      <c r="CD98" s="220"/>
      <c r="CE98" s="75"/>
      <c r="CF98" s="75"/>
      <c r="CG98" s="75"/>
      <c r="CH98" s="75"/>
      <c r="CI98" s="75"/>
      <c r="CJ98" s="75"/>
      <c r="CK98" s="75"/>
      <c r="CL98" s="75"/>
      <c r="CM98" s="75"/>
      <c r="CN98" s="75"/>
      <c r="CO98" s="75"/>
      <c r="CP98" s="75"/>
      <c r="CQ98" s="75"/>
      <c r="CR98" s="75"/>
      <c r="CS98" s="75"/>
      <c r="CT98" s="75"/>
      <c r="CU98" s="75"/>
      <c r="CV98" s="75"/>
      <c r="CW98" s="75"/>
      <c r="CX98" s="75"/>
      <c r="CY98" s="75"/>
      <c r="CZ98" s="75"/>
      <c r="DA98" s="75"/>
    </row>
    <row r="99" spans="1:105" ht="30" customHeight="1" x14ac:dyDescent="0.2">
      <c r="A99" s="172">
        <v>99</v>
      </c>
      <c r="B99" s="99">
        <v>84683</v>
      </c>
      <c r="C99" s="1" t="s">
        <v>254</v>
      </c>
      <c r="D99" s="1" t="s">
        <v>255</v>
      </c>
      <c r="E99" s="29" t="s">
        <v>256</v>
      </c>
      <c r="F99" s="171" t="s">
        <v>775</v>
      </c>
      <c r="G99" s="123" t="s">
        <v>776</v>
      </c>
      <c r="H99" s="143" t="s">
        <v>100</v>
      </c>
      <c r="I99" s="53" t="s">
        <v>129</v>
      </c>
      <c r="J99" s="117" t="s">
        <v>249</v>
      </c>
      <c r="K99" s="83">
        <v>4</v>
      </c>
      <c r="L99" s="143" t="s">
        <v>103</v>
      </c>
      <c r="M99" s="150"/>
      <c r="N99" s="150" t="s">
        <v>105</v>
      </c>
      <c r="O99" s="150" t="s">
        <v>106</v>
      </c>
      <c r="P99" s="143" t="s">
        <v>777</v>
      </c>
      <c r="Q99" s="123" t="s">
        <v>650</v>
      </c>
      <c r="R99" s="120" t="s">
        <v>109</v>
      </c>
      <c r="S99" s="143" t="s">
        <v>110</v>
      </c>
      <c r="T99" s="152">
        <v>44963</v>
      </c>
      <c r="U99" s="153">
        <v>44965</v>
      </c>
      <c r="V99" s="153">
        <v>45252</v>
      </c>
      <c r="W99" s="159">
        <v>9</v>
      </c>
      <c r="X99" s="159">
        <v>15</v>
      </c>
      <c r="Y99" s="159">
        <f>W99*30+15</f>
        <v>285</v>
      </c>
      <c r="Z99" s="159" t="s">
        <v>208</v>
      </c>
      <c r="AA99" s="119">
        <v>49400000</v>
      </c>
      <c r="AB99" s="119">
        <v>5200000</v>
      </c>
      <c r="AC99" s="151">
        <v>975</v>
      </c>
      <c r="AD99" s="153">
        <v>44946</v>
      </c>
      <c r="AE99" s="119">
        <v>171600000</v>
      </c>
      <c r="AF99" s="151">
        <v>1048</v>
      </c>
      <c r="AG99" s="153">
        <v>44965</v>
      </c>
      <c r="AH99" s="119">
        <v>49400000</v>
      </c>
      <c r="AI99" s="120" t="s">
        <v>112</v>
      </c>
      <c r="AJ99" s="121">
        <v>44957</v>
      </c>
      <c r="AK99" s="122" t="s">
        <v>778</v>
      </c>
      <c r="AL99" s="143" t="s">
        <v>114</v>
      </c>
      <c r="AM99" s="151" t="s">
        <v>263</v>
      </c>
      <c r="AN99" s="120" t="s">
        <v>264</v>
      </c>
      <c r="AO99" s="83"/>
      <c r="AP99" s="312" t="s">
        <v>265</v>
      </c>
      <c r="AQ99" s="83">
        <v>1</v>
      </c>
      <c r="AR99" s="123" t="s">
        <v>118</v>
      </c>
      <c r="AS99" s="158">
        <v>45252</v>
      </c>
      <c r="AT99" s="119">
        <v>5200000</v>
      </c>
      <c r="AU99" s="119">
        <v>5200000</v>
      </c>
      <c r="AV99" s="123">
        <v>1</v>
      </c>
      <c r="AW99" s="123">
        <v>0</v>
      </c>
      <c r="AX99" s="123">
        <v>30</v>
      </c>
      <c r="AY99" s="123" t="s">
        <v>136</v>
      </c>
      <c r="AZ99" s="118">
        <v>30</v>
      </c>
      <c r="BA99" s="158">
        <v>45282</v>
      </c>
      <c r="BB99" s="40"/>
      <c r="BC99" s="40"/>
      <c r="BD99" s="40"/>
      <c r="BE99" s="40"/>
      <c r="BF99" s="40"/>
      <c r="BG99" s="40"/>
      <c r="BH99" s="40"/>
      <c r="BI99" s="40"/>
      <c r="BJ99" s="40"/>
      <c r="BK99" s="40"/>
      <c r="BL99" s="40"/>
      <c r="BM99" s="40"/>
      <c r="BN99" s="40"/>
      <c r="BO99" s="40"/>
      <c r="BP99" s="40"/>
      <c r="BQ99" s="40"/>
      <c r="BR99" s="40"/>
      <c r="BS99" s="40"/>
      <c r="BT99" s="40"/>
      <c r="BU99" s="40"/>
      <c r="BV99" s="40"/>
      <c r="BW99" s="40"/>
      <c r="BX99" s="215"/>
      <c r="BY99" s="158">
        <v>45282</v>
      </c>
      <c r="BZ99" s="118">
        <f>Y99+AZ99</f>
        <v>315</v>
      </c>
      <c r="CA99" s="118" t="s">
        <v>280</v>
      </c>
      <c r="CB99" s="17">
        <f>AA99+AU99</f>
        <v>54600000</v>
      </c>
      <c r="CC99" s="39" t="s">
        <v>121</v>
      </c>
      <c r="CD99" s="221"/>
      <c r="CE99" s="85"/>
      <c r="CF99" s="85"/>
      <c r="CG99" s="85"/>
      <c r="CH99" s="85"/>
      <c r="CI99" s="85"/>
      <c r="CJ99" s="85"/>
      <c r="CK99" s="85"/>
      <c r="CL99" s="85"/>
      <c r="CM99" s="85"/>
      <c r="CN99" s="85"/>
      <c r="CO99" s="85"/>
      <c r="CP99" s="85"/>
      <c r="CQ99" s="85"/>
      <c r="CR99" s="85"/>
      <c r="CS99" s="85"/>
      <c r="CT99" s="85"/>
      <c r="CU99" s="85"/>
      <c r="CV99" s="85"/>
      <c r="CW99" s="85"/>
      <c r="CX99" s="85"/>
      <c r="CY99" s="85"/>
      <c r="CZ99" s="85"/>
      <c r="DA99" s="85"/>
    </row>
    <row r="100" spans="1:105" ht="30" customHeight="1" x14ac:dyDescent="0.2">
      <c r="A100" s="64">
        <v>100</v>
      </c>
      <c r="B100" s="99">
        <v>84264</v>
      </c>
      <c r="C100" s="1" t="s">
        <v>95</v>
      </c>
      <c r="D100" s="1" t="s">
        <v>96</v>
      </c>
      <c r="E100" s="29" t="s">
        <v>97</v>
      </c>
      <c r="F100" s="30" t="s">
        <v>779</v>
      </c>
      <c r="G100" s="26" t="s">
        <v>780</v>
      </c>
      <c r="H100" s="35" t="s">
        <v>100</v>
      </c>
      <c r="I100" s="35" t="s">
        <v>129</v>
      </c>
      <c r="J100" s="5" t="s">
        <v>249</v>
      </c>
      <c r="K100" s="11">
        <v>1</v>
      </c>
      <c r="L100" s="35" t="s">
        <v>103</v>
      </c>
      <c r="M100" s="52"/>
      <c r="N100" s="52" t="s">
        <v>105</v>
      </c>
      <c r="O100" s="52" t="s">
        <v>106</v>
      </c>
      <c r="P100" s="35" t="s">
        <v>781</v>
      </c>
      <c r="Q100" s="26" t="s">
        <v>108</v>
      </c>
      <c r="R100" s="15" t="s">
        <v>109</v>
      </c>
      <c r="S100" s="35" t="s">
        <v>110</v>
      </c>
      <c r="T100" s="12">
        <v>44957</v>
      </c>
      <c r="U100" s="37">
        <v>44958</v>
      </c>
      <c r="V100" s="37">
        <v>45306</v>
      </c>
      <c r="W100" s="28">
        <v>11</v>
      </c>
      <c r="X100" s="28">
        <v>15</v>
      </c>
      <c r="Y100" s="28">
        <f>W100*30+X100</f>
        <v>345</v>
      </c>
      <c r="Z100" s="28" t="s">
        <v>111</v>
      </c>
      <c r="AA100" s="10">
        <v>80500000</v>
      </c>
      <c r="AB100" s="10">
        <v>7000000</v>
      </c>
      <c r="AC100" s="28">
        <v>879</v>
      </c>
      <c r="AD100" s="37">
        <v>44943</v>
      </c>
      <c r="AE100" s="10">
        <v>644000000</v>
      </c>
      <c r="AF100" s="28">
        <v>986</v>
      </c>
      <c r="AG100" s="37">
        <v>44958</v>
      </c>
      <c r="AH100" s="10">
        <v>80500000</v>
      </c>
      <c r="AI100" s="15" t="s">
        <v>112</v>
      </c>
      <c r="AJ100" s="16">
        <v>44957</v>
      </c>
      <c r="AK100" s="6" t="s">
        <v>782</v>
      </c>
      <c r="AL100" s="35" t="s">
        <v>114</v>
      </c>
      <c r="AM100" s="28" t="s">
        <v>115</v>
      </c>
      <c r="AN100" s="15" t="s">
        <v>116</v>
      </c>
      <c r="AO100" s="11"/>
      <c r="AP100" s="11" t="s">
        <v>225</v>
      </c>
      <c r="AQ100" s="11"/>
      <c r="AR100" s="40"/>
      <c r="AS100" s="40"/>
      <c r="AT100" s="40"/>
      <c r="AU100" s="40"/>
      <c r="AV100" s="40"/>
      <c r="AW100" s="40"/>
      <c r="AX100" s="40"/>
      <c r="AY100" s="40"/>
      <c r="AZ100" s="40"/>
      <c r="BA100" s="40"/>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217"/>
      <c r="BY100" s="92">
        <f>V100</f>
        <v>45306</v>
      </c>
      <c r="BZ100" s="26">
        <f>Y100+AZ100</f>
        <v>345</v>
      </c>
      <c r="CA100" s="26" t="str">
        <f>Z100</f>
        <v>11 MESES Y 15 DIAS</v>
      </c>
      <c r="CB100" s="131">
        <f>AA100+AU100</f>
        <v>80500000</v>
      </c>
      <c r="CC100" s="11" t="s">
        <v>121</v>
      </c>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row>
    <row r="101" spans="1:105" ht="30" customHeight="1" x14ac:dyDescent="0.2">
      <c r="A101" s="79">
        <v>101</v>
      </c>
      <c r="B101" s="99">
        <v>86042</v>
      </c>
      <c r="C101" s="1" t="s">
        <v>95</v>
      </c>
      <c r="D101" s="1" t="s">
        <v>96</v>
      </c>
      <c r="E101" s="29" t="s">
        <v>97</v>
      </c>
      <c r="F101" s="154" t="s">
        <v>783</v>
      </c>
      <c r="G101" s="80" t="s">
        <v>784</v>
      </c>
      <c r="H101" s="50" t="s">
        <v>100</v>
      </c>
      <c r="I101" s="54" t="s">
        <v>129</v>
      </c>
      <c r="J101" s="49" t="s">
        <v>249</v>
      </c>
      <c r="K101" s="31">
        <v>1</v>
      </c>
      <c r="L101" s="50" t="s">
        <v>103</v>
      </c>
      <c r="M101" s="126" t="s">
        <v>168</v>
      </c>
      <c r="N101" s="126" t="s">
        <v>105</v>
      </c>
      <c r="O101" s="126" t="s">
        <v>106</v>
      </c>
      <c r="P101" s="50" t="s">
        <v>785</v>
      </c>
      <c r="Q101" s="80" t="s">
        <v>786</v>
      </c>
      <c r="R101" s="36" t="s">
        <v>109</v>
      </c>
      <c r="S101" s="50" t="s">
        <v>110</v>
      </c>
      <c r="T101" s="139">
        <v>44958</v>
      </c>
      <c r="U101" s="38">
        <v>44959</v>
      </c>
      <c r="V101" s="38">
        <v>45246</v>
      </c>
      <c r="W101" s="8">
        <v>9</v>
      </c>
      <c r="X101" s="8">
        <v>15</v>
      </c>
      <c r="Y101" s="8">
        <v>285</v>
      </c>
      <c r="Z101" s="8" t="s">
        <v>208</v>
      </c>
      <c r="AA101" s="115">
        <v>59850000</v>
      </c>
      <c r="AB101" s="115">
        <v>6300000</v>
      </c>
      <c r="AC101" s="138">
        <v>1054</v>
      </c>
      <c r="AD101" s="38">
        <v>44953</v>
      </c>
      <c r="AE101" s="115">
        <v>69300000</v>
      </c>
      <c r="AF101" s="138">
        <v>999</v>
      </c>
      <c r="AG101" s="38">
        <v>44959</v>
      </c>
      <c r="AH101" s="115">
        <v>59850000</v>
      </c>
      <c r="AI101" s="36" t="s">
        <v>112</v>
      </c>
      <c r="AJ101" s="116">
        <v>44958</v>
      </c>
      <c r="AK101" s="114" t="s">
        <v>787</v>
      </c>
      <c r="AL101" s="50" t="s">
        <v>114</v>
      </c>
      <c r="AM101" s="138" t="s">
        <v>788</v>
      </c>
      <c r="AN101" s="43" t="s">
        <v>181</v>
      </c>
      <c r="AO101" s="36" t="s">
        <v>789</v>
      </c>
      <c r="AP101" s="309" t="s">
        <v>135</v>
      </c>
      <c r="AQ101" s="31">
        <v>1</v>
      </c>
      <c r="AR101" s="80" t="s">
        <v>118</v>
      </c>
      <c r="AS101" s="140">
        <v>45245</v>
      </c>
      <c r="AT101" s="115">
        <v>9450000</v>
      </c>
      <c r="AU101" s="115">
        <v>9450000</v>
      </c>
      <c r="AV101" s="8">
        <v>1</v>
      </c>
      <c r="AW101" s="8">
        <v>15</v>
      </c>
      <c r="AX101" s="8">
        <v>45</v>
      </c>
      <c r="AY101" s="8" t="s">
        <v>790</v>
      </c>
      <c r="AZ101" s="8">
        <v>45</v>
      </c>
      <c r="BA101" s="140">
        <v>45291</v>
      </c>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215"/>
      <c r="BY101" s="140">
        <v>45291</v>
      </c>
      <c r="BZ101" s="8">
        <f>Y101+AZ101</f>
        <v>330</v>
      </c>
      <c r="CA101" s="8" t="s">
        <v>178</v>
      </c>
      <c r="CB101" s="115">
        <f>AA101+AU101</f>
        <v>69300000</v>
      </c>
      <c r="CC101" s="31" t="s">
        <v>121</v>
      </c>
      <c r="CD101" s="220"/>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row>
    <row r="102" spans="1:105" ht="30" customHeight="1" x14ac:dyDescent="0.2">
      <c r="A102" s="64">
        <v>102</v>
      </c>
      <c r="B102" s="99">
        <v>84668</v>
      </c>
      <c r="C102" s="1" t="s">
        <v>254</v>
      </c>
      <c r="D102" s="1" t="s">
        <v>255</v>
      </c>
      <c r="E102" s="29" t="s">
        <v>256</v>
      </c>
      <c r="F102" s="30" t="s">
        <v>791</v>
      </c>
      <c r="G102" s="26" t="s">
        <v>792</v>
      </c>
      <c r="H102" s="35" t="s">
        <v>100</v>
      </c>
      <c r="I102" s="24" t="s">
        <v>101</v>
      </c>
      <c r="J102" s="5" t="s">
        <v>249</v>
      </c>
      <c r="K102" s="11">
        <v>4</v>
      </c>
      <c r="L102" s="35" t="s">
        <v>103</v>
      </c>
      <c r="M102" s="52" t="s">
        <v>793</v>
      </c>
      <c r="N102" s="52" t="s">
        <v>105</v>
      </c>
      <c r="O102" s="52" t="s">
        <v>106</v>
      </c>
      <c r="P102" s="35" t="s">
        <v>794</v>
      </c>
      <c r="Q102" s="26" t="s">
        <v>795</v>
      </c>
      <c r="R102" s="15" t="s">
        <v>109</v>
      </c>
      <c r="S102" s="35" t="s">
        <v>110</v>
      </c>
      <c r="T102" s="12">
        <v>44960</v>
      </c>
      <c r="U102" s="37">
        <v>44964</v>
      </c>
      <c r="V102" s="37">
        <v>45252</v>
      </c>
      <c r="W102" s="7">
        <v>9</v>
      </c>
      <c r="X102" s="7">
        <v>15</v>
      </c>
      <c r="Y102" s="7">
        <v>285</v>
      </c>
      <c r="Z102" s="7" t="s">
        <v>208</v>
      </c>
      <c r="AA102" s="10">
        <v>49400000</v>
      </c>
      <c r="AB102" s="10">
        <v>5200000</v>
      </c>
      <c r="AC102" s="28">
        <v>969</v>
      </c>
      <c r="AD102" s="37">
        <v>44946</v>
      </c>
      <c r="AE102" s="10">
        <v>228800000</v>
      </c>
      <c r="AF102" s="28">
        <v>1024</v>
      </c>
      <c r="AG102" s="37">
        <v>44964</v>
      </c>
      <c r="AH102" s="10">
        <v>49400000</v>
      </c>
      <c r="AI102" s="15" t="s">
        <v>112</v>
      </c>
      <c r="AJ102" s="16">
        <v>44959</v>
      </c>
      <c r="AK102" s="6" t="s">
        <v>796</v>
      </c>
      <c r="AL102" s="35" t="s">
        <v>114</v>
      </c>
      <c r="AM102" s="28" t="s">
        <v>263</v>
      </c>
      <c r="AN102" s="15" t="s">
        <v>264</v>
      </c>
      <c r="AO102" s="15"/>
      <c r="AP102" s="310" t="s">
        <v>265</v>
      </c>
      <c r="AQ102" s="11">
        <v>1</v>
      </c>
      <c r="AR102" s="26" t="s">
        <v>118</v>
      </c>
      <c r="AS102" s="94">
        <v>45252</v>
      </c>
      <c r="AT102" s="10">
        <v>10400000</v>
      </c>
      <c r="AU102" s="10">
        <v>10400000</v>
      </c>
      <c r="AV102" s="26">
        <v>2</v>
      </c>
      <c r="AW102" s="26">
        <v>0</v>
      </c>
      <c r="AX102" s="26">
        <v>60</v>
      </c>
      <c r="AY102" s="26" t="s">
        <v>119</v>
      </c>
      <c r="AZ102" s="7">
        <v>60</v>
      </c>
      <c r="BA102" s="94">
        <v>45313</v>
      </c>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215"/>
      <c r="BY102" s="94">
        <v>45313</v>
      </c>
      <c r="BZ102" s="7">
        <f>Y102+AZ102</f>
        <v>345</v>
      </c>
      <c r="CA102" s="7" t="s">
        <v>111</v>
      </c>
      <c r="CB102" s="10">
        <f>AA102+AU102</f>
        <v>59800000</v>
      </c>
      <c r="CC102" s="11" t="s">
        <v>121</v>
      </c>
      <c r="CD102" s="214"/>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row>
    <row r="103" spans="1:105" ht="30" customHeight="1" x14ac:dyDescent="0.2">
      <c r="A103" s="64">
        <v>103</v>
      </c>
      <c r="B103" s="99">
        <v>86119</v>
      </c>
      <c r="C103" s="1" t="s">
        <v>456</v>
      </c>
      <c r="D103" s="1" t="s">
        <v>457</v>
      </c>
      <c r="E103" s="29" t="s">
        <v>458</v>
      </c>
      <c r="F103" s="30" t="s">
        <v>797</v>
      </c>
      <c r="G103" s="26" t="s">
        <v>798</v>
      </c>
      <c r="H103" s="35" t="s">
        <v>100</v>
      </c>
      <c r="I103" s="24" t="s">
        <v>129</v>
      </c>
      <c r="J103" s="5" t="s">
        <v>249</v>
      </c>
      <c r="K103" s="11">
        <v>4</v>
      </c>
      <c r="L103" s="35" t="s">
        <v>214</v>
      </c>
      <c r="M103" s="52"/>
      <c r="N103" s="52" t="s">
        <v>105</v>
      </c>
      <c r="O103" s="52" t="s">
        <v>106</v>
      </c>
      <c r="P103" s="35" t="s">
        <v>799</v>
      </c>
      <c r="Q103" s="26" t="s">
        <v>634</v>
      </c>
      <c r="R103" s="15" t="s">
        <v>109</v>
      </c>
      <c r="S103" s="35" t="s">
        <v>110</v>
      </c>
      <c r="T103" s="12">
        <v>44958</v>
      </c>
      <c r="U103" s="37">
        <v>44963</v>
      </c>
      <c r="V103" s="37">
        <v>45250</v>
      </c>
      <c r="W103" s="7">
        <v>9</v>
      </c>
      <c r="X103" s="7">
        <v>15</v>
      </c>
      <c r="Y103" s="7">
        <v>285</v>
      </c>
      <c r="Z103" s="7" t="s">
        <v>208</v>
      </c>
      <c r="AA103" s="10">
        <v>22800000</v>
      </c>
      <c r="AB103" s="10">
        <v>2400000</v>
      </c>
      <c r="AC103" s="28">
        <v>904</v>
      </c>
      <c r="AD103" s="37">
        <v>44944</v>
      </c>
      <c r="AE103" s="10">
        <v>79200000</v>
      </c>
      <c r="AF103" s="28">
        <v>1001</v>
      </c>
      <c r="AG103" s="37">
        <v>44960</v>
      </c>
      <c r="AH103" s="10">
        <v>22800000</v>
      </c>
      <c r="AI103" s="15" t="s">
        <v>112</v>
      </c>
      <c r="AJ103" s="16">
        <v>44958</v>
      </c>
      <c r="AK103" s="6" t="s">
        <v>800</v>
      </c>
      <c r="AL103" s="35" t="s">
        <v>114</v>
      </c>
      <c r="AM103" s="28" t="s">
        <v>465</v>
      </c>
      <c r="AN103" s="15" t="s">
        <v>460</v>
      </c>
      <c r="AO103" s="15"/>
      <c r="AP103" s="310" t="s">
        <v>126</v>
      </c>
      <c r="AQ103" s="11">
        <v>1</v>
      </c>
      <c r="AR103" s="26" t="s">
        <v>118</v>
      </c>
      <c r="AS103" s="94">
        <v>45247</v>
      </c>
      <c r="AT103" s="10">
        <v>4800000</v>
      </c>
      <c r="AU103" s="10">
        <v>4800000</v>
      </c>
      <c r="AV103" s="7">
        <v>2</v>
      </c>
      <c r="AW103" s="7">
        <v>0</v>
      </c>
      <c r="AX103" s="7">
        <v>60</v>
      </c>
      <c r="AY103" s="7" t="s">
        <v>119</v>
      </c>
      <c r="AZ103" s="7">
        <v>60</v>
      </c>
      <c r="BA103" s="94">
        <v>45311</v>
      </c>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215"/>
      <c r="BY103" s="94">
        <v>45311</v>
      </c>
      <c r="BZ103" s="7">
        <f>Y103+AZ103</f>
        <v>345</v>
      </c>
      <c r="CA103" s="7" t="s">
        <v>111</v>
      </c>
      <c r="CB103" s="10">
        <f>AA103+AU103</f>
        <v>27600000</v>
      </c>
      <c r="CC103" s="11" t="s">
        <v>121</v>
      </c>
      <c r="CD103" s="214"/>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row>
    <row r="104" spans="1:105" ht="30" customHeight="1" x14ac:dyDescent="0.2">
      <c r="A104" s="64">
        <v>104</v>
      </c>
      <c r="B104" s="99">
        <v>84380</v>
      </c>
      <c r="C104" s="1" t="s">
        <v>200</v>
      </c>
      <c r="D104" s="1" t="s">
        <v>201</v>
      </c>
      <c r="E104" s="29" t="s">
        <v>202</v>
      </c>
      <c r="F104" s="30" t="s">
        <v>801</v>
      </c>
      <c r="G104" s="86" t="s">
        <v>802</v>
      </c>
      <c r="H104" s="35" t="s">
        <v>100</v>
      </c>
      <c r="I104" s="24" t="s">
        <v>129</v>
      </c>
      <c r="J104" s="5" t="s">
        <v>249</v>
      </c>
      <c r="K104" s="95">
        <v>3</v>
      </c>
      <c r="L104" s="35" t="s">
        <v>103</v>
      </c>
      <c r="M104" s="52" t="s">
        <v>205</v>
      </c>
      <c r="N104" s="52" t="s">
        <v>105</v>
      </c>
      <c r="O104" s="52" t="s">
        <v>106</v>
      </c>
      <c r="P104" s="35" t="s">
        <v>803</v>
      </c>
      <c r="Q104" s="26" t="s">
        <v>207</v>
      </c>
      <c r="R104" s="15" t="s">
        <v>109</v>
      </c>
      <c r="S104" s="35" t="s">
        <v>110</v>
      </c>
      <c r="T104" s="12">
        <v>44959</v>
      </c>
      <c r="U104" s="37">
        <v>44964</v>
      </c>
      <c r="V104" s="37">
        <v>45251</v>
      </c>
      <c r="W104" s="7">
        <v>9</v>
      </c>
      <c r="X104" s="7">
        <v>15</v>
      </c>
      <c r="Y104" s="7">
        <v>285</v>
      </c>
      <c r="Z104" s="7" t="s">
        <v>208</v>
      </c>
      <c r="AA104" s="10">
        <v>61750000</v>
      </c>
      <c r="AB104" s="10">
        <v>6500000</v>
      </c>
      <c r="AC104" s="28">
        <v>984</v>
      </c>
      <c r="AD104" s="37">
        <v>44951</v>
      </c>
      <c r="AE104" s="10">
        <v>523250000</v>
      </c>
      <c r="AF104" s="28">
        <v>1006</v>
      </c>
      <c r="AG104" s="37">
        <v>44960</v>
      </c>
      <c r="AH104" s="10">
        <v>61750000</v>
      </c>
      <c r="AI104" s="15" t="s">
        <v>112</v>
      </c>
      <c r="AJ104" s="16">
        <v>44959</v>
      </c>
      <c r="AK104" s="6" t="s">
        <v>804</v>
      </c>
      <c r="AL104" s="35" t="s">
        <v>114</v>
      </c>
      <c r="AM104" s="28" t="s">
        <v>210</v>
      </c>
      <c r="AN104" s="23" t="s">
        <v>211</v>
      </c>
      <c r="AO104" s="15"/>
      <c r="AP104" s="310" t="s">
        <v>126</v>
      </c>
      <c r="AQ104" s="11">
        <v>1</v>
      </c>
      <c r="AR104" s="26" t="s">
        <v>118</v>
      </c>
      <c r="AS104" s="94">
        <v>45251</v>
      </c>
      <c r="AT104" s="10">
        <v>6500000</v>
      </c>
      <c r="AU104" s="10">
        <v>6500000</v>
      </c>
      <c r="AV104" s="26">
        <v>1</v>
      </c>
      <c r="AW104" s="26">
        <v>0</v>
      </c>
      <c r="AX104" s="26">
        <v>30</v>
      </c>
      <c r="AY104" s="26" t="s">
        <v>136</v>
      </c>
      <c r="AZ104" s="7">
        <v>30</v>
      </c>
      <c r="BA104" s="94">
        <v>45281</v>
      </c>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215"/>
      <c r="BY104" s="94">
        <v>45281</v>
      </c>
      <c r="BZ104" s="7">
        <f>Y104+AZ104</f>
        <v>315</v>
      </c>
      <c r="CA104" s="7" t="s">
        <v>280</v>
      </c>
      <c r="CB104" s="10">
        <f>AA104+AU104</f>
        <v>68250000</v>
      </c>
      <c r="CC104" s="11" t="s">
        <v>281</v>
      </c>
      <c r="CD104" s="214"/>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row>
    <row r="105" spans="1:105" ht="30" customHeight="1" x14ac:dyDescent="0.2">
      <c r="A105" s="64">
        <v>105</v>
      </c>
      <c r="B105" s="99">
        <v>84533</v>
      </c>
      <c r="C105" s="1" t="s">
        <v>95</v>
      </c>
      <c r="D105" s="1" t="s">
        <v>96</v>
      </c>
      <c r="E105" s="29" t="s">
        <v>97</v>
      </c>
      <c r="F105" s="30" t="s">
        <v>805</v>
      </c>
      <c r="G105" s="26" t="s">
        <v>806</v>
      </c>
      <c r="H105" s="35" t="s">
        <v>100</v>
      </c>
      <c r="I105" s="24" t="s">
        <v>101</v>
      </c>
      <c r="J105" s="5" t="s">
        <v>249</v>
      </c>
      <c r="K105" s="11">
        <v>1</v>
      </c>
      <c r="L105" s="87" t="s">
        <v>290</v>
      </c>
      <c r="M105" s="52" t="s">
        <v>807</v>
      </c>
      <c r="N105" s="52" t="s">
        <v>105</v>
      </c>
      <c r="O105" s="52" t="s">
        <v>106</v>
      </c>
      <c r="P105" s="35" t="s">
        <v>808</v>
      </c>
      <c r="Q105" s="26" t="s">
        <v>809</v>
      </c>
      <c r="R105" s="15" t="s">
        <v>109</v>
      </c>
      <c r="S105" s="35" t="s">
        <v>110</v>
      </c>
      <c r="T105" s="12">
        <v>44958</v>
      </c>
      <c r="U105" s="37">
        <v>44986</v>
      </c>
      <c r="V105" s="37">
        <v>45306</v>
      </c>
      <c r="W105" s="9">
        <v>10</v>
      </c>
      <c r="X105" s="9">
        <v>15</v>
      </c>
      <c r="Y105" s="9">
        <f>W105*30+X105</f>
        <v>315</v>
      </c>
      <c r="Z105" s="9" t="s">
        <v>280</v>
      </c>
      <c r="AA105" s="10">
        <v>47250000</v>
      </c>
      <c r="AB105" s="10">
        <v>4500000</v>
      </c>
      <c r="AC105" s="28">
        <v>1002</v>
      </c>
      <c r="AD105" s="37">
        <v>44951</v>
      </c>
      <c r="AE105" s="10">
        <v>47250000</v>
      </c>
      <c r="AF105" s="28">
        <v>995</v>
      </c>
      <c r="AG105" s="37">
        <v>44959</v>
      </c>
      <c r="AH105" s="10">
        <v>47250000</v>
      </c>
      <c r="AI105" s="15" t="s">
        <v>112</v>
      </c>
      <c r="AJ105" s="16">
        <v>44958</v>
      </c>
      <c r="AK105" s="6" t="s">
        <v>810</v>
      </c>
      <c r="AL105" s="35" t="s">
        <v>114</v>
      </c>
      <c r="AM105" s="28" t="s">
        <v>295</v>
      </c>
      <c r="AN105" s="15" t="s">
        <v>296</v>
      </c>
      <c r="AO105" s="222" t="s">
        <v>811</v>
      </c>
      <c r="AP105" s="310" t="s">
        <v>172</v>
      </c>
      <c r="AQ105" s="11">
        <v>1</v>
      </c>
      <c r="AR105" s="26" t="s">
        <v>118</v>
      </c>
      <c r="AS105" s="94">
        <v>45271</v>
      </c>
      <c r="AT105" s="10">
        <v>22500000</v>
      </c>
      <c r="AU105" s="10">
        <v>22500000</v>
      </c>
      <c r="AV105" s="7">
        <v>5</v>
      </c>
      <c r="AW105" s="7">
        <v>0</v>
      </c>
      <c r="AX105" s="7">
        <v>150</v>
      </c>
      <c r="AY105" s="7" t="s">
        <v>319</v>
      </c>
      <c r="AZ105" s="7">
        <v>150</v>
      </c>
      <c r="BA105" s="94">
        <v>45458</v>
      </c>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217"/>
      <c r="BY105" s="94">
        <v>45458</v>
      </c>
      <c r="BZ105" s="7">
        <f>Y105+AZ105</f>
        <v>465</v>
      </c>
      <c r="CA105" s="7" t="s">
        <v>145</v>
      </c>
      <c r="CB105" s="10">
        <f>AA105+AU105</f>
        <v>69750000</v>
      </c>
      <c r="CC105" s="11" t="s">
        <v>121</v>
      </c>
      <c r="CD105" s="214"/>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row>
    <row r="106" spans="1:105" ht="30" customHeight="1" x14ac:dyDescent="0.2">
      <c r="A106" s="64">
        <v>106</v>
      </c>
      <c r="B106" s="99">
        <v>84498</v>
      </c>
      <c r="C106" s="1" t="s">
        <v>419</v>
      </c>
      <c r="D106" s="1" t="s">
        <v>255</v>
      </c>
      <c r="E106" s="29" t="s">
        <v>256</v>
      </c>
      <c r="F106" s="30" t="s">
        <v>812</v>
      </c>
      <c r="G106" s="26" t="s">
        <v>813</v>
      </c>
      <c r="H106" s="35" t="s">
        <v>100</v>
      </c>
      <c r="I106" s="24" t="s">
        <v>101</v>
      </c>
      <c r="J106" s="5" t="s">
        <v>249</v>
      </c>
      <c r="K106" s="11">
        <v>1</v>
      </c>
      <c r="L106" s="35" t="s">
        <v>103</v>
      </c>
      <c r="M106" s="52" t="s">
        <v>104</v>
      </c>
      <c r="N106" s="52" t="s">
        <v>105</v>
      </c>
      <c r="O106" s="52" t="s">
        <v>106</v>
      </c>
      <c r="P106" s="35" t="s">
        <v>814</v>
      </c>
      <c r="Q106" s="26" t="s">
        <v>815</v>
      </c>
      <c r="R106" s="15" t="s">
        <v>109</v>
      </c>
      <c r="S106" s="35" t="s">
        <v>110</v>
      </c>
      <c r="T106" s="12">
        <v>44958</v>
      </c>
      <c r="U106" s="37">
        <v>44959</v>
      </c>
      <c r="V106" s="37">
        <v>45246</v>
      </c>
      <c r="W106" s="7">
        <v>9</v>
      </c>
      <c r="X106" s="7">
        <v>15</v>
      </c>
      <c r="Y106" s="7">
        <v>285</v>
      </c>
      <c r="Z106" s="7" t="s">
        <v>208</v>
      </c>
      <c r="AA106" s="10">
        <v>47500000</v>
      </c>
      <c r="AB106" s="10">
        <v>5000000</v>
      </c>
      <c r="AC106" s="28">
        <v>990</v>
      </c>
      <c r="AD106" s="37">
        <v>44951</v>
      </c>
      <c r="AE106" s="10">
        <v>275000000</v>
      </c>
      <c r="AF106" s="28">
        <v>996</v>
      </c>
      <c r="AG106" s="37">
        <v>44959</v>
      </c>
      <c r="AH106" s="10">
        <v>47500000</v>
      </c>
      <c r="AI106" s="15" t="s">
        <v>112</v>
      </c>
      <c r="AJ106" s="16">
        <v>44958</v>
      </c>
      <c r="AK106" s="6" t="s">
        <v>816</v>
      </c>
      <c r="AL106" s="35" t="s">
        <v>114</v>
      </c>
      <c r="AM106" s="28" t="s">
        <v>263</v>
      </c>
      <c r="AN106" s="15" t="s">
        <v>264</v>
      </c>
      <c r="AO106" s="11" t="s">
        <v>471</v>
      </c>
      <c r="AP106" s="310" t="s">
        <v>172</v>
      </c>
      <c r="AQ106" s="11">
        <v>1</v>
      </c>
      <c r="AR106" s="26" t="s">
        <v>118</v>
      </c>
      <c r="AS106" s="94">
        <v>45246</v>
      </c>
      <c r="AT106" s="10">
        <v>10000000</v>
      </c>
      <c r="AU106" s="10">
        <v>10000000</v>
      </c>
      <c r="AV106" s="7">
        <v>2</v>
      </c>
      <c r="AW106" s="7">
        <v>0</v>
      </c>
      <c r="AX106" s="7">
        <v>60</v>
      </c>
      <c r="AY106" s="7" t="s">
        <v>119</v>
      </c>
      <c r="AZ106" s="7">
        <v>60</v>
      </c>
      <c r="BA106" s="94">
        <v>45307</v>
      </c>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215"/>
      <c r="BY106" s="94">
        <v>45307</v>
      </c>
      <c r="BZ106" s="7">
        <f>Y106+AZ106</f>
        <v>345</v>
      </c>
      <c r="CA106" s="7" t="s">
        <v>111</v>
      </c>
      <c r="CB106" s="10">
        <f>AA106+AU106</f>
        <v>57500000</v>
      </c>
      <c r="CC106" s="11" t="s">
        <v>121</v>
      </c>
      <c r="CD106" s="214"/>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row>
    <row r="107" spans="1:105" ht="30" customHeight="1" x14ac:dyDescent="0.2">
      <c r="A107" s="64">
        <v>107</v>
      </c>
      <c r="B107" s="99">
        <v>84498</v>
      </c>
      <c r="C107" s="1" t="s">
        <v>419</v>
      </c>
      <c r="D107" s="1" t="s">
        <v>255</v>
      </c>
      <c r="E107" s="29" t="s">
        <v>256</v>
      </c>
      <c r="F107" s="30" t="s">
        <v>817</v>
      </c>
      <c r="G107" s="26" t="s">
        <v>818</v>
      </c>
      <c r="H107" s="35" t="s">
        <v>100</v>
      </c>
      <c r="I107" s="24" t="s">
        <v>129</v>
      </c>
      <c r="J107" s="5" t="s">
        <v>249</v>
      </c>
      <c r="K107" s="11">
        <v>1</v>
      </c>
      <c r="L107" s="35" t="s">
        <v>103</v>
      </c>
      <c r="M107" s="52"/>
      <c r="N107" s="52" t="s">
        <v>105</v>
      </c>
      <c r="O107" s="52" t="s">
        <v>106</v>
      </c>
      <c r="P107" s="35" t="s">
        <v>819</v>
      </c>
      <c r="Q107" s="26" t="s">
        <v>815</v>
      </c>
      <c r="R107" s="15" t="s">
        <v>109</v>
      </c>
      <c r="S107" s="35" t="s">
        <v>110</v>
      </c>
      <c r="T107" s="12">
        <v>44958</v>
      </c>
      <c r="U107" s="37">
        <v>44959</v>
      </c>
      <c r="V107" s="37">
        <v>45246</v>
      </c>
      <c r="W107" s="7">
        <v>9</v>
      </c>
      <c r="X107" s="7">
        <v>15</v>
      </c>
      <c r="Y107" s="7">
        <v>285</v>
      </c>
      <c r="Z107" s="7" t="s">
        <v>208</v>
      </c>
      <c r="AA107" s="10">
        <v>47500000</v>
      </c>
      <c r="AB107" s="10">
        <v>5000000</v>
      </c>
      <c r="AC107" s="28">
        <v>990</v>
      </c>
      <c r="AD107" s="37">
        <v>44951</v>
      </c>
      <c r="AE107" s="10">
        <v>275000000</v>
      </c>
      <c r="AF107" s="28">
        <v>997</v>
      </c>
      <c r="AG107" s="37">
        <v>44959</v>
      </c>
      <c r="AH107" s="10">
        <v>47500000</v>
      </c>
      <c r="AI107" s="15" t="s">
        <v>112</v>
      </c>
      <c r="AJ107" s="16">
        <v>44958</v>
      </c>
      <c r="AK107" s="6" t="s">
        <v>820</v>
      </c>
      <c r="AL107" s="35" t="s">
        <v>114</v>
      </c>
      <c r="AM107" s="28" t="s">
        <v>263</v>
      </c>
      <c r="AN107" s="15" t="s">
        <v>264</v>
      </c>
      <c r="AO107" s="11" t="s">
        <v>471</v>
      </c>
      <c r="AP107" s="310" t="s">
        <v>172</v>
      </c>
      <c r="AQ107" s="11">
        <v>1</v>
      </c>
      <c r="AR107" s="26" t="s">
        <v>118</v>
      </c>
      <c r="AS107" s="94">
        <v>45245</v>
      </c>
      <c r="AT107" s="10">
        <v>15000000</v>
      </c>
      <c r="AU107" s="10">
        <v>15000000</v>
      </c>
      <c r="AV107" s="7">
        <v>3</v>
      </c>
      <c r="AW107" s="7">
        <v>0</v>
      </c>
      <c r="AX107" s="7">
        <v>90</v>
      </c>
      <c r="AY107" s="7" t="s">
        <v>164</v>
      </c>
      <c r="AZ107" s="7">
        <v>90</v>
      </c>
      <c r="BA107" s="94">
        <v>45338</v>
      </c>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215"/>
      <c r="BY107" s="94">
        <v>45338</v>
      </c>
      <c r="BZ107" s="7">
        <f>Y107+AZ107</f>
        <v>375</v>
      </c>
      <c r="CA107" s="7" t="s">
        <v>137</v>
      </c>
      <c r="CB107" s="10">
        <f>AA107+AU107</f>
        <v>62500000</v>
      </c>
      <c r="CC107" s="11" t="s">
        <v>121</v>
      </c>
      <c r="CD107" s="214"/>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row>
    <row r="108" spans="1:105" ht="30" customHeight="1" x14ac:dyDescent="0.2">
      <c r="A108" s="77">
        <v>108</v>
      </c>
      <c r="B108" s="99">
        <v>84521</v>
      </c>
      <c r="C108" s="1" t="s">
        <v>821</v>
      </c>
      <c r="D108" s="1" t="s">
        <v>822</v>
      </c>
      <c r="E108" s="29" t="s">
        <v>823</v>
      </c>
      <c r="F108" s="112" t="s">
        <v>824</v>
      </c>
      <c r="G108" s="82" t="s">
        <v>825</v>
      </c>
      <c r="H108" s="48" t="s">
        <v>100</v>
      </c>
      <c r="I108" s="45" t="s">
        <v>101</v>
      </c>
      <c r="J108" s="47" t="s">
        <v>249</v>
      </c>
      <c r="K108" s="39">
        <v>4</v>
      </c>
      <c r="L108" s="48" t="s">
        <v>103</v>
      </c>
      <c r="M108" s="132" t="s">
        <v>160</v>
      </c>
      <c r="N108" s="132" t="s">
        <v>105</v>
      </c>
      <c r="O108" s="132" t="s">
        <v>106</v>
      </c>
      <c r="P108" s="48" t="s">
        <v>826</v>
      </c>
      <c r="Q108" s="82" t="s">
        <v>827</v>
      </c>
      <c r="R108" s="105" t="s">
        <v>109</v>
      </c>
      <c r="S108" s="48" t="s">
        <v>110</v>
      </c>
      <c r="T108" s="134">
        <v>44959</v>
      </c>
      <c r="U108" s="44">
        <v>44960</v>
      </c>
      <c r="V108" s="44">
        <v>45248</v>
      </c>
      <c r="W108" s="65">
        <v>9</v>
      </c>
      <c r="X108" s="65">
        <v>15</v>
      </c>
      <c r="Y108" s="65">
        <v>285</v>
      </c>
      <c r="Z108" s="65" t="s">
        <v>208</v>
      </c>
      <c r="AA108" s="17">
        <v>52250000</v>
      </c>
      <c r="AB108" s="17">
        <v>5500000</v>
      </c>
      <c r="AC108" s="133">
        <v>999</v>
      </c>
      <c r="AD108" s="44">
        <v>44951</v>
      </c>
      <c r="AE108" s="17">
        <v>60500000</v>
      </c>
      <c r="AF108" s="133">
        <v>1014</v>
      </c>
      <c r="AG108" s="44">
        <v>44960</v>
      </c>
      <c r="AH108" s="17">
        <v>52250000</v>
      </c>
      <c r="AI108" s="105" t="s">
        <v>112</v>
      </c>
      <c r="AJ108" s="108">
        <v>44959</v>
      </c>
      <c r="AK108" s="107" t="s">
        <v>828</v>
      </c>
      <c r="AL108" s="48" t="s">
        <v>114</v>
      </c>
      <c r="AM108" s="133" t="s">
        <v>263</v>
      </c>
      <c r="AN108" s="105" t="s">
        <v>264</v>
      </c>
      <c r="AO108" s="39" t="s">
        <v>471</v>
      </c>
      <c r="AP108" s="311" t="s">
        <v>191</v>
      </c>
      <c r="AQ108" s="39">
        <v>1</v>
      </c>
      <c r="AR108" s="82" t="s">
        <v>118</v>
      </c>
      <c r="AS108" s="129">
        <v>45245</v>
      </c>
      <c r="AT108" s="17">
        <v>11000000</v>
      </c>
      <c r="AU108" s="17">
        <v>11000000</v>
      </c>
      <c r="AV108" s="65">
        <v>2</v>
      </c>
      <c r="AW108" s="65">
        <v>0</v>
      </c>
      <c r="AX108" s="65">
        <v>60</v>
      </c>
      <c r="AY108" s="65" t="s">
        <v>119</v>
      </c>
      <c r="AZ108" s="65">
        <v>60</v>
      </c>
      <c r="BA108" s="129">
        <v>45309</v>
      </c>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215"/>
      <c r="BY108" s="129">
        <v>45309</v>
      </c>
      <c r="BZ108" s="65">
        <f>Y108+AZ108</f>
        <v>345</v>
      </c>
      <c r="CA108" s="65" t="s">
        <v>111</v>
      </c>
      <c r="CB108" s="17">
        <f>AA108+AU108</f>
        <v>63250000</v>
      </c>
      <c r="CC108" s="39" t="s">
        <v>121</v>
      </c>
      <c r="CD108" s="221"/>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row>
    <row r="109" spans="1:105" ht="30" customHeight="1" x14ac:dyDescent="0.2">
      <c r="A109" s="64">
        <v>109</v>
      </c>
      <c r="B109" s="99">
        <v>84425</v>
      </c>
      <c r="C109" s="1" t="s">
        <v>200</v>
      </c>
      <c r="D109" s="1" t="s">
        <v>201</v>
      </c>
      <c r="E109" s="29" t="s">
        <v>202</v>
      </c>
      <c r="F109" s="30" t="s">
        <v>829</v>
      </c>
      <c r="G109" s="86" t="s">
        <v>830</v>
      </c>
      <c r="H109" s="35" t="s">
        <v>100</v>
      </c>
      <c r="I109" s="24" t="s">
        <v>101</v>
      </c>
      <c r="J109" s="5" t="s">
        <v>249</v>
      </c>
      <c r="K109" s="95">
        <v>3</v>
      </c>
      <c r="L109" s="35" t="s">
        <v>103</v>
      </c>
      <c r="M109" s="52" t="s">
        <v>831</v>
      </c>
      <c r="N109" s="52" t="s">
        <v>105</v>
      </c>
      <c r="O109" s="52" t="s">
        <v>106</v>
      </c>
      <c r="P109" s="35" t="s">
        <v>832</v>
      </c>
      <c r="Q109" s="26" t="s">
        <v>833</v>
      </c>
      <c r="R109" s="15" t="s">
        <v>109</v>
      </c>
      <c r="S109" s="35" t="s">
        <v>110</v>
      </c>
      <c r="T109" s="12">
        <v>44959</v>
      </c>
      <c r="U109" s="37">
        <v>44963</v>
      </c>
      <c r="V109" s="37">
        <v>45250</v>
      </c>
      <c r="W109" s="7">
        <v>9</v>
      </c>
      <c r="X109" s="7">
        <v>15</v>
      </c>
      <c r="Y109" s="7">
        <v>285</v>
      </c>
      <c r="Z109" s="7" t="s">
        <v>208</v>
      </c>
      <c r="AA109" s="10">
        <v>45125000</v>
      </c>
      <c r="AB109" s="10">
        <v>4750000</v>
      </c>
      <c r="AC109" s="28">
        <v>928</v>
      </c>
      <c r="AD109" s="37">
        <v>44945</v>
      </c>
      <c r="AE109" s="10">
        <v>54625000</v>
      </c>
      <c r="AF109" s="28">
        <v>1007</v>
      </c>
      <c r="AG109" s="37">
        <v>44960</v>
      </c>
      <c r="AH109" s="10">
        <v>45125000</v>
      </c>
      <c r="AI109" s="15" t="s">
        <v>112</v>
      </c>
      <c r="AJ109" s="16">
        <v>44959</v>
      </c>
      <c r="AK109" s="6" t="s">
        <v>834</v>
      </c>
      <c r="AL109" s="35" t="s">
        <v>114</v>
      </c>
      <c r="AM109" s="28" t="s">
        <v>210</v>
      </c>
      <c r="AN109" s="23" t="s">
        <v>211</v>
      </c>
      <c r="AO109" s="11"/>
      <c r="AP109" s="11" t="s">
        <v>126</v>
      </c>
      <c r="AQ109" s="11"/>
      <c r="AR109" s="40"/>
      <c r="AS109" s="40"/>
      <c r="AT109" s="40"/>
      <c r="AU109" s="40"/>
      <c r="AV109" s="40"/>
      <c r="AW109" s="40"/>
      <c r="AX109" s="40"/>
      <c r="AY109" s="40"/>
      <c r="AZ109" s="40"/>
      <c r="BA109" s="40"/>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217"/>
      <c r="BY109" s="92">
        <f>V109</f>
        <v>45250</v>
      </c>
      <c r="BZ109" s="26">
        <f>Y109+AZ109</f>
        <v>285</v>
      </c>
      <c r="CA109" s="26" t="str">
        <f>Z109</f>
        <v>9 MESES Y 15 DIAS</v>
      </c>
      <c r="CB109" s="131">
        <f>AA109+AU109</f>
        <v>45125000</v>
      </c>
      <c r="CC109" s="11" t="s">
        <v>281</v>
      </c>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row>
    <row r="110" spans="1:105" ht="30" customHeight="1" x14ac:dyDescent="0.2">
      <c r="A110" s="79">
        <v>110</v>
      </c>
      <c r="B110" s="99">
        <v>84361</v>
      </c>
      <c r="C110" s="1" t="s">
        <v>200</v>
      </c>
      <c r="D110" s="1" t="s">
        <v>201</v>
      </c>
      <c r="E110" s="29" t="s">
        <v>202</v>
      </c>
      <c r="F110" s="154" t="s">
        <v>835</v>
      </c>
      <c r="G110" s="80" t="s">
        <v>836</v>
      </c>
      <c r="H110" s="50" t="s">
        <v>100</v>
      </c>
      <c r="I110" s="54" t="s">
        <v>101</v>
      </c>
      <c r="J110" s="49" t="s">
        <v>249</v>
      </c>
      <c r="K110" s="289">
        <v>3</v>
      </c>
      <c r="L110" s="50" t="s">
        <v>103</v>
      </c>
      <c r="M110" s="126" t="s">
        <v>793</v>
      </c>
      <c r="N110" s="126" t="s">
        <v>105</v>
      </c>
      <c r="O110" s="126" t="s">
        <v>106</v>
      </c>
      <c r="P110" s="50" t="s">
        <v>837</v>
      </c>
      <c r="Q110" s="80" t="s">
        <v>838</v>
      </c>
      <c r="R110" s="36" t="s">
        <v>109</v>
      </c>
      <c r="S110" s="50" t="s">
        <v>110</v>
      </c>
      <c r="T110" s="139">
        <v>44959</v>
      </c>
      <c r="U110" s="38">
        <v>44963</v>
      </c>
      <c r="V110" s="38">
        <v>45250</v>
      </c>
      <c r="W110" s="8">
        <v>9</v>
      </c>
      <c r="X110" s="8">
        <v>15</v>
      </c>
      <c r="Y110" s="8">
        <v>285</v>
      </c>
      <c r="Z110" s="8" t="s">
        <v>208</v>
      </c>
      <c r="AA110" s="115">
        <v>66500000</v>
      </c>
      <c r="AB110" s="115">
        <v>7000000</v>
      </c>
      <c r="AC110" s="138">
        <v>925</v>
      </c>
      <c r="AD110" s="38">
        <v>44945</v>
      </c>
      <c r="AE110" s="115">
        <v>241500000</v>
      </c>
      <c r="AF110" s="138">
        <v>1008</v>
      </c>
      <c r="AG110" s="38">
        <v>44960</v>
      </c>
      <c r="AH110" s="115">
        <v>66500000</v>
      </c>
      <c r="AI110" s="36" t="s">
        <v>112</v>
      </c>
      <c r="AJ110" s="116">
        <v>44959</v>
      </c>
      <c r="AK110" s="114" t="s">
        <v>839</v>
      </c>
      <c r="AL110" s="50" t="s">
        <v>114</v>
      </c>
      <c r="AM110" s="138" t="s">
        <v>210</v>
      </c>
      <c r="AN110" s="43" t="s">
        <v>211</v>
      </c>
      <c r="AO110" s="43"/>
      <c r="AP110" s="309" t="s">
        <v>126</v>
      </c>
      <c r="AQ110" s="31">
        <v>1</v>
      </c>
      <c r="AR110" s="80" t="s">
        <v>118</v>
      </c>
      <c r="AS110" s="140">
        <v>45247</v>
      </c>
      <c r="AT110" s="115">
        <v>10500000</v>
      </c>
      <c r="AU110" s="115">
        <v>10500000</v>
      </c>
      <c r="AV110" s="8">
        <v>1</v>
      </c>
      <c r="AW110" s="8">
        <v>15</v>
      </c>
      <c r="AX110" s="8">
        <v>45</v>
      </c>
      <c r="AY110" s="8" t="s">
        <v>790</v>
      </c>
      <c r="AZ110" s="8">
        <v>45</v>
      </c>
      <c r="BA110" s="140">
        <v>45295</v>
      </c>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215"/>
      <c r="BY110" s="140">
        <v>45295</v>
      </c>
      <c r="BZ110" s="8">
        <f>Y110+AZ110</f>
        <v>330</v>
      </c>
      <c r="CA110" s="8" t="s">
        <v>178</v>
      </c>
      <c r="CB110" s="115">
        <f>AA110+AU110</f>
        <v>77000000</v>
      </c>
      <c r="CC110" s="31" t="s">
        <v>121</v>
      </c>
      <c r="CD110" s="220"/>
      <c r="CE110" s="75"/>
      <c r="CF110" s="75"/>
      <c r="CG110" s="75"/>
      <c r="CH110" s="75"/>
      <c r="CI110" s="75"/>
      <c r="CJ110" s="75"/>
      <c r="CK110" s="75"/>
      <c r="CL110" s="75"/>
      <c r="CM110" s="75"/>
      <c r="CN110" s="75"/>
      <c r="CO110" s="75"/>
      <c r="CP110" s="75"/>
      <c r="CQ110" s="75"/>
      <c r="CR110" s="75"/>
      <c r="CS110" s="75"/>
      <c r="CT110" s="75"/>
      <c r="CU110" s="75"/>
      <c r="CV110" s="75"/>
      <c r="CW110" s="75"/>
      <c r="CX110" s="75"/>
      <c r="CY110" s="75"/>
      <c r="CZ110" s="75"/>
      <c r="DA110" s="75"/>
    </row>
    <row r="111" spans="1:105" ht="30" customHeight="1" x14ac:dyDescent="0.2">
      <c r="A111" s="64">
        <v>111</v>
      </c>
      <c r="B111" s="99">
        <v>84168</v>
      </c>
      <c r="C111" s="1" t="s">
        <v>95</v>
      </c>
      <c r="D111" s="1" t="s">
        <v>96</v>
      </c>
      <c r="E111" s="29" t="s">
        <v>97</v>
      </c>
      <c r="F111" s="30" t="s">
        <v>840</v>
      </c>
      <c r="G111" s="26" t="s">
        <v>841</v>
      </c>
      <c r="H111" s="35" t="s">
        <v>100</v>
      </c>
      <c r="I111" s="24" t="s">
        <v>129</v>
      </c>
      <c r="J111" s="5" t="s">
        <v>249</v>
      </c>
      <c r="K111" s="11">
        <v>1</v>
      </c>
      <c r="L111" s="35" t="s">
        <v>130</v>
      </c>
      <c r="M111" s="52" t="s">
        <v>842</v>
      </c>
      <c r="N111" s="52" t="s">
        <v>105</v>
      </c>
      <c r="O111" s="52" t="s">
        <v>106</v>
      </c>
      <c r="P111" s="35" t="s">
        <v>843</v>
      </c>
      <c r="Q111" s="26" t="s">
        <v>844</v>
      </c>
      <c r="R111" s="15" t="s">
        <v>109</v>
      </c>
      <c r="S111" s="35" t="s">
        <v>110</v>
      </c>
      <c r="T111" s="12">
        <v>44959</v>
      </c>
      <c r="U111" s="37">
        <v>44960</v>
      </c>
      <c r="V111" s="37">
        <v>45262</v>
      </c>
      <c r="W111" s="9">
        <v>10</v>
      </c>
      <c r="X111" s="9">
        <v>0</v>
      </c>
      <c r="Y111" s="9">
        <f>W111*30</f>
        <v>300</v>
      </c>
      <c r="Z111" s="9" t="s">
        <v>274</v>
      </c>
      <c r="AA111" s="10">
        <v>90000000</v>
      </c>
      <c r="AB111" s="10">
        <v>9000000</v>
      </c>
      <c r="AC111" s="28">
        <v>980</v>
      </c>
      <c r="AD111" s="37">
        <v>44951</v>
      </c>
      <c r="AE111" s="10">
        <v>90000000</v>
      </c>
      <c r="AF111" s="28">
        <v>1010</v>
      </c>
      <c r="AG111" s="37">
        <v>44960</v>
      </c>
      <c r="AH111" s="10">
        <v>90000000</v>
      </c>
      <c r="AI111" s="15" t="s">
        <v>112</v>
      </c>
      <c r="AJ111" s="16">
        <v>44959</v>
      </c>
      <c r="AK111" s="6" t="s">
        <v>845</v>
      </c>
      <c r="AL111" s="35" t="s">
        <v>114</v>
      </c>
      <c r="AM111" s="28" t="s">
        <v>728</v>
      </c>
      <c r="AN111" s="30" t="s">
        <v>143</v>
      </c>
      <c r="AO111" s="11"/>
      <c r="AP111" s="310" t="s">
        <v>225</v>
      </c>
      <c r="AQ111" s="11">
        <v>1</v>
      </c>
      <c r="AR111" s="26" t="s">
        <v>118</v>
      </c>
      <c r="AS111" s="94">
        <v>45261</v>
      </c>
      <c r="AT111" s="10">
        <v>9000000</v>
      </c>
      <c r="AU111" s="10">
        <v>9000000</v>
      </c>
      <c r="AV111" s="26">
        <v>1</v>
      </c>
      <c r="AW111" s="26">
        <v>0</v>
      </c>
      <c r="AX111" s="26">
        <f>AV111*30</f>
        <v>30</v>
      </c>
      <c r="AY111" s="26" t="s">
        <v>136</v>
      </c>
      <c r="AZ111" s="26">
        <v>30</v>
      </c>
      <c r="BA111" s="94">
        <v>45293</v>
      </c>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215"/>
      <c r="BY111" s="94">
        <v>45293</v>
      </c>
      <c r="BZ111" s="30">
        <f>Y111+AZ111</f>
        <v>330</v>
      </c>
      <c r="CA111" s="30" t="s">
        <v>178</v>
      </c>
      <c r="CB111" s="10">
        <f>AA111+AU111</f>
        <v>99000000</v>
      </c>
      <c r="CC111" s="11" t="s">
        <v>121</v>
      </c>
      <c r="CD111" s="214"/>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row>
    <row r="112" spans="1:105" ht="30" customHeight="1" x14ac:dyDescent="0.2">
      <c r="A112" s="64">
        <v>112</v>
      </c>
      <c r="B112" s="99">
        <v>86183</v>
      </c>
      <c r="C112" s="1" t="s">
        <v>95</v>
      </c>
      <c r="D112" s="1" t="s">
        <v>96</v>
      </c>
      <c r="E112" s="29" t="s">
        <v>97</v>
      </c>
      <c r="F112" s="30" t="s">
        <v>846</v>
      </c>
      <c r="G112" s="26" t="s">
        <v>847</v>
      </c>
      <c r="H112" s="35" t="s">
        <v>100</v>
      </c>
      <c r="I112" s="24" t="s">
        <v>101</v>
      </c>
      <c r="J112" s="5" t="s">
        <v>249</v>
      </c>
      <c r="K112" s="11">
        <v>4</v>
      </c>
      <c r="L112" s="35" t="s">
        <v>103</v>
      </c>
      <c r="M112" s="52"/>
      <c r="N112" s="52" t="s">
        <v>105</v>
      </c>
      <c r="O112" s="52" t="s">
        <v>106</v>
      </c>
      <c r="P112" s="35" t="s">
        <v>848</v>
      </c>
      <c r="Q112" s="26" t="s">
        <v>849</v>
      </c>
      <c r="R112" s="15" t="s">
        <v>109</v>
      </c>
      <c r="S112" s="35" t="s">
        <v>110</v>
      </c>
      <c r="T112" s="12">
        <v>44959</v>
      </c>
      <c r="U112" s="37">
        <v>44960</v>
      </c>
      <c r="V112" s="37">
        <v>45247</v>
      </c>
      <c r="W112" s="7">
        <v>9</v>
      </c>
      <c r="X112" s="7">
        <v>15</v>
      </c>
      <c r="Y112" s="7">
        <v>285</v>
      </c>
      <c r="Z112" s="7" t="s">
        <v>208</v>
      </c>
      <c r="AA112" s="10">
        <v>43700000</v>
      </c>
      <c r="AB112" s="10">
        <v>4600000</v>
      </c>
      <c r="AC112" s="28">
        <v>1034</v>
      </c>
      <c r="AD112" s="37">
        <v>44953</v>
      </c>
      <c r="AE112" s="10">
        <v>101200000</v>
      </c>
      <c r="AF112" s="28">
        <v>1004</v>
      </c>
      <c r="AG112" s="37">
        <v>44960</v>
      </c>
      <c r="AH112" s="10">
        <v>43700000</v>
      </c>
      <c r="AI112" s="15" t="s">
        <v>112</v>
      </c>
      <c r="AJ112" s="16">
        <v>44959</v>
      </c>
      <c r="AK112" s="6" t="s">
        <v>850</v>
      </c>
      <c r="AL112" s="35" t="s">
        <v>114</v>
      </c>
      <c r="AM112" s="28" t="s">
        <v>180</v>
      </c>
      <c r="AN112" s="23" t="s">
        <v>691</v>
      </c>
      <c r="AO112" s="23" t="s">
        <v>182</v>
      </c>
      <c r="AP112" s="310" t="s">
        <v>172</v>
      </c>
      <c r="AQ112" s="11">
        <v>1</v>
      </c>
      <c r="AR112" s="26" t="s">
        <v>118</v>
      </c>
      <c r="AS112" s="94">
        <v>45245</v>
      </c>
      <c r="AT112" s="10">
        <v>9200000</v>
      </c>
      <c r="AU112" s="10">
        <v>9200000</v>
      </c>
      <c r="AV112" s="7">
        <v>2</v>
      </c>
      <c r="AW112" s="7">
        <v>0</v>
      </c>
      <c r="AX112" s="7">
        <v>60</v>
      </c>
      <c r="AY112" s="7" t="s">
        <v>119</v>
      </c>
      <c r="AZ112" s="7">
        <v>60</v>
      </c>
      <c r="BA112" s="94">
        <v>45308</v>
      </c>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215"/>
      <c r="BY112" s="94">
        <v>45308</v>
      </c>
      <c r="BZ112" s="7">
        <f>Y112+AZ112</f>
        <v>345</v>
      </c>
      <c r="CA112" s="7" t="s">
        <v>111</v>
      </c>
      <c r="CB112" s="10">
        <f>AA112+AU112</f>
        <v>52900000</v>
      </c>
      <c r="CC112" s="11" t="s">
        <v>121</v>
      </c>
      <c r="CD112" s="214"/>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row>
    <row r="113" spans="1:105" ht="30" customHeight="1" x14ac:dyDescent="0.2">
      <c r="A113" s="64">
        <v>113</v>
      </c>
      <c r="B113" s="99">
        <v>84505</v>
      </c>
      <c r="C113" s="1" t="s">
        <v>254</v>
      </c>
      <c r="D113" s="1" t="s">
        <v>255</v>
      </c>
      <c r="E113" s="29" t="s">
        <v>256</v>
      </c>
      <c r="F113" s="30" t="s">
        <v>851</v>
      </c>
      <c r="G113" s="26" t="s">
        <v>852</v>
      </c>
      <c r="H113" s="35" t="s">
        <v>100</v>
      </c>
      <c r="I113" s="24" t="s">
        <v>129</v>
      </c>
      <c r="J113" s="5" t="s">
        <v>249</v>
      </c>
      <c r="K113" s="11">
        <v>5</v>
      </c>
      <c r="L113" s="35" t="s">
        <v>103</v>
      </c>
      <c r="M113" s="52" t="s">
        <v>131</v>
      </c>
      <c r="N113" s="52" t="s">
        <v>105</v>
      </c>
      <c r="O113" s="52" t="s">
        <v>106</v>
      </c>
      <c r="P113" s="35" t="s">
        <v>853</v>
      </c>
      <c r="Q113" s="26" t="s">
        <v>854</v>
      </c>
      <c r="R113" s="15" t="s">
        <v>109</v>
      </c>
      <c r="S113" s="35" t="s">
        <v>110</v>
      </c>
      <c r="T113" s="12">
        <v>44959</v>
      </c>
      <c r="U113" s="37">
        <v>44960</v>
      </c>
      <c r="V113" s="37">
        <v>45247</v>
      </c>
      <c r="W113" s="7">
        <v>9</v>
      </c>
      <c r="X113" s="7">
        <v>15</v>
      </c>
      <c r="Y113" s="7">
        <v>285</v>
      </c>
      <c r="Z113" s="7" t="s">
        <v>208</v>
      </c>
      <c r="AA113" s="10">
        <v>47500000</v>
      </c>
      <c r="AB113" s="10">
        <v>5000000</v>
      </c>
      <c r="AC113" s="28">
        <v>994</v>
      </c>
      <c r="AD113" s="37">
        <v>44951</v>
      </c>
      <c r="AE113" s="10">
        <v>55000000</v>
      </c>
      <c r="AF113" s="28">
        <v>1005</v>
      </c>
      <c r="AG113" s="37">
        <v>44960</v>
      </c>
      <c r="AH113" s="10">
        <v>47500000</v>
      </c>
      <c r="AI113" s="15" t="s">
        <v>112</v>
      </c>
      <c r="AJ113" s="16">
        <v>44959</v>
      </c>
      <c r="AK113" s="6" t="s">
        <v>855</v>
      </c>
      <c r="AL113" s="35" t="s">
        <v>114</v>
      </c>
      <c r="AM113" s="28" t="s">
        <v>263</v>
      </c>
      <c r="AN113" s="15" t="s">
        <v>264</v>
      </c>
      <c r="AO113" s="11" t="s">
        <v>471</v>
      </c>
      <c r="AP113" s="310" t="s">
        <v>310</v>
      </c>
      <c r="AQ113" s="11">
        <v>1</v>
      </c>
      <c r="AR113" s="26" t="s">
        <v>118</v>
      </c>
      <c r="AS113" s="94">
        <v>45245</v>
      </c>
      <c r="AT113" s="10">
        <v>10000000</v>
      </c>
      <c r="AU113" s="10">
        <v>10000000</v>
      </c>
      <c r="AV113" s="7">
        <v>2</v>
      </c>
      <c r="AW113" s="7">
        <v>0</v>
      </c>
      <c r="AX113" s="7">
        <v>60</v>
      </c>
      <c r="AY113" s="7" t="s">
        <v>119</v>
      </c>
      <c r="AZ113" s="7">
        <v>60</v>
      </c>
      <c r="BA113" s="94">
        <v>45308</v>
      </c>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215"/>
      <c r="BY113" s="94">
        <v>45308</v>
      </c>
      <c r="BZ113" s="7">
        <f>Y113+AZ113</f>
        <v>345</v>
      </c>
      <c r="CA113" s="7" t="s">
        <v>111</v>
      </c>
      <c r="CB113" s="10">
        <f>AA113+AU113</f>
        <v>57500000</v>
      </c>
      <c r="CC113" s="11" t="s">
        <v>121</v>
      </c>
      <c r="CD113" s="214"/>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row>
    <row r="114" spans="1:105" ht="30" customHeight="1" x14ac:dyDescent="0.2">
      <c r="A114" s="77">
        <v>114</v>
      </c>
      <c r="B114" s="99">
        <v>84498</v>
      </c>
      <c r="C114" s="1" t="s">
        <v>419</v>
      </c>
      <c r="D114" s="1" t="s">
        <v>255</v>
      </c>
      <c r="E114" s="29" t="s">
        <v>256</v>
      </c>
      <c r="F114" s="112" t="s">
        <v>856</v>
      </c>
      <c r="G114" s="179" t="s">
        <v>857</v>
      </c>
      <c r="H114" s="48" t="s">
        <v>100</v>
      </c>
      <c r="I114" s="45" t="s">
        <v>129</v>
      </c>
      <c r="J114" s="47" t="s">
        <v>249</v>
      </c>
      <c r="K114" s="39">
        <v>1</v>
      </c>
      <c r="L114" s="48" t="s">
        <v>103</v>
      </c>
      <c r="M114" s="132"/>
      <c r="N114" s="132" t="s">
        <v>105</v>
      </c>
      <c r="O114" s="132" t="s">
        <v>106</v>
      </c>
      <c r="P114" s="112" t="s">
        <v>858</v>
      </c>
      <c r="Q114" s="105" t="s">
        <v>859</v>
      </c>
      <c r="R114" s="105" t="s">
        <v>109</v>
      </c>
      <c r="S114" s="48" t="s">
        <v>110</v>
      </c>
      <c r="T114" s="134">
        <v>44959</v>
      </c>
      <c r="U114" s="44">
        <v>44963</v>
      </c>
      <c r="V114" s="44">
        <v>45250</v>
      </c>
      <c r="W114" s="65">
        <v>9</v>
      </c>
      <c r="X114" s="65">
        <v>15</v>
      </c>
      <c r="Y114" s="65">
        <v>285</v>
      </c>
      <c r="Z114" s="65" t="s">
        <v>208</v>
      </c>
      <c r="AA114" s="17">
        <v>47500000</v>
      </c>
      <c r="AB114" s="17">
        <v>5000000</v>
      </c>
      <c r="AC114" s="133">
        <v>990</v>
      </c>
      <c r="AD114" s="44">
        <v>44951</v>
      </c>
      <c r="AE114" s="17">
        <v>275000000</v>
      </c>
      <c r="AF114" s="133">
        <v>1009</v>
      </c>
      <c r="AG114" s="44">
        <v>44960</v>
      </c>
      <c r="AH114" s="17">
        <v>47500000</v>
      </c>
      <c r="AI114" s="105" t="s">
        <v>112</v>
      </c>
      <c r="AJ114" s="108">
        <v>44959</v>
      </c>
      <c r="AK114" s="107" t="s">
        <v>860</v>
      </c>
      <c r="AL114" s="48" t="s">
        <v>114</v>
      </c>
      <c r="AM114" s="133" t="s">
        <v>263</v>
      </c>
      <c r="AN114" s="105" t="s">
        <v>264</v>
      </c>
      <c r="AO114" s="39"/>
      <c r="AP114" s="311" t="s">
        <v>310</v>
      </c>
      <c r="AQ114" s="39">
        <v>1</v>
      </c>
      <c r="AR114" s="82" t="s">
        <v>118</v>
      </c>
      <c r="AS114" s="129">
        <v>45247</v>
      </c>
      <c r="AT114" s="17">
        <v>5000000</v>
      </c>
      <c r="AU114" s="17">
        <v>5000000</v>
      </c>
      <c r="AV114" s="65">
        <v>1</v>
      </c>
      <c r="AW114" s="65">
        <v>0</v>
      </c>
      <c r="AX114" s="65">
        <v>30</v>
      </c>
      <c r="AY114" s="65" t="s">
        <v>136</v>
      </c>
      <c r="AZ114" s="65">
        <v>30</v>
      </c>
      <c r="BA114" s="129">
        <v>45280</v>
      </c>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215"/>
      <c r="BY114" s="129">
        <v>45280</v>
      </c>
      <c r="BZ114" s="65">
        <f>Y114+AZ114</f>
        <v>315</v>
      </c>
      <c r="CA114" s="65" t="s">
        <v>280</v>
      </c>
      <c r="CB114" s="17">
        <f>AA114+AU114</f>
        <v>52500000</v>
      </c>
      <c r="CC114" s="39" t="s">
        <v>281</v>
      </c>
      <c r="CD114" s="221"/>
      <c r="CE114" s="85"/>
      <c r="CF114" s="85"/>
      <c r="CG114" s="85"/>
      <c r="CH114" s="85"/>
      <c r="CI114" s="85"/>
      <c r="CJ114" s="85"/>
      <c r="CK114" s="85"/>
      <c r="CL114" s="85"/>
      <c r="CM114" s="85"/>
      <c r="CN114" s="85"/>
      <c r="CO114" s="85"/>
      <c r="CP114" s="85"/>
      <c r="CQ114" s="85"/>
      <c r="CR114" s="85"/>
      <c r="CS114" s="85"/>
      <c r="CT114" s="85"/>
      <c r="CU114" s="85"/>
      <c r="CV114" s="85"/>
      <c r="CW114" s="85"/>
      <c r="CX114" s="85"/>
      <c r="CY114" s="85"/>
      <c r="CZ114" s="85"/>
      <c r="DA114" s="85"/>
    </row>
    <row r="115" spans="1:105" ht="30" customHeight="1" x14ac:dyDescent="0.2">
      <c r="A115" s="64">
        <v>115</v>
      </c>
      <c r="B115" s="99">
        <v>86020</v>
      </c>
      <c r="C115" s="1" t="s">
        <v>95</v>
      </c>
      <c r="D115" s="1" t="s">
        <v>96</v>
      </c>
      <c r="E115" s="29" t="s">
        <v>97</v>
      </c>
      <c r="F115" s="30" t="s">
        <v>861</v>
      </c>
      <c r="G115" s="86" t="s">
        <v>862</v>
      </c>
      <c r="H115" s="35" t="s">
        <v>100</v>
      </c>
      <c r="I115" s="24" t="s">
        <v>101</v>
      </c>
      <c r="J115" s="5" t="s">
        <v>249</v>
      </c>
      <c r="K115" s="11">
        <v>1</v>
      </c>
      <c r="L115" s="87" t="s">
        <v>290</v>
      </c>
      <c r="M115" s="52" t="s">
        <v>692</v>
      </c>
      <c r="N115" s="52" t="s">
        <v>105</v>
      </c>
      <c r="O115" s="52" t="s">
        <v>106</v>
      </c>
      <c r="P115" s="35" t="s">
        <v>863</v>
      </c>
      <c r="Q115" s="26" t="s">
        <v>864</v>
      </c>
      <c r="R115" s="15" t="s">
        <v>109</v>
      </c>
      <c r="S115" s="35" t="s">
        <v>110</v>
      </c>
      <c r="T115" s="12">
        <v>44960</v>
      </c>
      <c r="U115" s="37">
        <v>44963</v>
      </c>
      <c r="V115" s="37">
        <v>45250</v>
      </c>
      <c r="W115" s="7">
        <v>9</v>
      </c>
      <c r="X115" s="7">
        <v>15</v>
      </c>
      <c r="Y115" s="7">
        <v>285</v>
      </c>
      <c r="Z115" s="7" t="s">
        <v>208</v>
      </c>
      <c r="AA115" s="10">
        <v>29925000</v>
      </c>
      <c r="AB115" s="10">
        <v>3150000</v>
      </c>
      <c r="AC115" s="28">
        <v>1015</v>
      </c>
      <c r="AD115" s="37">
        <v>44951</v>
      </c>
      <c r="AE115" s="10">
        <v>69300000</v>
      </c>
      <c r="AF115" s="28">
        <v>1021</v>
      </c>
      <c r="AG115" s="37">
        <v>44960</v>
      </c>
      <c r="AH115" s="10">
        <v>29925000</v>
      </c>
      <c r="AI115" s="15" t="s">
        <v>112</v>
      </c>
      <c r="AJ115" s="16">
        <v>44959</v>
      </c>
      <c r="AK115" s="6" t="s">
        <v>865</v>
      </c>
      <c r="AL115" s="35" t="s">
        <v>114</v>
      </c>
      <c r="AM115" s="28" t="s">
        <v>566</v>
      </c>
      <c r="AN115" s="23" t="s">
        <v>559</v>
      </c>
      <c r="AO115" s="22" t="s">
        <v>567</v>
      </c>
      <c r="AP115" s="11" t="s">
        <v>418</v>
      </c>
      <c r="AQ115" s="11"/>
      <c r="AR115" s="40"/>
      <c r="AS115" s="40"/>
      <c r="AT115" s="40"/>
      <c r="AU115" s="40"/>
      <c r="AV115" s="40"/>
      <c r="AW115" s="40"/>
      <c r="AX115" s="40"/>
      <c r="AY115" s="40"/>
      <c r="AZ115" s="40"/>
      <c r="BA115" s="40"/>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217"/>
      <c r="BY115" s="92">
        <f>V115</f>
        <v>45250</v>
      </c>
      <c r="BZ115" s="26">
        <f>Y115+AZ115</f>
        <v>285</v>
      </c>
      <c r="CA115" s="26" t="str">
        <f>Z115</f>
        <v>9 MESES Y 15 DIAS</v>
      </c>
      <c r="CB115" s="131">
        <f>AA115+AU115</f>
        <v>29925000</v>
      </c>
      <c r="CC115" s="11" t="s">
        <v>281</v>
      </c>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row>
    <row r="116" spans="1:105" ht="30" customHeight="1" x14ac:dyDescent="0.2">
      <c r="A116" s="172">
        <v>116</v>
      </c>
      <c r="B116" s="99">
        <v>85903</v>
      </c>
      <c r="C116" s="1" t="s">
        <v>95</v>
      </c>
      <c r="D116" s="1" t="s">
        <v>96</v>
      </c>
      <c r="E116" s="29" t="s">
        <v>97</v>
      </c>
      <c r="F116" s="171" t="s">
        <v>866</v>
      </c>
      <c r="G116" s="123" t="s">
        <v>867</v>
      </c>
      <c r="H116" s="143" t="s">
        <v>100</v>
      </c>
      <c r="I116" s="53" t="s">
        <v>101</v>
      </c>
      <c r="J116" s="117" t="s">
        <v>249</v>
      </c>
      <c r="K116" s="83">
        <v>1</v>
      </c>
      <c r="L116" s="143" t="s">
        <v>214</v>
      </c>
      <c r="M116" s="150" t="s">
        <v>215</v>
      </c>
      <c r="N116" s="150" t="s">
        <v>105</v>
      </c>
      <c r="O116" s="150" t="s">
        <v>106</v>
      </c>
      <c r="P116" s="143" t="s">
        <v>868</v>
      </c>
      <c r="Q116" s="123" t="s">
        <v>323</v>
      </c>
      <c r="R116" s="120" t="s">
        <v>109</v>
      </c>
      <c r="S116" s="143" t="s">
        <v>110</v>
      </c>
      <c r="T116" s="152">
        <v>44959</v>
      </c>
      <c r="U116" s="153">
        <v>44986</v>
      </c>
      <c r="V116" s="153">
        <v>45275</v>
      </c>
      <c r="W116" s="118">
        <v>9</v>
      </c>
      <c r="X116" s="118">
        <v>15</v>
      </c>
      <c r="Y116" s="118">
        <v>285</v>
      </c>
      <c r="Z116" s="118" t="s">
        <v>208</v>
      </c>
      <c r="AA116" s="119">
        <v>22800000</v>
      </c>
      <c r="AB116" s="119">
        <v>2400000</v>
      </c>
      <c r="AC116" s="151">
        <v>890</v>
      </c>
      <c r="AD116" s="153">
        <v>44944</v>
      </c>
      <c r="AE116" s="119">
        <v>105600000</v>
      </c>
      <c r="AF116" s="151">
        <v>1011</v>
      </c>
      <c r="AG116" s="153">
        <v>44960</v>
      </c>
      <c r="AH116" s="119">
        <v>22800000</v>
      </c>
      <c r="AI116" s="120" t="s">
        <v>112</v>
      </c>
      <c r="AJ116" s="121">
        <v>44959</v>
      </c>
      <c r="AK116" s="122" t="s">
        <v>869</v>
      </c>
      <c r="AL116" s="143" t="s">
        <v>114</v>
      </c>
      <c r="AM116" s="151" t="s">
        <v>325</v>
      </c>
      <c r="AN116" s="120" t="s">
        <v>181</v>
      </c>
      <c r="AO116" s="83"/>
      <c r="AP116" s="312" t="s">
        <v>225</v>
      </c>
      <c r="AQ116" s="31">
        <v>1</v>
      </c>
      <c r="AR116" s="80" t="s">
        <v>118</v>
      </c>
      <c r="AS116" s="140">
        <v>45267</v>
      </c>
      <c r="AT116" s="115">
        <v>2400000</v>
      </c>
      <c r="AU116" s="115">
        <v>2400000</v>
      </c>
      <c r="AV116" s="8">
        <v>1</v>
      </c>
      <c r="AW116" s="8">
        <v>0</v>
      </c>
      <c r="AX116" s="8">
        <v>30</v>
      </c>
      <c r="AY116" s="8" t="s">
        <v>136</v>
      </c>
      <c r="AZ116" s="8">
        <v>30</v>
      </c>
      <c r="BA116" s="140">
        <v>45306</v>
      </c>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215"/>
      <c r="BY116" s="140">
        <v>45306</v>
      </c>
      <c r="BZ116" s="8">
        <f>Y116+AZ116</f>
        <v>315</v>
      </c>
      <c r="CA116" s="8" t="s">
        <v>280</v>
      </c>
      <c r="CB116" s="115">
        <f>AA116+AU116</f>
        <v>25200000</v>
      </c>
      <c r="CC116" s="31" t="s">
        <v>121</v>
      </c>
      <c r="CD116" s="219"/>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row>
    <row r="117" spans="1:105" ht="30" customHeight="1" x14ac:dyDescent="0.2">
      <c r="A117" s="64">
        <v>117</v>
      </c>
      <c r="B117" s="99">
        <v>85980</v>
      </c>
      <c r="C117" s="1" t="s">
        <v>870</v>
      </c>
      <c r="D117" s="1" t="s">
        <v>871</v>
      </c>
      <c r="E117" s="29" t="s">
        <v>872</v>
      </c>
      <c r="F117" s="30" t="s">
        <v>873</v>
      </c>
      <c r="G117" s="93" t="s">
        <v>874</v>
      </c>
      <c r="H117" s="35" t="s">
        <v>100</v>
      </c>
      <c r="I117" s="24" t="s">
        <v>129</v>
      </c>
      <c r="J117" s="5" t="s">
        <v>249</v>
      </c>
      <c r="K117" s="11">
        <v>3</v>
      </c>
      <c r="L117" s="35" t="s">
        <v>103</v>
      </c>
      <c r="M117" s="52" t="s">
        <v>875</v>
      </c>
      <c r="N117" s="52" t="s">
        <v>105</v>
      </c>
      <c r="O117" s="52" t="s">
        <v>106</v>
      </c>
      <c r="P117" s="35" t="s">
        <v>876</v>
      </c>
      <c r="Q117" s="15" t="s">
        <v>877</v>
      </c>
      <c r="R117" s="15" t="s">
        <v>109</v>
      </c>
      <c r="S117" s="35" t="s">
        <v>110</v>
      </c>
      <c r="T117" s="12">
        <v>44959</v>
      </c>
      <c r="U117" s="37">
        <v>44960</v>
      </c>
      <c r="V117" s="37">
        <v>45295</v>
      </c>
      <c r="W117" s="9">
        <v>11</v>
      </c>
      <c r="X117" s="9">
        <v>0</v>
      </c>
      <c r="Y117" s="9">
        <f>W117*30</f>
        <v>330</v>
      </c>
      <c r="Z117" s="9" t="s">
        <v>178</v>
      </c>
      <c r="AA117" s="10">
        <v>73700000</v>
      </c>
      <c r="AB117" s="10">
        <v>6700000</v>
      </c>
      <c r="AC117" s="28">
        <v>1053</v>
      </c>
      <c r="AD117" s="37">
        <v>44953</v>
      </c>
      <c r="AE117" s="10">
        <v>73700000</v>
      </c>
      <c r="AF117" s="28">
        <v>1020</v>
      </c>
      <c r="AG117" s="37">
        <v>44960</v>
      </c>
      <c r="AH117" s="10">
        <v>73000000</v>
      </c>
      <c r="AI117" s="15" t="s">
        <v>112</v>
      </c>
      <c r="AJ117" s="16">
        <v>44959</v>
      </c>
      <c r="AK117" s="6" t="s">
        <v>878</v>
      </c>
      <c r="AL117" s="35" t="s">
        <v>114</v>
      </c>
      <c r="AM117" s="28" t="s">
        <v>879</v>
      </c>
      <c r="AN117" s="15" t="s">
        <v>240</v>
      </c>
      <c r="AO117" s="28" t="s">
        <v>880</v>
      </c>
      <c r="AP117" s="310" t="s">
        <v>310</v>
      </c>
      <c r="AQ117" s="11">
        <v>2</v>
      </c>
      <c r="AR117" s="26" t="s">
        <v>118</v>
      </c>
      <c r="AS117" s="94">
        <v>45278</v>
      </c>
      <c r="AT117" s="10">
        <v>6700000</v>
      </c>
      <c r="AU117" s="10">
        <v>6700000</v>
      </c>
      <c r="AV117" s="7">
        <v>1</v>
      </c>
      <c r="AW117" s="7">
        <v>0</v>
      </c>
      <c r="AX117" s="7">
        <v>30</v>
      </c>
      <c r="AY117" s="7" t="s">
        <v>136</v>
      </c>
      <c r="AZ117" s="7">
        <v>30</v>
      </c>
      <c r="BA117" s="94">
        <v>45326</v>
      </c>
      <c r="BB117" s="75"/>
      <c r="BC117" s="75"/>
      <c r="BD117" s="75"/>
      <c r="BE117" s="75"/>
      <c r="BF117" s="75"/>
      <c r="BG117" s="75"/>
      <c r="BH117" s="75"/>
      <c r="BI117" s="75"/>
      <c r="BJ117" s="75"/>
      <c r="BK117" s="80" t="s">
        <v>343</v>
      </c>
      <c r="BL117" s="140">
        <v>45170</v>
      </c>
      <c r="BM117" s="140">
        <v>45173</v>
      </c>
      <c r="BN117" s="80" t="s">
        <v>881</v>
      </c>
      <c r="BO117" s="80">
        <v>1019040875</v>
      </c>
      <c r="BP117" s="80" t="s">
        <v>882</v>
      </c>
      <c r="BQ117" s="115">
        <v>47123333</v>
      </c>
      <c r="BR117" s="80" t="s">
        <v>874</v>
      </c>
      <c r="BS117" s="80">
        <v>79372722</v>
      </c>
      <c r="BT117" s="80" t="s">
        <v>883</v>
      </c>
      <c r="BU117" s="115">
        <v>26576666</v>
      </c>
      <c r="BV117" s="125" t="s">
        <v>884</v>
      </c>
      <c r="BW117" s="75"/>
      <c r="BX117" s="207"/>
      <c r="BY117" s="94">
        <v>45326</v>
      </c>
      <c r="BZ117" s="7">
        <f>Y117+AZ117</f>
        <v>360</v>
      </c>
      <c r="CA117" s="7" t="s">
        <v>183</v>
      </c>
      <c r="CB117" s="10">
        <f>AA117+AU117</f>
        <v>80400000</v>
      </c>
      <c r="CC117" s="11" t="s">
        <v>121</v>
      </c>
      <c r="CD117" s="214"/>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row>
    <row r="118" spans="1:105" ht="30" customHeight="1" x14ac:dyDescent="0.2">
      <c r="A118" s="64">
        <v>118</v>
      </c>
      <c r="B118" s="99">
        <v>84242</v>
      </c>
      <c r="C118" s="1" t="s">
        <v>95</v>
      </c>
      <c r="D118" s="1" t="s">
        <v>96</v>
      </c>
      <c r="E118" s="29" t="s">
        <v>97</v>
      </c>
      <c r="F118" s="30" t="s">
        <v>885</v>
      </c>
      <c r="G118" s="26" t="s">
        <v>886</v>
      </c>
      <c r="H118" s="35" t="s">
        <v>100</v>
      </c>
      <c r="I118" s="24" t="s">
        <v>129</v>
      </c>
      <c r="J118" s="5" t="s">
        <v>249</v>
      </c>
      <c r="K118" s="11">
        <v>1</v>
      </c>
      <c r="L118" s="87" t="s">
        <v>290</v>
      </c>
      <c r="M118" s="52"/>
      <c r="N118" s="52" t="s">
        <v>105</v>
      </c>
      <c r="O118" s="52" t="s">
        <v>106</v>
      </c>
      <c r="P118" s="35" t="s">
        <v>887</v>
      </c>
      <c r="Q118" s="26" t="s">
        <v>888</v>
      </c>
      <c r="R118" s="15" t="s">
        <v>109</v>
      </c>
      <c r="S118" s="35" t="s">
        <v>110</v>
      </c>
      <c r="T118" s="12">
        <v>44959</v>
      </c>
      <c r="U118" s="37">
        <v>44960</v>
      </c>
      <c r="V118" s="37">
        <v>45293</v>
      </c>
      <c r="W118" s="9">
        <v>11</v>
      </c>
      <c r="X118" s="9">
        <v>0</v>
      </c>
      <c r="Y118" s="9">
        <f>W118*30</f>
        <v>330</v>
      </c>
      <c r="Z118" s="9" t="s">
        <v>178</v>
      </c>
      <c r="AA118" s="10">
        <v>49500000</v>
      </c>
      <c r="AB118" s="10">
        <v>4500000</v>
      </c>
      <c r="AC118" s="28">
        <v>982</v>
      </c>
      <c r="AD118" s="37">
        <v>44951</v>
      </c>
      <c r="AE118" s="10">
        <v>99000000</v>
      </c>
      <c r="AF118" s="28">
        <v>1012</v>
      </c>
      <c r="AG118" s="37">
        <v>44960</v>
      </c>
      <c r="AH118" s="10">
        <v>49500000</v>
      </c>
      <c r="AI118" s="15" t="s">
        <v>112</v>
      </c>
      <c r="AJ118" s="16">
        <v>44959</v>
      </c>
      <c r="AK118" s="6" t="s">
        <v>889</v>
      </c>
      <c r="AL118" s="35" t="s">
        <v>114</v>
      </c>
      <c r="AM118" s="28" t="s">
        <v>728</v>
      </c>
      <c r="AN118" s="15" t="s">
        <v>308</v>
      </c>
      <c r="AO118" s="22" t="s">
        <v>547</v>
      </c>
      <c r="AP118" s="310" t="s">
        <v>225</v>
      </c>
      <c r="AQ118" s="11">
        <v>1</v>
      </c>
      <c r="AR118" s="26" t="s">
        <v>118</v>
      </c>
      <c r="AS118" s="94">
        <v>45278</v>
      </c>
      <c r="AT118" s="10">
        <v>18000000</v>
      </c>
      <c r="AU118" s="10">
        <v>18000000</v>
      </c>
      <c r="AV118" s="26">
        <v>4</v>
      </c>
      <c r="AW118" s="26">
        <v>0</v>
      </c>
      <c r="AX118" s="26">
        <f>4*30</f>
        <v>120</v>
      </c>
      <c r="AY118" s="26" t="s">
        <v>144</v>
      </c>
      <c r="AZ118" s="7">
        <v>120</v>
      </c>
      <c r="BA118" s="94">
        <v>45414</v>
      </c>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218"/>
      <c r="BY118" s="94">
        <v>45414</v>
      </c>
      <c r="BZ118" s="7">
        <f>Y118+AZ118</f>
        <v>450</v>
      </c>
      <c r="CA118" s="7" t="s">
        <v>548</v>
      </c>
      <c r="CB118" s="10">
        <f>AA118+AU118</f>
        <v>67500000</v>
      </c>
      <c r="CC118" s="11" t="s">
        <v>121</v>
      </c>
      <c r="CD118" s="214"/>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row>
    <row r="119" spans="1:105" ht="30" customHeight="1" x14ac:dyDescent="0.2">
      <c r="A119" s="172">
        <v>119</v>
      </c>
      <c r="B119" s="99">
        <v>84491</v>
      </c>
      <c r="C119" s="1" t="s">
        <v>200</v>
      </c>
      <c r="D119" s="1" t="s">
        <v>201</v>
      </c>
      <c r="E119" s="29" t="s">
        <v>202</v>
      </c>
      <c r="F119" s="171" t="s">
        <v>890</v>
      </c>
      <c r="G119" s="123" t="s">
        <v>891</v>
      </c>
      <c r="H119" s="143" t="s">
        <v>100</v>
      </c>
      <c r="I119" s="53" t="s">
        <v>101</v>
      </c>
      <c r="J119" s="117" t="s">
        <v>249</v>
      </c>
      <c r="K119" s="295">
        <v>4</v>
      </c>
      <c r="L119" s="149" t="s">
        <v>290</v>
      </c>
      <c r="M119" s="150" t="s">
        <v>892</v>
      </c>
      <c r="N119" s="150" t="s">
        <v>105</v>
      </c>
      <c r="O119" s="150" t="s">
        <v>106</v>
      </c>
      <c r="P119" s="143" t="s">
        <v>893</v>
      </c>
      <c r="Q119" s="123" t="s">
        <v>704</v>
      </c>
      <c r="R119" s="120" t="s">
        <v>109</v>
      </c>
      <c r="S119" s="143" t="s">
        <v>110</v>
      </c>
      <c r="T119" s="152">
        <v>44963</v>
      </c>
      <c r="U119" s="153">
        <v>44964</v>
      </c>
      <c r="V119" s="153">
        <v>45252</v>
      </c>
      <c r="W119" s="118">
        <v>9</v>
      </c>
      <c r="X119" s="118">
        <v>15</v>
      </c>
      <c r="Y119" s="296">
        <f>9*30+15</f>
        <v>285</v>
      </c>
      <c r="Z119" s="118" t="s">
        <v>208</v>
      </c>
      <c r="AA119" s="119" t="s">
        <v>894</v>
      </c>
      <c r="AB119" s="119">
        <v>3300000</v>
      </c>
      <c r="AC119" s="151">
        <v>989</v>
      </c>
      <c r="AD119" s="153">
        <v>44951</v>
      </c>
      <c r="AE119" s="119">
        <v>37950000</v>
      </c>
      <c r="AF119" s="151">
        <v>1031</v>
      </c>
      <c r="AG119" s="153">
        <v>44964</v>
      </c>
      <c r="AH119" s="119">
        <v>31350000</v>
      </c>
      <c r="AI119" s="120" t="s">
        <v>112</v>
      </c>
      <c r="AJ119" s="121">
        <v>44960</v>
      </c>
      <c r="AK119" s="122" t="s">
        <v>895</v>
      </c>
      <c r="AL119" s="143" t="s">
        <v>114</v>
      </c>
      <c r="AM119" s="151" t="s">
        <v>232</v>
      </c>
      <c r="AN119" s="123" t="s">
        <v>233</v>
      </c>
      <c r="AO119" s="123"/>
      <c r="AP119" s="312" t="s">
        <v>191</v>
      </c>
      <c r="AQ119" s="39">
        <v>1</v>
      </c>
      <c r="AR119" s="82" t="s">
        <v>118</v>
      </c>
      <c r="AS119" s="129">
        <v>45251</v>
      </c>
      <c r="AT119" s="17">
        <v>13200000</v>
      </c>
      <c r="AU119" s="17">
        <v>13200000</v>
      </c>
      <c r="AV119" s="82">
        <v>4</v>
      </c>
      <c r="AW119" s="82">
        <v>0</v>
      </c>
      <c r="AX119" s="82">
        <f>4*30</f>
        <v>120</v>
      </c>
      <c r="AY119" s="82" t="s">
        <v>144</v>
      </c>
      <c r="AZ119" s="65">
        <v>120</v>
      </c>
      <c r="BA119" s="129">
        <v>45373</v>
      </c>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215"/>
      <c r="BY119" s="129">
        <v>45373</v>
      </c>
      <c r="BZ119" s="65">
        <f>Y119+AZ119</f>
        <v>405</v>
      </c>
      <c r="CA119" s="65" t="s">
        <v>120</v>
      </c>
      <c r="CB119" s="17">
        <f>31350000+13200000</f>
        <v>44550000</v>
      </c>
      <c r="CC119" s="39" t="s">
        <v>121</v>
      </c>
      <c r="CD119" s="219"/>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row>
    <row r="120" spans="1:105" ht="30" customHeight="1" x14ac:dyDescent="0.2">
      <c r="A120" s="64">
        <v>120</v>
      </c>
      <c r="B120" s="99">
        <v>84308</v>
      </c>
      <c r="C120" s="1" t="s">
        <v>95</v>
      </c>
      <c r="D120" s="1" t="s">
        <v>96</v>
      </c>
      <c r="E120" s="29" t="s">
        <v>97</v>
      </c>
      <c r="F120" s="30" t="s">
        <v>896</v>
      </c>
      <c r="G120" s="26" t="s">
        <v>897</v>
      </c>
      <c r="H120" s="35" t="s">
        <v>100</v>
      </c>
      <c r="I120" s="24" t="s">
        <v>129</v>
      </c>
      <c r="J120" s="5" t="s">
        <v>249</v>
      </c>
      <c r="K120" s="11">
        <v>1</v>
      </c>
      <c r="L120" s="35" t="s">
        <v>103</v>
      </c>
      <c r="M120" s="52" t="s">
        <v>898</v>
      </c>
      <c r="N120" s="52" t="s">
        <v>105</v>
      </c>
      <c r="O120" s="52" t="s">
        <v>106</v>
      </c>
      <c r="P120" s="35" t="s">
        <v>899</v>
      </c>
      <c r="Q120" s="26" t="s">
        <v>162</v>
      </c>
      <c r="R120" s="15" t="s">
        <v>109</v>
      </c>
      <c r="S120" s="35" t="s">
        <v>110</v>
      </c>
      <c r="T120" s="12">
        <v>44959</v>
      </c>
      <c r="U120" s="37">
        <v>44986</v>
      </c>
      <c r="V120" s="37">
        <v>45337</v>
      </c>
      <c r="W120" s="9">
        <v>11</v>
      </c>
      <c r="X120" s="9">
        <v>15</v>
      </c>
      <c r="Y120" s="9">
        <f>W120*30+X120</f>
        <v>345</v>
      </c>
      <c r="Z120" s="9" t="s">
        <v>111</v>
      </c>
      <c r="AA120" s="10">
        <v>57500000</v>
      </c>
      <c r="AB120" s="10">
        <v>5000000</v>
      </c>
      <c r="AC120" s="28">
        <v>882</v>
      </c>
      <c r="AD120" s="37">
        <v>44943</v>
      </c>
      <c r="AE120" s="10">
        <v>115000000</v>
      </c>
      <c r="AF120" s="28">
        <v>1013</v>
      </c>
      <c r="AG120" s="37">
        <v>44960</v>
      </c>
      <c r="AH120" s="10">
        <v>57500000</v>
      </c>
      <c r="AI120" s="15" t="s">
        <v>112</v>
      </c>
      <c r="AJ120" s="16">
        <v>44959</v>
      </c>
      <c r="AK120" s="6" t="s">
        <v>900</v>
      </c>
      <c r="AL120" s="35" t="s">
        <v>114</v>
      </c>
      <c r="AM120" s="28" t="s">
        <v>115</v>
      </c>
      <c r="AN120" s="15" t="s">
        <v>116</v>
      </c>
      <c r="AO120" s="23"/>
      <c r="AP120" s="11" t="s">
        <v>135</v>
      </c>
      <c r="AQ120" s="11"/>
      <c r="AR120" s="40"/>
      <c r="AS120" s="40"/>
      <c r="AT120" s="40"/>
      <c r="AU120" s="40"/>
      <c r="AV120" s="40"/>
      <c r="AW120" s="40"/>
      <c r="AX120" s="40"/>
      <c r="AY120" s="40"/>
      <c r="AZ120" s="40"/>
      <c r="BA120" s="40"/>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217"/>
      <c r="BY120" s="92">
        <f>V120</f>
        <v>45337</v>
      </c>
      <c r="BZ120" s="26">
        <f>Y120+AZ120</f>
        <v>345</v>
      </c>
      <c r="CA120" s="26" t="str">
        <f>Z120</f>
        <v>11 MESES Y 15 DIAS</v>
      </c>
      <c r="CB120" s="131">
        <f>AA120+AU120</f>
        <v>57500000</v>
      </c>
      <c r="CC120" s="11" t="s">
        <v>121</v>
      </c>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row>
    <row r="121" spans="1:105" ht="30" customHeight="1" x14ac:dyDescent="0.2">
      <c r="A121" s="79">
        <v>121</v>
      </c>
      <c r="B121" s="99">
        <v>84524</v>
      </c>
      <c r="C121" s="1" t="s">
        <v>254</v>
      </c>
      <c r="D121" s="1" t="s">
        <v>255</v>
      </c>
      <c r="E121" s="29" t="s">
        <v>256</v>
      </c>
      <c r="F121" s="154" t="s">
        <v>901</v>
      </c>
      <c r="G121" s="80" t="s">
        <v>902</v>
      </c>
      <c r="H121" s="50" t="s">
        <v>100</v>
      </c>
      <c r="I121" s="54" t="s">
        <v>129</v>
      </c>
      <c r="J121" s="49" t="s">
        <v>249</v>
      </c>
      <c r="K121" s="31">
        <v>1</v>
      </c>
      <c r="L121" s="50" t="s">
        <v>214</v>
      </c>
      <c r="M121" s="126" t="s">
        <v>215</v>
      </c>
      <c r="N121" s="126" t="s">
        <v>105</v>
      </c>
      <c r="O121" s="126" t="s">
        <v>106</v>
      </c>
      <c r="P121" s="154" t="s">
        <v>903</v>
      </c>
      <c r="Q121" s="80" t="s">
        <v>904</v>
      </c>
      <c r="R121" s="36" t="s">
        <v>109</v>
      </c>
      <c r="S121" s="50" t="s">
        <v>110</v>
      </c>
      <c r="T121" s="139">
        <v>44963</v>
      </c>
      <c r="U121" s="38">
        <v>44964</v>
      </c>
      <c r="V121" s="38">
        <v>45252</v>
      </c>
      <c r="W121" s="8">
        <v>9</v>
      </c>
      <c r="X121" s="8">
        <v>15</v>
      </c>
      <c r="Y121" s="8">
        <v>285</v>
      </c>
      <c r="Z121" s="8" t="s">
        <v>208</v>
      </c>
      <c r="AA121" s="115">
        <v>22800000</v>
      </c>
      <c r="AB121" s="115">
        <v>2400000</v>
      </c>
      <c r="AC121" s="138">
        <v>1000</v>
      </c>
      <c r="AD121" s="38">
        <v>44951</v>
      </c>
      <c r="AE121" s="115">
        <v>158400000</v>
      </c>
      <c r="AF121" s="138">
        <v>1032</v>
      </c>
      <c r="AG121" s="38">
        <v>44964</v>
      </c>
      <c r="AH121" s="115">
        <v>22800000</v>
      </c>
      <c r="AI121" s="36" t="s">
        <v>112</v>
      </c>
      <c r="AJ121" s="116">
        <v>44960</v>
      </c>
      <c r="AK121" s="114" t="s">
        <v>905</v>
      </c>
      <c r="AL121" s="50" t="s">
        <v>114</v>
      </c>
      <c r="AM121" s="138" t="s">
        <v>263</v>
      </c>
      <c r="AN121" s="36" t="s">
        <v>264</v>
      </c>
      <c r="AO121" s="31" t="s">
        <v>471</v>
      </c>
      <c r="AP121" s="309" t="s">
        <v>191</v>
      </c>
      <c r="AQ121" s="31">
        <v>2</v>
      </c>
      <c r="AR121" s="305" t="s">
        <v>706</v>
      </c>
      <c r="AS121" s="258" t="s">
        <v>906</v>
      </c>
      <c r="AT121" s="259" t="s">
        <v>907</v>
      </c>
      <c r="AU121" s="115">
        <f>2400000+4800000</f>
        <v>7200000</v>
      </c>
      <c r="AV121" s="36" t="s">
        <v>908</v>
      </c>
      <c r="AW121" s="36" t="s">
        <v>710</v>
      </c>
      <c r="AX121" s="36" t="s">
        <v>909</v>
      </c>
      <c r="AY121" s="36" t="s">
        <v>910</v>
      </c>
      <c r="AZ121" s="8">
        <v>90</v>
      </c>
      <c r="BA121" s="258" t="s">
        <v>911</v>
      </c>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215"/>
      <c r="BY121" s="140">
        <v>45344</v>
      </c>
      <c r="BZ121" s="8">
        <f>Y121+AZ121</f>
        <v>375</v>
      </c>
      <c r="CA121" s="8" t="s">
        <v>137</v>
      </c>
      <c r="CB121" s="115">
        <f>AA121+AU121</f>
        <v>30000000</v>
      </c>
      <c r="CC121" s="31" t="s">
        <v>121</v>
      </c>
      <c r="CD121" s="220"/>
      <c r="CE121" s="75"/>
      <c r="CF121" s="75"/>
      <c r="CG121" s="75"/>
      <c r="CH121" s="75"/>
      <c r="CI121" s="75"/>
      <c r="CJ121" s="75"/>
      <c r="CK121" s="75"/>
      <c r="CL121" s="75"/>
      <c r="CM121" s="75"/>
      <c r="CN121" s="75"/>
      <c r="CO121" s="75"/>
      <c r="CP121" s="75"/>
      <c r="CQ121" s="75"/>
      <c r="CR121" s="75"/>
      <c r="CS121" s="75"/>
      <c r="CT121" s="75"/>
      <c r="CU121" s="75"/>
      <c r="CV121" s="75"/>
      <c r="CW121" s="75"/>
      <c r="CX121" s="75"/>
      <c r="CY121" s="75"/>
      <c r="CZ121" s="75"/>
      <c r="DA121" s="75"/>
    </row>
    <row r="122" spans="1:105" ht="30" customHeight="1" x14ac:dyDescent="0.2">
      <c r="A122" s="64">
        <v>122</v>
      </c>
      <c r="B122" s="99">
        <v>86055</v>
      </c>
      <c r="C122" s="1" t="s">
        <v>95</v>
      </c>
      <c r="D122" s="1" t="s">
        <v>96</v>
      </c>
      <c r="E122" s="29" t="s">
        <v>97</v>
      </c>
      <c r="F122" s="30" t="s">
        <v>912</v>
      </c>
      <c r="G122" s="26" t="s">
        <v>913</v>
      </c>
      <c r="H122" s="35" t="s">
        <v>100</v>
      </c>
      <c r="I122" s="24" t="s">
        <v>101</v>
      </c>
      <c r="J122" s="5" t="s">
        <v>249</v>
      </c>
      <c r="K122" s="11">
        <v>4</v>
      </c>
      <c r="L122" s="35" t="s">
        <v>214</v>
      </c>
      <c r="M122" s="52" t="s">
        <v>215</v>
      </c>
      <c r="N122" s="52" t="s">
        <v>105</v>
      </c>
      <c r="O122" s="52" t="s">
        <v>106</v>
      </c>
      <c r="P122" s="35" t="s">
        <v>914</v>
      </c>
      <c r="Q122" s="26" t="s">
        <v>564</v>
      </c>
      <c r="R122" s="15" t="s">
        <v>109</v>
      </c>
      <c r="S122" s="35" t="s">
        <v>110</v>
      </c>
      <c r="T122" s="12">
        <v>44988</v>
      </c>
      <c r="U122" s="37">
        <v>44965</v>
      </c>
      <c r="V122" s="37">
        <v>45252</v>
      </c>
      <c r="W122" s="7">
        <v>9</v>
      </c>
      <c r="X122" s="7">
        <v>15</v>
      </c>
      <c r="Y122" s="7">
        <v>285</v>
      </c>
      <c r="Z122" s="7" t="s">
        <v>208</v>
      </c>
      <c r="AA122" s="10">
        <v>25906500</v>
      </c>
      <c r="AB122" s="10">
        <v>2727000</v>
      </c>
      <c r="AC122" s="28">
        <v>1020</v>
      </c>
      <c r="AD122" s="37">
        <v>44951</v>
      </c>
      <c r="AE122" s="10">
        <v>119988000</v>
      </c>
      <c r="AF122" s="28">
        <v>1022</v>
      </c>
      <c r="AG122" s="37">
        <v>44960</v>
      </c>
      <c r="AH122" s="10">
        <v>25906500</v>
      </c>
      <c r="AI122" s="15" t="s">
        <v>112</v>
      </c>
      <c r="AJ122" s="16">
        <v>44959</v>
      </c>
      <c r="AK122" s="6" t="s">
        <v>915</v>
      </c>
      <c r="AL122" s="35" t="s">
        <v>114</v>
      </c>
      <c r="AM122" s="28" t="s">
        <v>566</v>
      </c>
      <c r="AN122" s="23" t="s">
        <v>559</v>
      </c>
      <c r="AO122" s="22" t="s">
        <v>567</v>
      </c>
      <c r="AP122" s="310" t="s">
        <v>418</v>
      </c>
      <c r="AQ122" s="11">
        <v>1</v>
      </c>
      <c r="AR122" s="26" t="s">
        <v>118</v>
      </c>
      <c r="AS122" s="94">
        <v>45252</v>
      </c>
      <c r="AT122" s="10">
        <v>2727000</v>
      </c>
      <c r="AU122" s="10">
        <v>2727000</v>
      </c>
      <c r="AV122" s="26">
        <v>1</v>
      </c>
      <c r="AW122" s="26">
        <v>0</v>
      </c>
      <c r="AX122" s="26">
        <v>30</v>
      </c>
      <c r="AY122" s="26" t="s">
        <v>136</v>
      </c>
      <c r="AZ122" s="7">
        <v>30</v>
      </c>
      <c r="BA122" s="94">
        <v>45282</v>
      </c>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215"/>
      <c r="BY122" s="94">
        <v>45282</v>
      </c>
      <c r="BZ122" s="7">
        <f>Y122+AZ122</f>
        <v>315</v>
      </c>
      <c r="CA122" s="7" t="s">
        <v>280</v>
      </c>
      <c r="CB122" s="10">
        <f>AA122+AU122</f>
        <v>28633500</v>
      </c>
      <c r="CC122" s="11" t="s">
        <v>121</v>
      </c>
      <c r="CD122" s="214"/>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row>
    <row r="123" spans="1:105" ht="30" customHeight="1" x14ac:dyDescent="0.2">
      <c r="A123" s="64">
        <v>123</v>
      </c>
      <c r="B123" s="99">
        <v>86055</v>
      </c>
      <c r="C123" s="1" t="s">
        <v>95</v>
      </c>
      <c r="D123" s="1" t="s">
        <v>96</v>
      </c>
      <c r="E123" s="29" t="s">
        <v>97</v>
      </c>
      <c r="F123" s="30" t="s">
        <v>916</v>
      </c>
      <c r="G123" s="26" t="s">
        <v>917</v>
      </c>
      <c r="H123" s="35" t="s">
        <v>100</v>
      </c>
      <c r="I123" s="24" t="s">
        <v>129</v>
      </c>
      <c r="J123" s="5" t="s">
        <v>249</v>
      </c>
      <c r="K123" s="11">
        <v>4</v>
      </c>
      <c r="L123" s="35" t="s">
        <v>214</v>
      </c>
      <c r="M123" s="52" t="s">
        <v>215</v>
      </c>
      <c r="N123" s="52" t="s">
        <v>105</v>
      </c>
      <c r="O123" s="52" t="s">
        <v>106</v>
      </c>
      <c r="P123" s="35" t="s">
        <v>918</v>
      </c>
      <c r="Q123" s="26" t="s">
        <v>564</v>
      </c>
      <c r="R123" s="15" t="s">
        <v>109</v>
      </c>
      <c r="S123" s="35" t="s">
        <v>110</v>
      </c>
      <c r="T123" s="12">
        <v>44964</v>
      </c>
      <c r="U123" s="37">
        <v>44965</v>
      </c>
      <c r="V123" s="37">
        <v>45252</v>
      </c>
      <c r="W123" s="7">
        <v>9</v>
      </c>
      <c r="X123" s="7">
        <v>15</v>
      </c>
      <c r="Y123" s="7">
        <v>285</v>
      </c>
      <c r="Z123" s="7" t="s">
        <v>208</v>
      </c>
      <c r="AA123" s="10" t="s">
        <v>919</v>
      </c>
      <c r="AB123" s="10">
        <v>2727000</v>
      </c>
      <c r="AC123" s="28">
        <v>1020</v>
      </c>
      <c r="AD123" s="37">
        <v>44951</v>
      </c>
      <c r="AE123" s="10" t="s">
        <v>920</v>
      </c>
      <c r="AF123" s="28">
        <v>1063</v>
      </c>
      <c r="AG123" s="37">
        <v>44965</v>
      </c>
      <c r="AH123" s="10" t="s">
        <v>921</v>
      </c>
      <c r="AI123" s="15" t="s">
        <v>112</v>
      </c>
      <c r="AJ123" s="16">
        <v>44964</v>
      </c>
      <c r="AK123" s="6" t="s">
        <v>922</v>
      </c>
      <c r="AL123" s="35" t="s">
        <v>114</v>
      </c>
      <c r="AM123" s="28" t="s">
        <v>566</v>
      </c>
      <c r="AN123" s="23" t="s">
        <v>559</v>
      </c>
      <c r="AO123" s="22" t="s">
        <v>567</v>
      </c>
      <c r="AP123" s="310" t="s">
        <v>418</v>
      </c>
      <c r="AQ123" s="11">
        <v>1</v>
      </c>
      <c r="AR123" s="26" t="s">
        <v>118</v>
      </c>
      <c r="AS123" s="94">
        <v>45252</v>
      </c>
      <c r="AT123" s="10">
        <v>5454000</v>
      </c>
      <c r="AU123" s="10">
        <v>5454000</v>
      </c>
      <c r="AV123" s="26">
        <v>2</v>
      </c>
      <c r="AW123" s="26">
        <v>0</v>
      </c>
      <c r="AX123" s="26">
        <v>60</v>
      </c>
      <c r="AY123" s="26" t="s">
        <v>119</v>
      </c>
      <c r="AZ123" s="7">
        <v>60</v>
      </c>
      <c r="BA123" s="94">
        <v>45313</v>
      </c>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215"/>
      <c r="BY123" s="94">
        <v>45313</v>
      </c>
      <c r="BZ123" s="7">
        <f>Y123+AZ123</f>
        <v>345</v>
      </c>
      <c r="CA123" s="7" t="s">
        <v>111</v>
      </c>
      <c r="CB123" s="10">
        <v>31360500</v>
      </c>
      <c r="CC123" s="11" t="s">
        <v>121</v>
      </c>
      <c r="CD123" s="214"/>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row>
    <row r="124" spans="1:105" ht="30" customHeight="1" x14ac:dyDescent="0.2">
      <c r="A124" s="64">
        <v>124</v>
      </c>
      <c r="B124" s="99">
        <v>84669</v>
      </c>
      <c r="C124" s="1" t="s">
        <v>254</v>
      </c>
      <c r="D124" s="1" t="s">
        <v>255</v>
      </c>
      <c r="E124" s="29" t="s">
        <v>256</v>
      </c>
      <c r="F124" s="30" t="s">
        <v>923</v>
      </c>
      <c r="G124" s="26" t="s">
        <v>924</v>
      </c>
      <c r="H124" s="35" t="s">
        <v>100</v>
      </c>
      <c r="I124" s="24" t="s">
        <v>101</v>
      </c>
      <c r="J124" s="5" t="s">
        <v>249</v>
      </c>
      <c r="K124" s="11">
        <v>4</v>
      </c>
      <c r="L124" s="35" t="s">
        <v>103</v>
      </c>
      <c r="M124" s="52" t="s">
        <v>104</v>
      </c>
      <c r="N124" s="52" t="s">
        <v>105</v>
      </c>
      <c r="O124" s="52" t="s">
        <v>106</v>
      </c>
      <c r="P124" s="35" t="s">
        <v>925</v>
      </c>
      <c r="Q124" s="26" t="s">
        <v>926</v>
      </c>
      <c r="R124" s="15" t="s">
        <v>109</v>
      </c>
      <c r="S124" s="35" t="s">
        <v>110</v>
      </c>
      <c r="T124" s="12">
        <v>44963</v>
      </c>
      <c r="U124" s="37">
        <v>44965</v>
      </c>
      <c r="V124" s="37">
        <v>45252</v>
      </c>
      <c r="W124" s="7">
        <v>9</v>
      </c>
      <c r="X124" s="7">
        <v>15</v>
      </c>
      <c r="Y124" s="7">
        <v>285</v>
      </c>
      <c r="Z124" s="7" t="s">
        <v>208</v>
      </c>
      <c r="AA124" s="10">
        <v>47500000</v>
      </c>
      <c r="AB124" s="10">
        <v>5000000</v>
      </c>
      <c r="AC124" s="28">
        <v>970</v>
      </c>
      <c r="AD124" s="37">
        <v>44946</v>
      </c>
      <c r="AE124" s="10" t="s">
        <v>927</v>
      </c>
      <c r="AF124" s="28">
        <v>1052</v>
      </c>
      <c r="AG124" s="37">
        <v>44965</v>
      </c>
      <c r="AH124" s="10" t="s">
        <v>928</v>
      </c>
      <c r="AI124" s="15" t="s">
        <v>112</v>
      </c>
      <c r="AJ124" s="16">
        <v>44960</v>
      </c>
      <c r="AK124" s="6" t="s">
        <v>929</v>
      </c>
      <c r="AL124" s="35" t="s">
        <v>114</v>
      </c>
      <c r="AM124" s="28" t="s">
        <v>263</v>
      </c>
      <c r="AN124" s="15" t="s">
        <v>264</v>
      </c>
      <c r="AO124" s="11"/>
      <c r="AP124" s="310" t="s">
        <v>265</v>
      </c>
      <c r="AQ124" s="11">
        <v>1</v>
      </c>
      <c r="AR124" s="26" t="s">
        <v>118</v>
      </c>
      <c r="AS124" s="94">
        <v>45252</v>
      </c>
      <c r="AT124" s="10">
        <v>5000000</v>
      </c>
      <c r="AU124" s="10">
        <v>5000000</v>
      </c>
      <c r="AV124" s="26">
        <v>1</v>
      </c>
      <c r="AW124" s="26">
        <v>0</v>
      </c>
      <c r="AX124" s="26">
        <v>30</v>
      </c>
      <c r="AY124" s="26" t="s">
        <v>136</v>
      </c>
      <c r="AZ124" s="7">
        <v>30</v>
      </c>
      <c r="BA124" s="94">
        <v>45282</v>
      </c>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215"/>
      <c r="BY124" s="94">
        <v>45282</v>
      </c>
      <c r="BZ124" s="7">
        <f>Y124+AZ124</f>
        <v>315</v>
      </c>
      <c r="CA124" s="7" t="s">
        <v>280</v>
      </c>
      <c r="CB124" s="10">
        <f>AA124+AU124</f>
        <v>52500000</v>
      </c>
      <c r="CC124" s="11" t="s">
        <v>121</v>
      </c>
      <c r="CD124" s="214"/>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row>
    <row r="125" spans="1:105" ht="30" customHeight="1" x14ac:dyDescent="0.2">
      <c r="A125" s="64">
        <v>125</v>
      </c>
      <c r="B125" s="99">
        <v>84524</v>
      </c>
      <c r="C125" s="1" t="s">
        <v>254</v>
      </c>
      <c r="D125" s="1" t="s">
        <v>255</v>
      </c>
      <c r="E125" s="29" t="s">
        <v>256</v>
      </c>
      <c r="F125" s="30" t="s">
        <v>930</v>
      </c>
      <c r="G125" s="26" t="s">
        <v>931</v>
      </c>
      <c r="H125" s="35" t="s">
        <v>100</v>
      </c>
      <c r="I125" s="24" t="s">
        <v>101</v>
      </c>
      <c r="J125" s="5" t="s">
        <v>249</v>
      </c>
      <c r="K125" s="11">
        <v>1</v>
      </c>
      <c r="L125" s="35" t="s">
        <v>214</v>
      </c>
      <c r="M125" s="52" t="s">
        <v>215</v>
      </c>
      <c r="N125" s="52" t="s">
        <v>105</v>
      </c>
      <c r="O125" s="52" t="s">
        <v>106</v>
      </c>
      <c r="P125" s="35" t="s">
        <v>932</v>
      </c>
      <c r="Q125" s="26" t="s">
        <v>904</v>
      </c>
      <c r="R125" s="15" t="s">
        <v>109</v>
      </c>
      <c r="S125" s="35" t="s">
        <v>110</v>
      </c>
      <c r="T125" s="12">
        <v>44964</v>
      </c>
      <c r="U125" s="37">
        <v>44965</v>
      </c>
      <c r="V125" s="37">
        <v>45252</v>
      </c>
      <c r="W125" s="7">
        <v>9</v>
      </c>
      <c r="X125" s="7">
        <v>15</v>
      </c>
      <c r="Y125" s="7">
        <v>285</v>
      </c>
      <c r="Z125" s="7" t="s">
        <v>208</v>
      </c>
      <c r="AA125" s="10">
        <v>22800000</v>
      </c>
      <c r="AB125" s="10">
        <v>2400000</v>
      </c>
      <c r="AC125" s="28">
        <v>1000</v>
      </c>
      <c r="AD125" s="37">
        <v>44951</v>
      </c>
      <c r="AE125" s="10" t="s">
        <v>933</v>
      </c>
      <c r="AF125" s="28">
        <v>1058</v>
      </c>
      <c r="AG125" s="37">
        <v>44965</v>
      </c>
      <c r="AH125" s="10" t="s">
        <v>934</v>
      </c>
      <c r="AI125" s="15" t="s">
        <v>112</v>
      </c>
      <c r="AJ125" s="16">
        <v>44963</v>
      </c>
      <c r="AK125" s="6" t="s">
        <v>935</v>
      </c>
      <c r="AL125" s="35" t="s">
        <v>114</v>
      </c>
      <c r="AM125" s="28" t="s">
        <v>263</v>
      </c>
      <c r="AN125" s="15" t="s">
        <v>264</v>
      </c>
      <c r="AO125" s="11" t="s">
        <v>471</v>
      </c>
      <c r="AP125" s="310" t="s">
        <v>265</v>
      </c>
      <c r="AQ125" s="11">
        <v>1</v>
      </c>
      <c r="AR125" s="26" t="s">
        <v>118</v>
      </c>
      <c r="AS125" s="94">
        <v>45251</v>
      </c>
      <c r="AT125" s="10">
        <v>2400000</v>
      </c>
      <c r="AU125" s="10">
        <v>2400000</v>
      </c>
      <c r="AV125" s="26">
        <v>1</v>
      </c>
      <c r="AW125" s="26">
        <v>0</v>
      </c>
      <c r="AX125" s="26">
        <v>30</v>
      </c>
      <c r="AY125" s="26" t="s">
        <v>136</v>
      </c>
      <c r="AZ125" s="7">
        <v>30</v>
      </c>
      <c r="BA125" s="94">
        <v>45282</v>
      </c>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215"/>
      <c r="BY125" s="94">
        <v>45282</v>
      </c>
      <c r="BZ125" s="7">
        <f>Y125+AZ125</f>
        <v>315</v>
      </c>
      <c r="CA125" s="7" t="s">
        <v>280</v>
      </c>
      <c r="CB125" s="10">
        <f>AA125+AU125</f>
        <v>25200000</v>
      </c>
      <c r="CC125" s="11" t="s">
        <v>121</v>
      </c>
      <c r="CD125" s="214"/>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row>
    <row r="126" spans="1:105" ht="30" customHeight="1" x14ac:dyDescent="0.2">
      <c r="A126" s="77">
        <v>126</v>
      </c>
      <c r="B126" s="99">
        <v>84528</v>
      </c>
      <c r="C126" s="1" t="s">
        <v>254</v>
      </c>
      <c r="D126" s="1" t="s">
        <v>255</v>
      </c>
      <c r="E126" s="29" t="s">
        <v>256</v>
      </c>
      <c r="F126" s="112" t="s">
        <v>936</v>
      </c>
      <c r="G126" s="82" t="s">
        <v>937</v>
      </c>
      <c r="H126" s="48" t="s">
        <v>100</v>
      </c>
      <c r="I126" s="45" t="s">
        <v>129</v>
      </c>
      <c r="J126" s="47" t="s">
        <v>249</v>
      </c>
      <c r="K126" s="39">
        <v>5</v>
      </c>
      <c r="L126" s="142" t="s">
        <v>290</v>
      </c>
      <c r="M126" s="132" t="s">
        <v>938</v>
      </c>
      <c r="N126" s="132" t="s">
        <v>105</v>
      </c>
      <c r="O126" s="132" t="s">
        <v>106</v>
      </c>
      <c r="P126" s="48" t="s">
        <v>939</v>
      </c>
      <c r="Q126" s="82" t="s">
        <v>940</v>
      </c>
      <c r="R126" s="105" t="s">
        <v>109</v>
      </c>
      <c r="S126" s="48" t="s">
        <v>110</v>
      </c>
      <c r="T126" s="134">
        <v>44963</v>
      </c>
      <c r="U126" s="44">
        <v>44965</v>
      </c>
      <c r="V126" s="44">
        <v>45252</v>
      </c>
      <c r="W126" s="65">
        <v>9</v>
      </c>
      <c r="X126" s="65">
        <v>15</v>
      </c>
      <c r="Y126" s="65">
        <v>285</v>
      </c>
      <c r="Z126" s="65" t="s">
        <v>208</v>
      </c>
      <c r="AA126" s="17">
        <v>26600000</v>
      </c>
      <c r="AB126" s="17">
        <v>2800000</v>
      </c>
      <c r="AC126" s="133">
        <v>1044</v>
      </c>
      <c r="AD126" s="44">
        <v>44953</v>
      </c>
      <c r="AE126" s="17" t="s">
        <v>941</v>
      </c>
      <c r="AF126" s="133">
        <v>1029</v>
      </c>
      <c r="AG126" s="44">
        <v>44964</v>
      </c>
      <c r="AH126" s="17" t="s">
        <v>942</v>
      </c>
      <c r="AI126" s="105" t="s">
        <v>112</v>
      </c>
      <c r="AJ126" s="108">
        <v>44960</v>
      </c>
      <c r="AK126" s="107" t="s">
        <v>943</v>
      </c>
      <c r="AL126" s="48" t="s">
        <v>114</v>
      </c>
      <c r="AM126" s="133" t="s">
        <v>263</v>
      </c>
      <c r="AN126" s="105" t="s">
        <v>264</v>
      </c>
      <c r="AO126" s="39"/>
      <c r="AP126" s="311" t="s">
        <v>265</v>
      </c>
      <c r="AQ126" s="39">
        <v>1</v>
      </c>
      <c r="AR126" s="82" t="s">
        <v>118</v>
      </c>
      <c r="AS126" s="129">
        <v>45251</v>
      </c>
      <c r="AT126" s="17">
        <v>5600000</v>
      </c>
      <c r="AU126" s="17">
        <v>5600000</v>
      </c>
      <c r="AV126" s="82">
        <v>2</v>
      </c>
      <c r="AW126" s="82">
        <v>0</v>
      </c>
      <c r="AX126" s="82">
        <v>60</v>
      </c>
      <c r="AY126" s="82" t="s">
        <v>119</v>
      </c>
      <c r="AZ126" s="65">
        <v>60</v>
      </c>
      <c r="BA126" s="129">
        <v>45313</v>
      </c>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215"/>
      <c r="BY126" s="129">
        <v>45313</v>
      </c>
      <c r="BZ126" s="65">
        <f>Y126+AZ126</f>
        <v>345</v>
      </c>
      <c r="CA126" s="65" t="s">
        <v>111</v>
      </c>
      <c r="CB126" s="17">
        <f>AA126+AU126</f>
        <v>32200000</v>
      </c>
      <c r="CC126" s="39" t="s">
        <v>121</v>
      </c>
      <c r="CD126" s="221"/>
      <c r="CE126" s="85"/>
      <c r="CF126" s="85"/>
      <c r="CG126" s="85"/>
      <c r="CH126" s="85"/>
      <c r="CI126" s="85"/>
      <c r="CJ126" s="85"/>
      <c r="CK126" s="85"/>
      <c r="CL126" s="85"/>
      <c r="CM126" s="85"/>
      <c r="CN126" s="85"/>
      <c r="CO126" s="85"/>
      <c r="CP126" s="85"/>
      <c r="CQ126" s="85"/>
      <c r="CR126" s="85"/>
      <c r="CS126" s="85"/>
      <c r="CT126" s="85"/>
      <c r="CU126" s="85"/>
      <c r="CV126" s="85"/>
      <c r="CW126" s="85"/>
      <c r="CX126" s="85"/>
      <c r="CY126" s="85"/>
      <c r="CZ126" s="85"/>
      <c r="DA126" s="85"/>
    </row>
    <row r="127" spans="1:105" ht="30" customHeight="1" x14ac:dyDescent="0.2">
      <c r="A127" s="64">
        <v>127</v>
      </c>
      <c r="B127" s="99">
        <v>86140</v>
      </c>
      <c r="C127" s="1" t="s">
        <v>200</v>
      </c>
      <c r="D127" s="1" t="s">
        <v>201</v>
      </c>
      <c r="E127" s="29" t="s">
        <v>202</v>
      </c>
      <c r="F127" s="30" t="s">
        <v>944</v>
      </c>
      <c r="G127" s="86" t="s">
        <v>945</v>
      </c>
      <c r="H127" s="35" t="s">
        <v>100</v>
      </c>
      <c r="I127" s="24" t="s">
        <v>129</v>
      </c>
      <c r="J127" s="5" t="s">
        <v>249</v>
      </c>
      <c r="K127" s="11">
        <v>1</v>
      </c>
      <c r="L127" s="35" t="s">
        <v>130</v>
      </c>
      <c r="M127" s="52" t="s">
        <v>946</v>
      </c>
      <c r="N127" s="52" t="s">
        <v>105</v>
      </c>
      <c r="O127" s="52" t="s">
        <v>106</v>
      </c>
      <c r="P127" s="35" t="s">
        <v>947</v>
      </c>
      <c r="Q127" s="26" t="s">
        <v>948</v>
      </c>
      <c r="R127" s="15" t="s">
        <v>109</v>
      </c>
      <c r="S127" s="35" t="s">
        <v>110</v>
      </c>
      <c r="T127" s="12">
        <v>44963</v>
      </c>
      <c r="U127" s="37">
        <v>44964</v>
      </c>
      <c r="V127" s="37">
        <v>45250</v>
      </c>
      <c r="W127" s="7">
        <v>9</v>
      </c>
      <c r="X127" s="7">
        <v>15</v>
      </c>
      <c r="Y127" s="7">
        <v>285</v>
      </c>
      <c r="Z127" s="7" t="s">
        <v>208</v>
      </c>
      <c r="AA127" s="10">
        <v>76000000</v>
      </c>
      <c r="AB127" s="10">
        <v>8000000</v>
      </c>
      <c r="AC127" s="28">
        <v>908</v>
      </c>
      <c r="AD127" s="37">
        <v>44944</v>
      </c>
      <c r="AE127" s="10" t="s">
        <v>949</v>
      </c>
      <c r="AF127" s="28">
        <v>1025</v>
      </c>
      <c r="AG127" s="37">
        <v>44964</v>
      </c>
      <c r="AH127" s="10" t="s">
        <v>950</v>
      </c>
      <c r="AI127" s="15" t="s">
        <v>112</v>
      </c>
      <c r="AJ127" s="16">
        <v>44960</v>
      </c>
      <c r="AK127" s="6" t="s">
        <v>951</v>
      </c>
      <c r="AL127" s="35" t="s">
        <v>114</v>
      </c>
      <c r="AM127" s="28" t="s">
        <v>409</v>
      </c>
      <c r="AN127" s="15" t="s">
        <v>952</v>
      </c>
      <c r="AO127" s="11"/>
      <c r="AP127" s="11" t="s">
        <v>219</v>
      </c>
      <c r="AQ127" s="11"/>
      <c r="AR127" s="40"/>
      <c r="AS127" s="40"/>
      <c r="AT127" s="40"/>
      <c r="AU127" s="40"/>
      <c r="AV127" s="40"/>
      <c r="AW127" s="40"/>
      <c r="AX127" s="40"/>
      <c r="AY127" s="40"/>
      <c r="AZ127" s="40"/>
      <c r="BA127" s="40"/>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217"/>
      <c r="BY127" s="92">
        <f>V127</f>
        <v>45250</v>
      </c>
      <c r="BZ127" s="26">
        <f>Y127+AZ127</f>
        <v>285</v>
      </c>
      <c r="CA127" s="26" t="str">
        <f>Z127</f>
        <v>9 MESES Y 15 DIAS</v>
      </c>
      <c r="CB127" s="131">
        <f>AA127+AU127</f>
        <v>76000000</v>
      </c>
      <c r="CC127" s="11" t="s">
        <v>281</v>
      </c>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row>
    <row r="128" spans="1:105" ht="30" customHeight="1" x14ac:dyDescent="0.2">
      <c r="A128" s="79">
        <v>128</v>
      </c>
      <c r="B128" s="99">
        <v>84511</v>
      </c>
      <c r="C128" s="1" t="s">
        <v>254</v>
      </c>
      <c r="D128" s="1" t="s">
        <v>255</v>
      </c>
      <c r="E128" s="29" t="s">
        <v>256</v>
      </c>
      <c r="F128" s="154" t="s">
        <v>953</v>
      </c>
      <c r="G128" s="80" t="s">
        <v>954</v>
      </c>
      <c r="H128" s="50" t="s">
        <v>100</v>
      </c>
      <c r="I128" s="54" t="s">
        <v>101</v>
      </c>
      <c r="J128" s="49" t="s">
        <v>249</v>
      </c>
      <c r="K128" s="31">
        <v>4</v>
      </c>
      <c r="L128" s="50" t="s">
        <v>103</v>
      </c>
      <c r="M128" s="126"/>
      <c r="N128" s="126" t="s">
        <v>105</v>
      </c>
      <c r="O128" s="126" t="s">
        <v>106</v>
      </c>
      <c r="P128" s="50" t="s">
        <v>955</v>
      </c>
      <c r="Q128" s="80" t="s">
        <v>956</v>
      </c>
      <c r="R128" s="36" t="s">
        <v>109</v>
      </c>
      <c r="S128" s="50" t="s">
        <v>110</v>
      </c>
      <c r="T128" s="139">
        <v>44963</v>
      </c>
      <c r="U128" s="38">
        <v>44965</v>
      </c>
      <c r="V128" s="38">
        <v>45252</v>
      </c>
      <c r="W128" s="8">
        <v>9</v>
      </c>
      <c r="X128" s="8">
        <v>15</v>
      </c>
      <c r="Y128" s="8">
        <v>285</v>
      </c>
      <c r="Z128" s="8" t="s">
        <v>208</v>
      </c>
      <c r="AA128" s="115" t="s">
        <v>957</v>
      </c>
      <c r="AB128" s="115">
        <v>7000000</v>
      </c>
      <c r="AC128" s="138">
        <v>995</v>
      </c>
      <c r="AD128" s="38">
        <v>44951</v>
      </c>
      <c r="AE128" s="115" t="s">
        <v>958</v>
      </c>
      <c r="AF128" s="138">
        <v>1053</v>
      </c>
      <c r="AG128" s="38">
        <v>44965</v>
      </c>
      <c r="AH128" s="115" t="s">
        <v>959</v>
      </c>
      <c r="AI128" s="36" t="s">
        <v>112</v>
      </c>
      <c r="AJ128" s="116">
        <v>44960</v>
      </c>
      <c r="AK128" s="114" t="s">
        <v>960</v>
      </c>
      <c r="AL128" s="50" t="s">
        <v>114</v>
      </c>
      <c r="AM128" s="138" t="s">
        <v>661</v>
      </c>
      <c r="AN128" s="36" t="s">
        <v>264</v>
      </c>
      <c r="AO128" s="31"/>
      <c r="AP128" s="309" t="s">
        <v>265</v>
      </c>
      <c r="AQ128" s="31">
        <v>1</v>
      </c>
      <c r="AR128" s="80" t="s">
        <v>118</v>
      </c>
      <c r="AS128" s="140">
        <v>45251</v>
      </c>
      <c r="AT128" s="115">
        <v>28000000</v>
      </c>
      <c r="AU128" s="115">
        <v>28000000</v>
      </c>
      <c r="AV128" s="80">
        <v>4</v>
      </c>
      <c r="AW128" s="80">
        <v>0</v>
      </c>
      <c r="AX128" s="80">
        <f>4*30</f>
        <v>120</v>
      </c>
      <c r="AY128" s="80" t="s">
        <v>144</v>
      </c>
      <c r="AZ128" s="8">
        <v>120</v>
      </c>
      <c r="BA128" s="140">
        <v>45373</v>
      </c>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215"/>
      <c r="BY128" s="140">
        <v>45373</v>
      </c>
      <c r="BZ128" s="8">
        <f>Y128+AZ128</f>
        <v>405</v>
      </c>
      <c r="CA128" s="8" t="s">
        <v>120</v>
      </c>
      <c r="CB128" s="115">
        <f>31350000+13200000</f>
        <v>44550000</v>
      </c>
      <c r="CC128" s="31" t="s">
        <v>121</v>
      </c>
      <c r="CD128" s="220"/>
      <c r="CE128" s="75"/>
      <c r="CF128" s="75"/>
      <c r="CG128" s="75"/>
      <c r="CH128" s="75"/>
      <c r="CI128" s="75"/>
      <c r="CJ128" s="75"/>
      <c r="CK128" s="75"/>
      <c r="CL128" s="75"/>
      <c r="CM128" s="75"/>
      <c r="CN128" s="75"/>
      <c r="CO128" s="75"/>
      <c r="CP128" s="75"/>
      <c r="CQ128" s="75"/>
      <c r="CR128" s="75"/>
      <c r="CS128" s="75"/>
      <c r="CT128" s="75"/>
      <c r="CU128" s="75"/>
      <c r="CV128" s="75"/>
      <c r="CW128" s="75"/>
      <c r="CX128" s="75"/>
      <c r="CY128" s="75"/>
      <c r="CZ128" s="75"/>
      <c r="DA128" s="75"/>
    </row>
    <row r="129" spans="1:105" ht="30" customHeight="1" x14ac:dyDescent="0.2">
      <c r="A129" s="64">
        <v>129</v>
      </c>
      <c r="B129" s="99">
        <v>84647</v>
      </c>
      <c r="C129" s="1" t="s">
        <v>254</v>
      </c>
      <c r="D129" s="1" t="s">
        <v>255</v>
      </c>
      <c r="E129" s="29" t="s">
        <v>256</v>
      </c>
      <c r="F129" s="30" t="s">
        <v>961</v>
      </c>
      <c r="G129" s="26" t="s">
        <v>962</v>
      </c>
      <c r="H129" s="35" t="s">
        <v>100</v>
      </c>
      <c r="I129" s="24" t="s">
        <v>101</v>
      </c>
      <c r="J129" s="5" t="s">
        <v>249</v>
      </c>
      <c r="K129" s="11">
        <v>5</v>
      </c>
      <c r="L129" s="35" t="s">
        <v>103</v>
      </c>
      <c r="M129" s="52" t="s">
        <v>963</v>
      </c>
      <c r="N129" s="52" t="s">
        <v>105</v>
      </c>
      <c r="O129" s="52" t="s">
        <v>106</v>
      </c>
      <c r="P129" s="35" t="s">
        <v>964</v>
      </c>
      <c r="Q129" s="26" t="s">
        <v>965</v>
      </c>
      <c r="R129" s="15" t="s">
        <v>109</v>
      </c>
      <c r="S129" s="35" t="s">
        <v>110</v>
      </c>
      <c r="T129" s="12">
        <v>44964</v>
      </c>
      <c r="U129" s="37">
        <v>44965</v>
      </c>
      <c r="V129" s="37">
        <v>45252</v>
      </c>
      <c r="W129" s="7">
        <v>9</v>
      </c>
      <c r="X129" s="7">
        <v>15</v>
      </c>
      <c r="Y129" s="7">
        <v>285</v>
      </c>
      <c r="Z129" s="7" t="s">
        <v>208</v>
      </c>
      <c r="AA129" s="10">
        <v>64600000</v>
      </c>
      <c r="AB129" s="10">
        <v>6800000</v>
      </c>
      <c r="AC129" s="28">
        <v>943</v>
      </c>
      <c r="AD129" s="37">
        <v>44946</v>
      </c>
      <c r="AE129" s="10" t="s">
        <v>966</v>
      </c>
      <c r="AF129" s="28">
        <v>1068</v>
      </c>
      <c r="AG129" s="37">
        <v>44965</v>
      </c>
      <c r="AH129" s="10" t="s">
        <v>967</v>
      </c>
      <c r="AI129" s="15" t="s">
        <v>112</v>
      </c>
      <c r="AJ129" s="16">
        <v>44963</v>
      </c>
      <c r="AK129" s="6" t="s">
        <v>968</v>
      </c>
      <c r="AL129" s="35" t="s">
        <v>114</v>
      </c>
      <c r="AM129" s="28" t="s">
        <v>263</v>
      </c>
      <c r="AN129" s="15" t="s">
        <v>264</v>
      </c>
      <c r="AO129" s="11"/>
      <c r="AP129" s="310" t="s">
        <v>265</v>
      </c>
      <c r="AQ129" s="11">
        <v>1</v>
      </c>
      <c r="AR129" s="26" t="s">
        <v>118</v>
      </c>
      <c r="AS129" s="94">
        <v>45251</v>
      </c>
      <c r="AT129" s="10">
        <v>6800000</v>
      </c>
      <c r="AU129" s="10">
        <v>6800000</v>
      </c>
      <c r="AV129" s="26">
        <v>1</v>
      </c>
      <c r="AW129" s="26">
        <v>0</v>
      </c>
      <c r="AX129" s="26">
        <v>30</v>
      </c>
      <c r="AY129" s="26" t="s">
        <v>136</v>
      </c>
      <c r="AZ129" s="7">
        <v>30</v>
      </c>
      <c r="BA129" s="94">
        <v>45282</v>
      </c>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215"/>
      <c r="BY129" s="94">
        <v>45282</v>
      </c>
      <c r="BZ129" s="7">
        <f>Y129+AZ129</f>
        <v>315</v>
      </c>
      <c r="CA129" s="7" t="s">
        <v>280</v>
      </c>
      <c r="CB129" s="10">
        <f>AA129+AU129</f>
        <v>71400000</v>
      </c>
      <c r="CC129" s="11" t="s">
        <v>121</v>
      </c>
      <c r="CD129" s="214"/>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row>
    <row r="130" spans="1:105" ht="30" customHeight="1" x14ac:dyDescent="0.2">
      <c r="A130" s="64">
        <v>130</v>
      </c>
      <c r="B130" s="99">
        <v>84528</v>
      </c>
      <c r="C130" s="1" t="s">
        <v>254</v>
      </c>
      <c r="D130" s="1" t="s">
        <v>255</v>
      </c>
      <c r="E130" s="29" t="s">
        <v>256</v>
      </c>
      <c r="F130" s="30" t="s">
        <v>969</v>
      </c>
      <c r="G130" s="86" t="s">
        <v>970</v>
      </c>
      <c r="H130" s="35" t="s">
        <v>100</v>
      </c>
      <c r="I130" s="24" t="s">
        <v>101</v>
      </c>
      <c r="J130" s="5" t="s">
        <v>249</v>
      </c>
      <c r="K130" s="11">
        <v>5</v>
      </c>
      <c r="L130" s="87" t="s">
        <v>290</v>
      </c>
      <c r="M130" s="52" t="s">
        <v>971</v>
      </c>
      <c r="N130" s="52" t="s">
        <v>105</v>
      </c>
      <c r="O130" s="52" t="s">
        <v>106</v>
      </c>
      <c r="P130" s="35" t="s">
        <v>972</v>
      </c>
      <c r="Q130" s="26" t="s">
        <v>940</v>
      </c>
      <c r="R130" s="15" t="s">
        <v>109</v>
      </c>
      <c r="S130" s="35" t="s">
        <v>110</v>
      </c>
      <c r="T130" s="12">
        <v>44963</v>
      </c>
      <c r="U130" s="37">
        <v>44964</v>
      </c>
      <c r="V130" s="37">
        <v>45251</v>
      </c>
      <c r="W130" s="7">
        <v>9</v>
      </c>
      <c r="X130" s="7">
        <v>15</v>
      </c>
      <c r="Y130" s="7">
        <v>285</v>
      </c>
      <c r="Z130" s="7" t="s">
        <v>208</v>
      </c>
      <c r="AA130" s="10">
        <v>26600000</v>
      </c>
      <c r="AB130" s="10">
        <v>2800000</v>
      </c>
      <c r="AC130" s="28">
        <v>1044</v>
      </c>
      <c r="AD130" s="37">
        <v>44953</v>
      </c>
      <c r="AE130" s="10" t="s">
        <v>941</v>
      </c>
      <c r="AF130" s="28">
        <v>1028</v>
      </c>
      <c r="AG130" s="37">
        <v>44964</v>
      </c>
      <c r="AH130" s="10" t="s">
        <v>942</v>
      </c>
      <c r="AI130" s="15" t="s">
        <v>112</v>
      </c>
      <c r="AJ130" s="16">
        <v>44960</v>
      </c>
      <c r="AK130" s="6" t="s">
        <v>973</v>
      </c>
      <c r="AL130" s="35" t="s">
        <v>114</v>
      </c>
      <c r="AM130" s="28" t="s">
        <v>263</v>
      </c>
      <c r="AN130" s="15" t="s">
        <v>264</v>
      </c>
      <c r="AO130" s="11"/>
      <c r="AP130" s="310" t="s">
        <v>472</v>
      </c>
      <c r="AQ130" s="11">
        <v>2</v>
      </c>
      <c r="AR130" s="26" t="s">
        <v>118</v>
      </c>
      <c r="AS130" s="94">
        <v>45251</v>
      </c>
      <c r="AT130" s="10">
        <v>2800000</v>
      </c>
      <c r="AU130" s="10">
        <v>2800000</v>
      </c>
      <c r="AV130" s="26">
        <v>1</v>
      </c>
      <c r="AW130" s="26">
        <v>0</v>
      </c>
      <c r="AX130" s="26">
        <v>30</v>
      </c>
      <c r="AY130" s="26" t="s">
        <v>136</v>
      </c>
      <c r="AZ130" s="7">
        <v>30</v>
      </c>
      <c r="BA130" s="94">
        <v>45281</v>
      </c>
      <c r="BB130" s="40"/>
      <c r="BC130" s="40"/>
      <c r="BD130" s="40"/>
      <c r="BE130" s="40"/>
      <c r="BF130" s="40"/>
      <c r="BG130" s="40"/>
      <c r="BH130" s="40"/>
      <c r="BI130" s="40"/>
      <c r="BJ130" s="40"/>
      <c r="BK130" s="26" t="s">
        <v>343</v>
      </c>
      <c r="BL130" s="94">
        <v>45048</v>
      </c>
      <c r="BM130" s="94">
        <v>45048</v>
      </c>
      <c r="BN130" s="26" t="s">
        <v>974</v>
      </c>
      <c r="BO130" s="26">
        <v>1023944918</v>
      </c>
      <c r="BP130" s="26" t="s">
        <v>975</v>
      </c>
      <c r="BQ130" s="10">
        <v>7933333</v>
      </c>
      <c r="BR130" s="26" t="s">
        <v>970</v>
      </c>
      <c r="BS130" s="26">
        <v>53130890</v>
      </c>
      <c r="BT130" s="26" t="s">
        <v>976</v>
      </c>
      <c r="BU130" s="10">
        <v>18666667</v>
      </c>
      <c r="BV130" s="30" t="s">
        <v>977</v>
      </c>
      <c r="BW130" s="40"/>
      <c r="BX130" s="215"/>
      <c r="BY130" s="94">
        <v>45281</v>
      </c>
      <c r="BZ130" s="7">
        <f>Y130+AZ130</f>
        <v>315</v>
      </c>
      <c r="CA130" s="7" t="s">
        <v>280</v>
      </c>
      <c r="CB130" s="10">
        <f>AA130+AU130</f>
        <v>29400000</v>
      </c>
      <c r="CC130" s="11" t="s">
        <v>368</v>
      </c>
      <c r="CD130" s="214"/>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row>
    <row r="131" spans="1:105" ht="30" customHeight="1" x14ac:dyDescent="0.2">
      <c r="A131" s="64">
        <v>131</v>
      </c>
      <c r="B131" s="99">
        <v>84500</v>
      </c>
      <c r="C131" s="1" t="s">
        <v>95</v>
      </c>
      <c r="D131" s="1" t="s">
        <v>96</v>
      </c>
      <c r="E131" s="29" t="s">
        <v>97</v>
      </c>
      <c r="F131" s="30" t="s">
        <v>978</v>
      </c>
      <c r="G131" s="93" t="s">
        <v>979</v>
      </c>
      <c r="H131" s="35" t="s">
        <v>100</v>
      </c>
      <c r="I131" s="87" t="s">
        <v>129</v>
      </c>
      <c r="J131" s="5" t="s">
        <v>249</v>
      </c>
      <c r="K131" s="11">
        <v>1</v>
      </c>
      <c r="L131" s="35" t="s">
        <v>103</v>
      </c>
      <c r="M131" s="52" t="s">
        <v>980</v>
      </c>
      <c r="N131" s="52" t="s">
        <v>105</v>
      </c>
      <c r="O131" s="52" t="s">
        <v>106</v>
      </c>
      <c r="P131" s="35" t="s">
        <v>981</v>
      </c>
      <c r="Q131" s="26" t="s">
        <v>684</v>
      </c>
      <c r="R131" s="15" t="s">
        <v>109</v>
      </c>
      <c r="S131" s="35" t="s">
        <v>110</v>
      </c>
      <c r="T131" s="12">
        <v>44963</v>
      </c>
      <c r="U131" s="37">
        <v>44986</v>
      </c>
      <c r="V131" s="37">
        <v>45245</v>
      </c>
      <c r="W131" s="7">
        <v>8</v>
      </c>
      <c r="X131" s="7">
        <v>15</v>
      </c>
      <c r="Y131" s="7">
        <v>255</v>
      </c>
      <c r="Z131" s="7" t="s">
        <v>982</v>
      </c>
      <c r="AA131" s="10">
        <v>59500000</v>
      </c>
      <c r="AB131" s="10">
        <v>7000000</v>
      </c>
      <c r="AC131" s="28">
        <v>991</v>
      </c>
      <c r="AD131" s="37">
        <v>44951</v>
      </c>
      <c r="AE131" s="10" t="s">
        <v>983</v>
      </c>
      <c r="AF131" s="28">
        <v>1037</v>
      </c>
      <c r="AG131" s="37">
        <v>44965</v>
      </c>
      <c r="AH131" s="10" t="s">
        <v>984</v>
      </c>
      <c r="AI131" s="15" t="s">
        <v>112</v>
      </c>
      <c r="AJ131" s="16">
        <v>44960</v>
      </c>
      <c r="AK131" s="6" t="s">
        <v>985</v>
      </c>
      <c r="AL131" s="35" t="s">
        <v>114</v>
      </c>
      <c r="AM131" s="28" t="s">
        <v>295</v>
      </c>
      <c r="AN131" s="15" t="s">
        <v>308</v>
      </c>
      <c r="AO131" s="11"/>
      <c r="AP131" s="310" t="s">
        <v>310</v>
      </c>
      <c r="AQ131" s="11">
        <v>2</v>
      </c>
      <c r="AR131" s="26" t="s">
        <v>118</v>
      </c>
      <c r="AS131" s="94">
        <v>45244</v>
      </c>
      <c r="AT131" s="10">
        <v>21000000</v>
      </c>
      <c r="AU131" s="10">
        <v>21000000</v>
      </c>
      <c r="AV131" s="7">
        <v>3</v>
      </c>
      <c r="AW131" s="7">
        <v>0</v>
      </c>
      <c r="AX131" s="7">
        <v>90</v>
      </c>
      <c r="AY131" s="7" t="s">
        <v>164</v>
      </c>
      <c r="AZ131" s="7">
        <v>90</v>
      </c>
      <c r="BA131" s="94">
        <v>45337</v>
      </c>
      <c r="BB131" s="40"/>
      <c r="BC131" s="40"/>
      <c r="BD131" s="40"/>
      <c r="BE131" s="40"/>
      <c r="BF131" s="40"/>
      <c r="BG131" s="40"/>
      <c r="BH131" s="40"/>
      <c r="BI131" s="40"/>
      <c r="BJ131" s="40"/>
      <c r="BK131" s="26" t="s">
        <v>343</v>
      </c>
      <c r="BL131" s="94">
        <v>45128</v>
      </c>
      <c r="BM131" s="94">
        <v>45129</v>
      </c>
      <c r="BN131" s="26" t="s">
        <v>986</v>
      </c>
      <c r="BO131" s="26">
        <v>1024525480</v>
      </c>
      <c r="BP131" s="26" t="s">
        <v>987</v>
      </c>
      <c r="BQ131" s="10">
        <v>32900000</v>
      </c>
      <c r="BR131" s="26" t="s">
        <v>979</v>
      </c>
      <c r="BS131" s="26">
        <v>1032434474</v>
      </c>
      <c r="BT131" s="26" t="s">
        <v>988</v>
      </c>
      <c r="BU131" s="10">
        <v>26600000</v>
      </c>
      <c r="BV131" s="30" t="s">
        <v>989</v>
      </c>
      <c r="BW131" s="40"/>
      <c r="BX131" s="215"/>
      <c r="BY131" s="94">
        <v>45337</v>
      </c>
      <c r="BZ131" s="7">
        <f>Y131+AZ131</f>
        <v>345</v>
      </c>
      <c r="CA131" s="7" t="s">
        <v>111</v>
      </c>
      <c r="CB131" s="10">
        <f>AA131+AU131</f>
        <v>80500000</v>
      </c>
      <c r="CC131" s="11" t="s">
        <v>612</v>
      </c>
      <c r="CD131" s="214"/>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row>
    <row r="132" spans="1:105" ht="30" customHeight="1" x14ac:dyDescent="0.2">
      <c r="A132" s="64">
        <v>132</v>
      </c>
      <c r="B132" s="99">
        <v>85990</v>
      </c>
      <c r="C132" s="1" t="s">
        <v>990</v>
      </c>
      <c r="D132" s="1" t="s">
        <v>991</v>
      </c>
      <c r="E132" s="29" t="s">
        <v>992</v>
      </c>
      <c r="F132" s="30" t="s">
        <v>993</v>
      </c>
      <c r="G132" s="86" t="s">
        <v>994</v>
      </c>
      <c r="H132" s="35" t="s">
        <v>100</v>
      </c>
      <c r="I132" s="24" t="s">
        <v>129</v>
      </c>
      <c r="J132" s="5" t="s">
        <v>249</v>
      </c>
      <c r="K132" s="11">
        <v>4</v>
      </c>
      <c r="L132" s="35" t="s">
        <v>103</v>
      </c>
      <c r="M132" s="52" t="s">
        <v>995</v>
      </c>
      <c r="N132" s="52" t="s">
        <v>105</v>
      </c>
      <c r="O132" s="52" t="s">
        <v>106</v>
      </c>
      <c r="P132" s="35" t="s">
        <v>996</v>
      </c>
      <c r="Q132" s="26" t="s">
        <v>997</v>
      </c>
      <c r="R132" s="15" t="s">
        <v>109</v>
      </c>
      <c r="S132" s="35" t="s">
        <v>110</v>
      </c>
      <c r="T132" s="12">
        <v>44963</v>
      </c>
      <c r="U132" s="37">
        <v>44964</v>
      </c>
      <c r="V132" s="37">
        <v>45251</v>
      </c>
      <c r="W132" s="7">
        <v>9</v>
      </c>
      <c r="X132" s="7">
        <v>15</v>
      </c>
      <c r="Y132" s="7">
        <v>285</v>
      </c>
      <c r="Z132" s="7" t="s">
        <v>208</v>
      </c>
      <c r="AA132" s="10">
        <v>52250000</v>
      </c>
      <c r="AB132" s="10">
        <v>5500000</v>
      </c>
      <c r="AC132" s="28">
        <v>1011</v>
      </c>
      <c r="AD132" s="37">
        <v>44951</v>
      </c>
      <c r="AE132" s="10" t="s">
        <v>998</v>
      </c>
      <c r="AF132" s="28">
        <v>1041</v>
      </c>
      <c r="AG132" s="37">
        <v>44965</v>
      </c>
      <c r="AH132" s="10" t="s">
        <v>999</v>
      </c>
      <c r="AI132" s="15" t="s">
        <v>112</v>
      </c>
      <c r="AJ132" s="16">
        <v>44963</v>
      </c>
      <c r="AK132" s="6" t="s">
        <v>1000</v>
      </c>
      <c r="AL132" s="35" t="s">
        <v>114</v>
      </c>
      <c r="AM132" s="28" t="s">
        <v>1001</v>
      </c>
      <c r="AN132" s="15" t="s">
        <v>1002</v>
      </c>
      <c r="AO132" s="11"/>
      <c r="AP132" s="310" t="s">
        <v>117</v>
      </c>
      <c r="AQ132" s="11">
        <v>1</v>
      </c>
      <c r="AR132" s="26" t="s">
        <v>118</v>
      </c>
      <c r="AS132" s="94">
        <v>45251</v>
      </c>
      <c r="AT132" s="10">
        <v>5500000</v>
      </c>
      <c r="AU132" s="10">
        <v>5500000</v>
      </c>
      <c r="AV132" s="26">
        <v>1</v>
      </c>
      <c r="AW132" s="26">
        <v>0</v>
      </c>
      <c r="AX132" s="26">
        <v>30</v>
      </c>
      <c r="AY132" s="26" t="s">
        <v>136</v>
      </c>
      <c r="AZ132" s="7">
        <v>30</v>
      </c>
      <c r="BA132" s="94">
        <v>45281</v>
      </c>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215"/>
      <c r="BY132" s="94">
        <v>45281</v>
      </c>
      <c r="BZ132" s="7">
        <f>Y132+AZ132</f>
        <v>315</v>
      </c>
      <c r="CA132" s="7" t="s">
        <v>280</v>
      </c>
      <c r="CB132" s="10">
        <f>AA132+AU132</f>
        <v>57750000</v>
      </c>
      <c r="CC132" s="11" t="s">
        <v>281</v>
      </c>
      <c r="CD132" s="214"/>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row>
    <row r="133" spans="1:105" ht="30" customHeight="1" x14ac:dyDescent="0.2">
      <c r="A133" s="64">
        <v>133</v>
      </c>
      <c r="B133" s="99">
        <v>84663</v>
      </c>
      <c r="C133" s="1" t="s">
        <v>254</v>
      </c>
      <c r="D133" s="1" t="s">
        <v>255</v>
      </c>
      <c r="E133" s="29" t="s">
        <v>256</v>
      </c>
      <c r="F133" s="30" t="s">
        <v>1003</v>
      </c>
      <c r="G133" s="26" t="s">
        <v>1004</v>
      </c>
      <c r="H133" s="35" t="s">
        <v>100</v>
      </c>
      <c r="I133" s="24" t="s">
        <v>129</v>
      </c>
      <c r="J133" s="5" t="s">
        <v>249</v>
      </c>
      <c r="K133" s="11">
        <v>4</v>
      </c>
      <c r="L133" s="35" t="s">
        <v>103</v>
      </c>
      <c r="M133" s="52" t="s">
        <v>648</v>
      </c>
      <c r="N133" s="52" t="s">
        <v>105</v>
      </c>
      <c r="O133" s="52" t="s">
        <v>106</v>
      </c>
      <c r="P133" s="35" t="s">
        <v>1005</v>
      </c>
      <c r="Q133" s="26" t="s">
        <v>1006</v>
      </c>
      <c r="R133" s="15" t="s">
        <v>109</v>
      </c>
      <c r="S133" s="35" t="s">
        <v>110</v>
      </c>
      <c r="T133" s="12">
        <v>44963</v>
      </c>
      <c r="U133" s="37">
        <v>44965</v>
      </c>
      <c r="V133" s="37">
        <v>45252</v>
      </c>
      <c r="W133" s="7">
        <v>9</v>
      </c>
      <c r="X133" s="7">
        <v>15</v>
      </c>
      <c r="Y133" s="7">
        <v>285</v>
      </c>
      <c r="Z133" s="7" t="s">
        <v>208</v>
      </c>
      <c r="AA133" s="10">
        <v>49400000</v>
      </c>
      <c r="AB133" s="10">
        <v>5200000</v>
      </c>
      <c r="AC133" s="28">
        <v>945</v>
      </c>
      <c r="AD133" s="37">
        <v>44946</v>
      </c>
      <c r="AE133" s="10" t="s">
        <v>1007</v>
      </c>
      <c r="AF133" s="28">
        <v>1049</v>
      </c>
      <c r="AG133" s="37">
        <v>44965</v>
      </c>
      <c r="AH133" s="10" t="s">
        <v>1008</v>
      </c>
      <c r="AI133" s="15" t="s">
        <v>112</v>
      </c>
      <c r="AJ133" s="16">
        <v>44963</v>
      </c>
      <c r="AK133" s="6" t="s">
        <v>1009</v>
      </c>
      <c r="AL133" s="35" t="s">
        <v>114</v>
      </c>
      <c r="AM133" s="28" t="s">
        <v>263</v>
      </c>
      <c r="AN133" s="15" t="s">
        <v>264</v>
      </c>
      <c r="AO133" s="11"/>
      <c r="AP133" s="310" t="s">
        <v>265</v>
      </c>
      <c r="AQ133" s="11">
        <v>1</v>
      </c>
      <c r="AR133" s="26" t="s">
        <v>118</v>
      </c>
      <c r="AS133" s="94">
        <v>45252</v>
      </c>
      <c r="AT133" s="10">
        <v>5200000</v>
      </c>
      <c r="AU133" s="10">
        <v>5200000</v>
      </c>
      <c r="AV133" s="26">
        <v>1</v>
      </c>
      <c r="AW133" s="26">
        <v>0</v>
      </c>
      <c r="AX133" s="26">
        <v>30</v>
      </c>
      <c r="AY133" s="26" t="s">
        <v>136</v>
      </c>
      <c r="AZ133" s="7">
        <v>30</v>
      </c>
      <c r="BA133" s="94">
        <v>45282</v>
      </c>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215"/>
      <c r="BY133" s="94">
        <v>45282</v>
      </c>
      <c r="BZ133" s="7">
        <f>Y133+AZ133</f>
        <v>315</v>
      </c>
      <c r="CA133" s="7" t="s">
        <v>280</v>
      </c>
      <c r="CB133" s="10">
        <f>AA133+AU133</f>
        <v>54600000</v>
      </c>
      <c r="CC133" s="11" t="s">
        <v>121</v>
      </c>
      <c r="CD133" s="214"/>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row>
    <row r="134" spans="1:105" ht="30" customHeight="1" x14ac:dyDescent="0.2">
      <c r="A134" s="77">
        <v>134</v>
      </c>
      <c r="B134" s="99">
        <v>84663</v>
      </c>
      <c r="C134" s="1" t="s">
        <v>254</v>
      </c>
      <c r="D134" s="1" t="s">
        <v>255</v>
      </c>
      <c r="E134" s="29" t="s">
        <v>256</v>
      </c>
      <c r="F134" s="112" t="s">
        <v>1010</v>
      </c>
      <c r="G134" s="82" t="s">
        <v>1011</v>
      </c>
      <c r="H134" s="48" t="s">
        <v>100</v>
      </c>
      <c r="I134" s="45" t="s">
        <v>101</v>
      </c>
      <c r="J134" s="47" t="s">
        <v>249</v>
      </c>
      <c r="K134" s="39">
        <v>4</v>
      </c>
      <c r="L134" s="48" t="s">
        <v>103</v>
      </c>
      <c r="M134" s="132" t="s">
        <v>793</v>
      </c>
      <c r="N134" s="132" t="s">
        <v>105</v>
      </c>
      <c r="O134" s="132" t="s">
        <v>106</v>
      </c>
      <c r="P134" s="48" t="s">
        <v>1012</v>
      </c>
      <c r="Q134" s="82" t="s">
        <v>1013</v>
      </c>
      <c r="R134" s="105" t="s">
        <v>109</v>
      </c>
      <c r="S134" s="48" t="s">
        <v>110</v>
      </c>
      <c r="T134" s="134">
        <v>44979</v>
      </c>
      <c r="U134" s="44">
        <v>44979</v>
      </c>
      <c r="V134" s="44">
        <v>45266</v>
      </c>
      <c r="W134" s="65">
        <v>9</v>
      </c>
      <c r="X134" s="65">
        <v>15</v>
      </c>
      <c r="Y134" s="65">
        <v>285</v>
      </c>
      <c r="Z134" s="65" t="s">
        <v>208</v>
      </c>
      <c r="AA134" s="17">
        <v>49400000</v>
      </c>
      <c r="AB134" s="17">
        <v>5200000</v>
      </c>
      <c r="AC134" s="133">
        <v>945</v>
      </c>
      <c r="AD134" s="44">
        <v>44946</v>
      </c>
      <c r="AE134" s="17" t="s">
        <v>1007</v>
      </c>
      <c r="AF134" s="133">
        <v>1212</v>
      </c>
      <c r="AG134" s="44">
        <v>44978</v>
      </c>
      <c r="AH134" s="17" t="s">
        <v>1008</v>
      </c>
      <c r="AI134" s="105" t="s">
        <v>112</v>
      </c>
      <c r="AJ134" s="108">
        <v>44974</v>
      </c>
      <c r="AK134" s="107" t="s">
        <v>1014</v>
      </c>
      <c r="AL134" s="48" t="s">
        <v>114</v>
      </c>
      <c r="AM134" s="133" t="s">
        <v>263</v>
      </c>
      <c r="AN134" s="105" t="s">
        <v>264</v>
      </c>
      <c r="AO134" s="39"/>
      <c r="AP134" s="311" t="s">
        <v>265</v>
      </c>
      <c r="AQ134" s="39">
        <v>1</v>
      </c>
      <c r="AR134" s="82" t="s">
        <v>118</v>
      </c>
      <c r="AS134" s="129">
        <v>45266</v>
      </c>
      <c r="AT134" s="17">
        <v>10400000</v>
      </c>
      <c r="AU134" s="17">
        <v>10400000</v>
      </c>
      <c r="AV134" s="82">
        <v>2</v>
      </c>
      <c r="AW134" s="82">
        <v>0</v>
      </c>
      <c r="AX134" s="82">
        <v>60</v>
      </c>
      <c r="AY134" s="82" t="s">
        <v>119</v>
      </c>
      <c r="AZ134" s="82">
        <v>60</v>
      </c>
      <c r="BA134" s="130">
        <v>45328</v>
      </c>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207"/>
      <c r="BY134" s="130">
        <v>45328</v>
      </c>
      <c r="BZ134" s="65">
        <f>Y134+AZ134</f>
        <v>345</v>
      </c>
      <c r="CA134" s="65" t="s">
        <v>111</v>
      </c>
      <c r="CB134" s="17">
        <f>AA134+AU134</f>
        <v>59800000</v>
      </c>
      <c r="CC134" s="39" t="s">
        <v>121</v>
      </c>
      <c r="CD134" s="221"/>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row>
    <row r="135" spans="1:105" ht="30" customHeight="1" x14ac:dyDescent="0.2">
      <c r="A135" s="64">
        <v>135</v>
      </c>
      <c r="B135" s="99">
        <v>84528</v>
      </c>
      <c r="C135" s="1" t="s">
        <v>254</v>
      </c>
      <c r="D135" s="1" t="s">
        <v>255</v>
      </c>
      <c r="E135" s="29" t="s">
        <v>256</v>
      </c>
      <c r="F135" s="30" t="s">
        <v>1015</v>
      </c>
      <c r="G135" s="86" t="s">
        <v>1016</v>
      </c>
      <c r="H135" s="35" t="s">
        <v>100</v>
      </c>
      <c r="I135" s="24" t="s">
        <v>101</v>
      </c>
      <c r="J135" s="5" t="s">
        <v>249</v>
      </c>
      <c r="K135" s="11">
        <v>5</v>
      </c>
      <c r="L135" s="87" t="s">
        <v>290</v>
      </c>
      <c r="M135" s="52" t="s">
        <v>1017</v>
      </c>
      <c r="N135" s="52" t="s">
        <v>105</v>
      </c>
      <c r="O135" s="52" t="s">
        <v>106</v>
      </c>
      <c r="P135" s="35" t="s">
        <v>1018</v>
      </c>
      <c r="Q135" s="26" t="s">
        <v>940</v>
      </c>
      <c r="R135" s="15" t="s">
        <v>109</v>
      </c>
      <c r="S135" s="35" t="s">
        <v>110</v>
      </c>
      <c r="T135" s="12">
        <v>44963</v>
      </c>
      <c r="U135" s="37">
        <v>44965</v>
      </c>
      <c r="V135" s="37">
        <v>45252</v>
      </c>
      <c r="W135" s="7">
        <v>9</v>
      </c>
      <c r="X135" s="7">
        <v>15</v>
      </c>
      <c r="Y135" s="7">
        <v>285</v>
      </c>
      <c r="Z135" s="7" t="s">
        <v>208</v>
      </c>
      <c r="AA135" s="10">
        <v>26600000</v>
      </c>
      <c r="AB135" s="10">
        <v>2800000</v>
      </c>
      <c r="AC135" s="28">
        <v>1044</v>
      </c>
      <c r="AD135" s="37">
        <v>44953</v>
      </c>
      <c r="AE135" s="10" t="s">
        <v>941</v>
      </c>
      <c r="AF135" s="28">
        <v>1050</v>
      </c>
      <c r="AG135" s="37">
        <v>44965</v>
      </c>
      <c r="AH135" s="10" t="s">
        <v>942</v>
      </c>
      <c r="AI135" s="15" t="s">
        <v>112</v>
      </c>
      <c r="AJ135" s="16">
        <v>44963</v>
      </c>
      <c r="AK135" s="6" t="s">
        <v>1019</v>
      </c>
      <c r="AL135" s="35" t="s">
        <v>114</v>
      </c>
      <c r="AM135" s="28" t="s">
        <v>263</v>
      </c>
      <c r="AN135" s="15" t="s">
        <v>1020</v>
      </c>
      <c r="AO135" s="11" t="s">
        <v>1021</v>
      </c>
      <c r="AP135" s="11" t="s">
        <v>265</v>
      </c>
      <c r="AQ135" s="11"/>
      <c r="AR135" s="40"/>
      <c r="AS135" s="40"/>
      <c r="AT135" s="40"/>
      <c r="AU135" s="40"/>
      <c r="AV135" s="40"/>
      <c r="AW135" s="40"/>
      <c r="AX135" s="40"/>
      <c r="AY135" s="40"/>
      <c r="AZ135" s="40"/>
      <c r="BA135" s="40"/>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218"/>
      <c r="BY135" s="92">
        <f>V135</f>
        <v>45252</v>
      </c>
      <c r="BZ135" s="26">
        <f>Y135+AZ135</f>
        <v>285</v>
      </c>
      <c r="CA135" s="26" t="str">
        <f>Z135</f>
        <v>9 MESES Y 15 DIAS</v>
      </c>
      <c r="CB135" s="131">
        <f>AA135+AU135</f>
        <v>26600000</v>
      </c>
      <c r="CC135" s="11" t="s">
        <v>281</v>
      </c>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row>
    <row r="136" spans="1:105" ht="30" customHeight="1" x14ac:dyDescent="0.2">
      <c r="A136" s="172">
        <v>136</v>
      </c>
      <c r="B136" s="99">
        <v>84528</v>
      </c>
      <c r="C136" s="1" t="s">
        <v>254</v>
      </c>
      <c r="D136" s="1" t="s">
        <v>255</v>
      </c>
      <c r="E136" s="29" t="s">
        <v>256</v>
      </c>
      <c r="F136" s="171" t="s">
        <v>1022</v>
      </c>
      <c r="G136" s="123" t="s">
        <v>1023</v>
      </c>
      <c r="H136" s="143" t="s">
        <v>100</v>
      </c>
      <c r="I136" s="53" t="s">
        <v>101</v>
      </c>
      <c r="J136" s="117" t="s">
        <v>249</v>
      </c>
      <c r="K136" s="83">
        <v>5</v>
      </c>
      <c r="L136" s="149" t="s">
        <v>290</v>
      </c>
      <c r="M136" s="150" t="s">
        <v>290</v>
      </c>
      <c r="N136" s="150" t="s">
        <v>105</v>
      </c>
      <c r="O136" s="150" t="s">
        <v>106</v>
      </c>
      <c r="P136" s="143" t="s">
        <v>1024</v>
      </c>
      <c r="Q136" s="123" t="s">
        <v>1025</v>
      </c>
      <c r="R136" s="120" t="s">
        <v>109</v>
      </c>
      <c r="S136" s="143" t="s">
        <v>110</v>
      </c>
      <c r="T136" s="152">
        <v>44965</v>
      </c>
      <c r="U136" s="153">
        <v>44967</v>
      </c>
      <c r="V136" s="153">
        <v>45254</v>
      </c>
      <c r="W136" s="118">
        <v>9</v>
      </c>
      <c r="X136" s="118">
        <v>15</v>
      </c>
      <c r="Y136" s="118">
        <v>285</v>
      </c>
      <c r="Z136" s="118" t="s">
        <v>208</v>
      </c>
      <c r="AA136" s="119">
        <v>26600000</v>
      </c>
      <c r="AB136" s="119">
        <v>2800000</v>
      </c>
      <c r="AC136" s="151">
        <v>1044</v>
      </c>
      <c r="AD136" s="153">
        <v>44953</v>
      </c>
      <c r="AE136" s="119" t="s">
        <v>941</v>
      </c>
      <c r="AF136" s="151">
        <v>1089</v>
      </c>
      <c r="AG136" s="153">
        <v>44967</v>
      </c>
      <c r="AH136" s="119" t="s">
        <v>942</v>
      </c>
      <c r="AI136" s="120" t="s">
        <v>112</v>
      </c>
      <c r="AJ136" s="121">
        <v>44963</v>
      </c>
      <c r="AK136" s="122" t="s">
        <v>1026</v>
      </c>
      <c r="AL136" s="143" t="s">
        <v>114</v>
      </c>
      <c r="AM136" s="151" t="s">
        <v>263</v>
      </c>
      <c r="AN136" s="120" t="s">
        <v>264</v>
      </c>
      <c r="AO136" s="83"/>
      <c r="AP136" s="312" t="s">
        <v>265</v>
      </c>
      <c r="AQ136" s="83">
        <v>1</v>
      </c>
      <c r="AR136" s="123" t="s">
        <v>118</v>
      </c>
      <c r="AS136" s="158">
        <v>45254</v>
      </c>
      <c r="AT136" s="119">
        <v>2800000</v>
      </c>
      <c r="AU136" s="119">
        <v>2800000</v>
      </c>
      <c r="AV136" s="123">
        <v>1</v>
      </c>
      <c r="AW136" s="123">
        <v>0</v>
      </c>
      <c r="AX136" s="123">
        <v>30</v>
      </c>
      <c r="AY136" s="123" t="s">
        <v>136</v>
      </c>
      <c r="AZ136" s="118">
        <v>30</v>
      </c>
      <c r="BA136" s="158">
        <v>45284</v>
      </c>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215"/>
      <c r="BY136" s="158">
        <v>45284</v>
      </c>
      <c r="BZ136" s="118">
        <f>Y136+AZ136</f>
        <v>315</v>
      </c>
      <c r="CA136" s="118" t="s">
        <v>280</v>
      </c>
      <c r="CB136" s="119">
        <f>AA136+AU136</f>
        <v>29400000</v>
      </c>
      <c r="CC136" s="83" t="s">
        <v>121</v>
      </c>
      <c r="CD136" s="219"/>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row>
    <row r="137" spans="1:105" ht="30" customHeight="1" x14ac:dyDescent="0.2">
      <c r="A137" s="64">
        <v>137</v>
      </c>
      <c r="B137" s="99">
        <v>84680</v>
      </c>
      <c r="C137" s="1" t="s">
        <v>254</v>
      </c>
      <c r="D137" s="1" t="s">
        <v>255</v>
      </c>
      <c r="E137" s="29" t="s">
        <v>256</v>
      </c>
      <c r="F137" s="30" t="s">
        <v>1027</v>
      </c>
      <c r="G137" s="86" t="s">
        <v>1028</v>
      </c>
      <c r="H137" s="35" t="s">
        <v>100</v>
      </c>
      <c r="I137" s="24" t="s">
        <v>101</v>
      </c>
      <c r="J137" s="5" t="s">
        <v>249</v>
      </c>
      <c r="K137" s="11">
        <v>4</v>
      </c>
      <c r="L137" s="35" t="s">
        <v>103</v>
      </c>
      <c r="M137" s="52" t="s">
        <v>497</v>
      </c>
      <c r="N137" s="52" t="s">
        <v>105</v>
      </c>
      <c r="O137" s="52" t="s">
        <v>106</v>
      </c>
      <c r="P137" s="35" t="s">
        <v>1029</v>
      </c>
      <c r="Q137" s="26" t="s">
        <v>1030</v>
      </c>
      <c r="R137" s="15" t="s">
        <v>109</v>
      </c>
      <c r="S137" s="35" t="s">
        <v>110</v>
      </c>
      <c r="T137" s="12">
        <v>44964</v>
      </c>
      <c r="U137" s="37">
        <v>44966</v>
      </c>
      <c r="V137" s="37">
        <v>45253</v>
      </c>
      <c r="W137" s="7">
        <v>9</v>
      </c>
      <c r="X137" s="7">
        <v>15</v>
      </c>
      <c r="Y137" s="7">
        <v>285</v>
      </c>
      <c r="Z137" s="7" t="s">
        <v>208</v>
      </c>
      <c r="AA137" s="10">
        <v>47500000</v>
      </c>
      <c r="AB137" s="10">
        <v>5000000</v>
      </c>
      <c r="AC137" s="28">
        <v>950</v>
      </c>
      <c r="AD137" s="37">
        <v>44946</v>
      </c>
      <c r="AE137" s="10" t="s">
        <v>1031</v>
      </c>
      <c r="AF137" s="28">
        <v>1066</v>
      </c>
      <c r="AG137" s="37">
        <v>44965</v>
      </c>
      <c r="AH137" s="10" t="s">
        <v>928</v>
      </c>
      <c r="AI137" s="15" t="s">
        <v>112</v>
      </c>
      <c r="AJ137" s="16">
        <v>44963</v>
      </c>
      <c r="AK137" s="6" t="s">
        <v>1032</v>
      </c>
      <c r="AL137" s="35" t="s">
        <v>114</v>
      </c>
      <c r="AM137" s="28" t="s">
        <v>263</v>
      </c>
      <c r="AN137" s="15" t="s">
        <v>1020</v>
      </c>
      <c r="AO137" s="11" t="s">
        <v>1021</v>
      </c>
      <c r="AP137" s="11" t="s">
        <v>265</v>
      </c>
      <c r="AQ137" s="11"/>
      <c r="AR137" s="40"/>
      <c r="AS137" s="40"/>
      <c r="AT137" s="40"/>
      <c r="AU137" s="40"/>
      <c r="AV137" s="40"/>
      <c r="AW137" s="40"/>
      <c r="AX137" s="40"/>
      <c r="AY137" s="40"/>
      <c r="AZ137" s="40"/>
      <c r="BA137" s="40"/>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217"/>
      <c r="BY137" s="92">
        <f>V137</f>
        <v>45253</v>
      </c>
      <c r="BZ137" s="26">
        <f>Y137+AZ137</f>
        <v>285</v>
      </c>
      <c r="CA137" s="26" t="str">
        <f>Z137</f>
        <v>9 MESES Y 15 DIAS</v>
      </c>
      <c r="CB137" s="131">
        <f>AA137+AU137</f>
        <v>47500000</v>
      </c>
      <c r="CC137" s="11" t="s">
        <v>281</v>
      </c>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row>
    <row r="138" spans="1:105" ht="30" customHeight="1" x14ac:dyDescent="0.2">
      <c r="A138" s="79">
        <v>138</v>
      </c>
      <c r="B138" s="99">
        <v>84705</v>
      </c>
      <c r="C138" s="1" t="s">
        <v>254</v>
      </c>
      <c r="D138" s="1" t="s">
        <v>255</v>
      </c>
      <c r="E138" s="29" t="s">
        <v>256</v>
      </c>
      <c r="F138" s="154" t="s">
        <v>1033</v>
      </c>
      <c r="G138" s="155" t="s">
        <v>1034</v>
      </c>
      <c r="H138" s="50" t="s">
        <v>100</v>
      </c>
      <c r="I138" s="54" t="s">
        <v>101</v>
      </c>
      <c r="J138" s="49" t="s">
        <v>249</v>
      </c>
      <c r="K138" s="31">
        <v>4</v>
      </c>
      <c r="L138" s="50" t="s">
        <v>214</v>
      </c>
      <c r="M138" s="126" t="s">
        <v>215</v>
      </c>
      <c r="N138" s="126" t="s">
        <v>105</v>
      </c>
      <c r="O138" s="126" t="s">
        <v>106</v>
      </c>
      <c r="P138" s="50" t="s">
        <v>1035</v>
      </c>
      <c r="Q138" s="80" t="s">
        <v>1036</v>
      </c>
      <c r="R138" s="36" t="s">
        <v>109</v>
      </c>
      <c r="S138" s="50" t="s">
        <v>110</v>
      </c>
      <c r="T138" s="139">
        <v>44965</v>
      </c>
      <c r="U138" s="38">
        <v>44970</v>
      </c>
      <c r="V138" s="38">
        <v>45257</v>
      </c>
      <c r="W138" s="8">
        <v>9</v>
      </c>
      <c r="X138" s="8">
        <v>15</v>
      </c>
      <c r="Y138" s="8">
        <v>285</v>
      </c>
      <c r="Z138" s="8" t="s">
        <v>208</v>
      </c>
      <c r="AA138" s="115">
        <v>22800000</v>
      </c>
      <c r="AB138" s="115">
        <v>2400000</v>
      </c>
      <c r="AC138" s="138">
        <v>978</v>
      </c>
      <c r="AD138" s="38">
        <v>44946</v>
      </c>
      <c r="AE138" s="115" t="s">
        <v>1037</v>
      </c>
      <c r="AF138" s="138">
        <v>1076</v>
      </c>
      <c r="AG138" s="38">
        <v>44965</v>
      </c>
      <c r="AH138" s="115" t="s">
        <v>934</v>
      </c>
      <c r="AI138" s="36" t="s">
        <v>112</v>
      </c>
      <c r="AJ138" s="116">
        <v>44963</v>
      </c>
      <c r="AK138" s="114" t="s">
        <v>1038</v>
      </c>
      <c r="AL138" s="50" t="s">
        <v>114</v>
      </c>
      <c r="AM138" s="138" t="s">
        <v>263</v>
      </c>
      <c r="AN138" s="36" t="s">
        <v>264</v>
      </c>
      <c r="AO138" s="31"/>
      <c r="AP138" s="309" t="s">
        <v>265</v>
      </c>
      <c r="AQ138" s="31">
        <v>2</v>
      </c>
      <c r="AR138" s="80" t="s">
        <v>118</v>
      </c>
      <c r="AS138" s="140">
        <v>45257</v>
      </c>
      <c r="AT138" s="115">
        <v>2400000</v>
      </c>
      <c r="AU138" s="115">
        <v>2400000</v>
      </c>
      <c r="AV138" s="80">
        <v>1</v>
      </c>
      <c r="AW138" s="80">
        <v>0</v>
      </c>
      <c r="AX138" s="80">
        <v>30</v>
      </c>
      <c r="AY138" s="80" t="s">
        <v>136</v>
      </c>
      <c r="AZ138" s="8">
        <v>30</v>
      </c>
      <c r="BA138" s="140">
        <v>45287</v>
      </c>
      <c r="BB138" s="40"/>
      <c r="BC138" s="40"/>
      <c r="BD138" s="40"/>
      <c r="BE138" s="40"/>
      <c r="BF138" s="40"/>
      <c r="BG138" s="40"/>
      <c r="BH138" s="40"/>
      <c r="BI138" s="40"/>
      <c r="BJ138" s="40"/>
      <c r="BK138" s="26" t="s">
        <v>343</v>
      </c>
      <c r="BL138" s="94">
        <v>45091</v>
      </c>
      <c r="BM138" s="94">
        <v>45091</v>
      </c>
      <c r="BN138" s="26" t="s">
        <v>1039</v>
      </c>
      <c r="BO138" s="26">
        <v>1030673827</v>
      </c>
      <c r="BP138" s="66" t="s">
        <v>1040</v>
      </c>
      <c r="BQ138" s="41">
        <v>9680000</v>
      </c>
      <c r="BR138" s="26" t="s">
        <v>1034</v>
      </c>
      <c r="BS138" s="26">
        <v>1023968420</v>
      </c>
      <c r="BT138" s="66" t="s">
        <v>1041</v>
      </c>
      <c r="BU138" s="41">
        <v>13120000</v>
      </c>
      <c r="BV138" s="59" t="s">
        <v>1042</v>
      </c>
      <c r="BW138" s="40"/>
      <c r="BX138" s="215"/>
      <c r="BY138" s="140">
        <v>45287</v>
      </c>
      <c r="BZ138" s="8">
        <f>Y138+AZ138</f>
        <v>315</v>
      </c>
      <c r="CA138" s="8" t="s">
        <v>280</v>
      </c>
      <c r="CB138" s="115">
        <f>AA138+AU138</f>
        <v>25200000</v>
      </c>
      <c r="CC138" s="31" t="s">
        <v>612</v>
      </c>
      <c r="CD138" s="220"/>
      <c r="CE138" s="75"/>
      <c r="CF138" s="75"/>
      <c r="CG138" s="75"/>
      <c r="CH138" s="75"/>
      <c r="CI138" s="75"/>
      <c r="CJ138" s="75"/>
      <c r="CK138" s="75"/>
      <c r="CL138" s="75"/>
      <c r="CM138" s="75"/>
      <c r="CN138" s="75"/>
      <c r="CO138" s="75"/>
      <c r="CP138" s="75"/>
      <c r="CQ138" s="75"/>
      <c r="CR138" s="75"/>
      <c r="CS138" s="75"/>
      <c r="CT138" s="75"/>
      <c r="CU138" s="75"/>
      <c r="CV138" s="75"/>
      <c r="CW138" s="75"/>
      <c r="CX138" s="75"/>
      <c r="CY138" s="75"/>
      <c r="CZ138" s="75"/>
      <c r="DA138" s="75"/>
    </row>
    <row r="139" spans="1:105" ht="30" customHeight="1" x14ac:dyDescent="0.2">
      <c r="A139" s="64">
        <v>139</v>
      </c>
      <c r="B139" s="99">
        <v>84684</v>
      </c>
      <c r="C139" s="1" t="s">
        <v>254</v>
      </c>
      <c r="D139" s="1" t="s">
        <v>255</v>
      </c>
      <c r="E139" s="29" t="s">
        <v>256</v>
      </c>
      <c r="F139" s="30" t="s">
        <v>1043</v>
      </c>
      <c r="G139" s="93" t="s">
        <v>1044</v>
      </c>
      <c r="H139" s="35" t="s">
        <v>100</v>
      </c>
      <c r="I139" s="24" t="s">
        <v>129</v>
      </c>
      <c r="J139" s="5" t="s">
        <v>249</v>
      </c>
      <c r="K139" s="11">
        <v>4</v>
      </c>
      <c r="L139" s="35" t="s">
        <v>214</v>
      </c>
      <c r="M139" s="52" t="s">
        <v>215</v>
      </c>
      <c r="N139" s="52" t="s">
        <v>105</v>
      </c>
      <c r="O139" s="52" t="s">
        <v>106</v>
      </c>
      <c r="P139" s="35" t="s">
        <v>1045</v>
      </c>
      <c r="Q139" s="26" t="s">
        <v>1046</v>
      </c>
      <c r="R139" s="15" t="s">
        <v>109</v>
      </c>
      <c r="S139" s="35" t="s">
        <v>110</v>
      </c>
      <c r="T139" s="12">
        <v>44963</v>
      </c>
      <c r="U139" s="37">
        <v>44966</v>
      </c>
      <c r="V139" s="37">
        <v>45253</v>
      </c>
      <c r="W139" s="7">
        <v>9</v>
      </c>
      <c r="X139" s="7">
        <v>15</v>
      </c>
      <c r="Y139" s="7">
        <v>285</v>
      </c>
      <c r="Z139" s="7" t="s">
        <v>208</v>
      </c>
      <c r="AA139" s="10">
        <v>22800000</v>
      </c>
      <c r="AB139" s="10">
        <v>2400000</v>
      </c>
      <c r="AC139" s="28">
        <v>976</v>
      </c>
      <c r="AD139" s="37">
        <v>44946</v>
      </c>
      <c r="AE139" s="10" t="s">
        <v>1037</v>
      </c>
      <c r="AF139" s="28">
        <v>1051</v>
      </c>
      <c r="AG139" s="37">
        <v>44965</v>
      </c>
      <c r="AH139" s="10" t="s">
        <v>934</v>
      </c>
      <c r="AI139" s="15" t="s">
        <v>112</v>
      </c>
      <c r="AJ139" s="16">
        <v>44963</v>
      </c>
      <c r="AK139" s="6" t="s">
        <v>1047</v>
      </c>
      <c r="AL139" s="35" t="s">
        <v>114</v>
      </c>
      <c r="AM139" s="28" t="s">
        <v>263</v>
      </c>
      <c r="AN139" s="23" t="s">
        <v>559</v>
      </c>
      <c r="AO139" s="11" t="s">
        <v>560</v>
      </c>
      <c r="AP139" s="310" t="s">
        <v>265</v>
      </c>
      <c r="AQ139" s="11">
        <v>2</v>
      </c>
      <c r="AR139" s="26" t="s">
        <v>118</v>
      </c>
      <c r="AS139" s="94">
        <v>45253</v>
      </c>
      <c r="AT139" s="10">
        <v>2400000</v>
      </c>
      <c r="AU139" s="10">
        <v>2400000</v>
      </c>
      <c r="AV139" s="26">
        <v>1</v>
      </c>
      <c r="AW139" s="26">
        <v>0</v>
      </c>
      <c r="AX139" s="26">
        <v>30</v>
      </c>
      <c r="AY139" s="26" t="s">
        <v>136</v>
      </c>
      <c r="AZ139" s="7">
        <v>30</v>
      </c>
      <c r="BA139" s="94">
        <v>45283</v>
      </c>
      <c r="BB139" s="40"/>
      <c r="BC139" s="40"/>
      <c r="BD139" s="40"/>
      <c r="BE139" s="40"/>
      <c r="BF139" s="40"/>
      <c r="BG139" s="40"/>
      <c r="BH139" s="40"/>
      <c r="BI139" s="40"/>
      <c r="BJ139" s="40"/>
      <c r="BK139" s="26" t="s">
        <v>343</v>
      </c>
      <c r="BL139" s="94">
        <v>44974</v>
      </c>
      <c r="BM139" s="94">
        <v>44975</v>
      </c>
      <c r="BN139" s="26" t="s">
        <v>1048</v>
      </c>
      <c r="BO139" s="26">
        <v>80120580</v>
      </c>
      <c r="BP139" s="26" t="s">
        <v>1049</v>
      </c>
      <c r="BQ139" s="10">
        <v>720000</v>
      </c>
      <c r="BR139" s="26" t="s">
        <v>1044</v>
      </c>
      <c r="BS139" s="26">
        <v>79822234</v>
      </c>
      <c r="BT139" s="26" t="s">
        <v>1050</v>
      </c>
      <c r="BU139" s="10">
        <v>22080000</v>
      </c>
      <c r="BV139" s="25" t="s">
        <v>1051</v>
      </c>
      <c r="BW139" s="10"/>
      <c r="BX139" s="244"/>
      <c r="BY139" s="94">
        <v>45283</v>
      </c>
      <c r="BZ139" s="7">
        <f>Y139+AZ139</f>
        <v>315</v>
      </c>
      <c r="CA139" s="7" t="s">
        <v>280</v>
      </c>
      <c r="CB139" s="10">
        <f>AA139+AU139</f>
        <v>25200000</v>
      </c>
      <c r="CC139" s="11" t="s">
        <v>612</v>
      </c>
      <c r="CD139" s="214"/>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row>
    <row r="140" spans="1:105" ht="30" customHeight="1" x14ac:dyDescent="0.2">
      <c r="A140" s="64">
        <v>140</v>
      </c>
      <c r="B140" s="99">
        <v>84684</v>
      </c>
      <c r="C140" s="1" t="s">
        <v>254</v>
      </c>
      <c r="D140" s="1" t="s">
        <v>255</v>
      </c>
      <c r="E140" s="29" t="s">
        <v>256</v>
      </c>
      <c r="F140" s="30" t="s">
        <v>1052</v>
      </c>
      <c r="G140" s="26" t="s">
        <v>1053</v>
      </c>
      <c r="H140" s="35" t="s">
        <v>100</v>
      </c>
      <c r="I140" s="24" t="s">
        <v>101</v>
      </c>
      <c r="J140" s="5" t="s">
        <v>249</v>
      </c>
      <c r="K140" s="11">
        <v>4</v>
      </c>
      <c r="L140" s="35" t="s">
        <v>214</v>
      </c>
      <c r="M140" s="52"/>
      <c r="N140" s="52" t="s">
        <v>105</v>
      </c>
      <c r="O140" s="52" t="s">
        <v>106</v>
      </c>
      <c r="P140" s="35" t="s">
        <v>1054</v>
      </c>
      <c r="Q140" s="26" t="s">
        <v>1055</v>
      </c>
      <c r="R140" s="15" t="s">
        <v>109</v>
      </c>
      <c r="S140" s="35" t="s">
        <v>110</v>
      </c>
      <c r="T140" s="12">
        <v>44964</v>
      </c>
      <c r="U140" s="37">
        <v>44966</v>
      </c>
      <c r="V140" s="37">
        <v>45253</v>
      </c>
      <c r="W140" s="7">
        <v>9</v>
      </c>
      <c r="X140" s="7">
        <v>15</v>
      </c>
      <c r="Y140" s="7">
        <v>285</v>
      </c>
      <c r="Z140" s="7" t="s">
        <v>208</v>
      </c>
      <c r="AA140" s="10">
        <v>22800000</v>
      </c>
      <c r="AB140" s="10">
        <v>2400000</v>
      </c>
      <c r="AC140" s="28">
        <v>976</v>
      </c>
      <c r="AD140" s="37">
        <v>44946</v>
      </c>
      <c r="AE140" s="10" t="s">
        <v>1037</v>
      </c>
      <c r="AF140" s="28">
        <v>1067</v>
      </c>
      <c r="AG140" s="37">
        <v>44965</v>
      </c>
      <c r="AH140" s="10" t="s">
        <v>934</v>
      </c>
      <c r="AI140" s="15" t="s">
        <v>112</v>
      </c>
      <c r="AJ140" s="16">
        <v>44963</v>
      </c>
      <c r="AK140" s="6" t="s">
        <v>1056</v>
      </c>
      <c r="AL140" s="35" t="s">
        <v>114</v>
      </c>
      <c r="AM140" s="28" t="s">
        <v>263</v>
      </c>
      <c r="AN140" s="23" t="s">
        <v>559</v>
      </c>
      <c r="AO140" s="11" t="s">
        <v>560</v>
      </c>
      <c r="AP140" s="310" t="s">
        <v>265</v>
      </c>
      <c r="AQ140" s="11">
        <v>1</v>
      </c>
      <c r="AR140" s="26" t="s">
        <v>118</v>
      </c>
      <c r="AS140" s="94">
        <v>45253</v>
      </c>
      <c r="AT140" s="10">
        <v>4800000</v>
      </c>
      <c r="AU140" s="10">
        <v>4800000</v>
      </c>
      <c r="AV140" s="26">
        <v>2</v>
      </c>
      <c r="AW140" s="26">
        <v>0</v>
      </c>
      <c r="AX140" s="26">
        <v>60</v>
      </c>
      <c r="AY140" s="26" t="s">
        <v>119</v>
      </c>
      <c r="AZ140" s="7">
        <v>60</v>
      </c>
      <c r="BA140" s="94">
        <v>45314</v>
      </c>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215"/>
      <c r="BY140" s="94">
        <v>45314</v>
      </c>
      <c r="BZ140" s="7">
        <f>Y140+AZ140</f>
        <v>345</v>
      </c>
      <c r="CA140" s="7" t="s">
        <v>111</v>
      </c>
      <c r="CB140" s="10">
        <f>AA140+AU140</f>
        <v>27600000</v>
      </c>
      <c r="CC140" s="11" t="s">
        <v>121</v>
      </c>
      <c r="CD140" s="214"/>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row>
    <row r="141" spans="1:105" ht="30" customHeight="1" x14ac:dyDescent="0.2">
      <c r="A141" s="77">
        <v>141</v>
      </c>
      <c r="B141" s="99">
        <v>84699</v>
      </c>
      <c r="C141" s="1" t="s">
        <v>254</v>
      </c>
      <c r="D141" s="1" t="s">
        <v>255</v>
      </c>
      <c r="E141" s="29" t="s">
        <v>256</v>
      </c>
      <c r="F141" s="112" t="s">
        <v>1057</v>
      </c>
      <c r="G141" s="82" t="s">
        <v>1058</v>
      </c>
      <c r="H141" s="48" t="s">
        <v>100</v>
      </c>
      <c r="I141" s="45" t="s">
        <v>129</v>
      </c>
      <c r="J141" s="103" t="s">
        <v>249</v>
      </c>
      <c r="K141" s="105">
        <v>4</v>
      </c>
      <c r="L141" s="48" t="s">
        <v>103</v>
      </c>
      <c r="M141" s="132" t="s">
        <v>131</v>
      </c>
      <c r="N141" s="132" t="s">
        <v>105</v>
      </c>
      <c r="O141" s="132" t="s">
        <v>106</v>
      </c>
      <c r="P141" s="48" t="s">
        <v>1059</v>
      </c>
      <c r="Q141" s="82" t="s">
        <v>1060</v>
      </c>
      <c r="R141" s="105" t="s">
        <v>109</v>
      </c>
      <c r="S141" s="48" t="s">
        <v>110</v>
      </c>
      <c r="T141" s="134">
        <v>44973</v>
      </c>
      <c r="U141" s="44">
        <v>44974</v>
      </c>
      <c r="V141" s="44">
        <v>45261</v>
      </c>
      <c r="W141" s="65">
        <v>9</v>
      </c>
      <c r="X141" s="65">
        <v>15</v>
      </c>
      <c r="Y141" s="65">
        <v>285</v>
      </c>
      <c r="Z141" s="65" t="s">
        <v>208</v>
      </c>
      <c r="AA141" s="17">
        <v>47500000</v>
      </c>
      <c r="AB141" s="17">
        <v>5000000</v>
      </c>
      <c r="AC141" s="133">
        <v>1050</v>
      </c>
      <c r="AD141" s="44">
        <v>44953</v>
      </c>
      <c r="AE141" s="17" t="s">
        <v>1031</v>
      </c>
      <c r="AF141" s="133">
        <v>1125</v>
      </c>
      <c r="AG141" s="44">
        <v>44970</v>
      </c>
      <c r="AH141" s="17" t="s">
        <v>928</v>
      </c>
      <c r="AI141" s="105" t="s">
        <v>112</v>
      </c>
      <c r="AJ141" s="108">
        <v>44967</v>
      </c>
      <c r="AK141" s="107" t="s">
        <v>1061</v>
      </c>
      <c r="AL141" s="48" t="s">
        <v>114</v>
      </c>
      <c r="AM141" s="133" t="s">
        <v>263</v>
      </c>
      <c r="AN141" s="105" t="s">
        <v>264</v>
      </c>
      <c r="AO141" s="39"/>
      <c r="AP141" s="311" t="s">
        <v>265</v>
      </c>
      <c r="AQ141" s="11">
        <v>1</v>
      </c>
      <c r="AR141" s="26" t="s">
        <v>118</v>
      </c>
      <c r="AS141" s="94">
        <v>45259</v>
      </c>
      <c r="AT141" s="10">
        <v>5000000</v>
      </c>
      <c r="AU141" s="10">
        <v>5000000</v>
      </c>
      <c r="AV141" s="26">
        <v>1</v>
      </c>
      <c r="AW141" s="26">
        <v>0</v>
      </c>
      <c r="AX141" s="26">
        <v>30</v>
      </c>
      <c r="AY141" s="26" t="s">
        <v>136</v>
      </c>
      <c r="AZ141" s="7">
        <v>30</v>
      </c>
      <c r="BA141" s="94">
        <v>45291</v>
      </c>
      <c r="BB141" s="40"/>
      <c r="BC141" s="40"/>
      <c r="BD141" s="40"/>
      <c r="BE141" s="40"/>
      <c r="BF141" s="40"/>
      <c r="BG141" s="40"/>
      <c r="BH141" s="40"/>
      <c r="BI141" s="40"/>
      <c r="BJ141" s="40"/>
      <c r="BK141" s="40"/>
      <c r="BL141" s="40"/>
      <c r="BM141" s="40"/>
      <c r="BN141" s="40"/>
      <c r="BO141" s="40"/>
      <c r="BP141" s="40"/>
      <c r="BQ141" s="10"/>
      <c r="BR141" s="40"/>
      <c r="BS141" s="40"/>
      <c r="BT141" s="40"/>
      <c r="BU141" s="40"/>
      <c r="BV141" s="40"/>
      <c r="BW141" s="40"/>
      <c r="BX141" s="215"/>
      <c r="BY141" s="94">
        <v>45291</v>
      </c>
      <c r="BZ141" s="7">
        <f>Y141+AZ141</f>
        <v>315</v>
      </c>
      <c r="CA141" s="7" t="s">
        <v>280</v>
      </c>
      <c r="CB141" s="10">
        <f>AA141+AU141</f>
        <v>52500000</v>
      </c>
      <c r="CC141" s="11" t="s">
        <v>121</v>
      </c>
      <c r="CD141" s="221"/>
      <c r="CE141" s="85"/>
      <c r="CF141" s="85"/>
      <c r="CG141" s="85"/>
      <c r="CH141" s="85"/>
      <c r="CI141" s="85"/>
      <c r="CJ141" s="85"/>
      <c r="CK141" s="85"/>
      <c r="CL141" s="85"/>
      <c r="CM141" s="85"/>
      <c r="CN141" s="85"/>
      <c r="CO141" s="85"/>
      <c r="CP141" s="85"/>
      <c r="CQ141" s="85"/>
      <c r="CR141" s="85"/>
      <c r="CS141" s="85"/>
      <c r="CT141" s="85"/>
      <c r="CU141" s="85"/>
      <c r="CV141" s="85"/>
      <c r="CW141" s="85"/>
      <c r="CX141" s="85"/>
      <c r="CY141" s="85"/>
      <c r="CZ141" s="85"/>
      <c r="DA141" s="85"/>
    </row>
    <row r="142" spans="1:105" ht="30" customHeight="1" x14ac:dyDescent="0.2">
      <c r="A142" s="64">
        <v>142</v>
      </c>
      <c r="B142" s="99">
        <v>84654</v>
      </c>
      <c r="C142" s="1" t="s">
        <v>95</v>
      </c>
      <c r="D142" s="1" t="s">
        <v>96</v>
      </c>
      <c r="E142" s="29" t="s">
        <v>97</v>
      </c>
      <c r="F142" s="30" t="s">
        <v>1062</v>
      </c>
      <c r="G142" s="26" t="s">
        <v>1063</v>
      </c>
      <c r="H142" s="35" t="s">
        <v>100</v>
      </c>
      <c r="I142" s="24" t="s">
        <v>129</v>
      </c>
      <c r="J142" s="5" t="s">
        <v>249</v>
      </c>
      <c r="K142" s="11">
        <v>3</v>
      </c>
      <c r="L142" s="35" t="s">
        <v>103</v>
      </c>
      <c r="M142" s="52" t="s">
        <v>1064</v>
      </c>
      <c r="N142" s="52" t="s">
        <v>105</v>
      </c>
      <c r="O142" s="52" t="s">
        <v>106</v>
      </c>
      <c r="P142" s="35" t="s">
        <v>1065</v>
      </c>
      <c r="Q142" s="26" t="s">
        <v>1066</v>
      </c>
      <c r="R142" s="15" t="s">
        <v>109</v>
      </c>
      <c r="S142" s="35" t="s">
        <v>110</v>
      </c>
      <c r="T142" s="12">
        <v>44963</v>
      </c>
      <c r="U142" s="37">
        <v>44986</v>
      </c>
      <c r="V142" s="37">
        <v>45322</v>
      </c>
      <c r="W142" s="9">
        <v>11</v>
      </c>
      <c r="X142" s="9">
        <v>0</v>
      </c>
      <c r="Y142" s="9">
        <f>W142*30</f>
        <v>330</v>
      </c>
      <c r="Z142" s="9" t="s">
        <v>178</v>
      </c>
      <c r="AA142" s="10">
        <v>82500000</v>
      </c>
      <c r="AB142" s="10">
        <v>7500000</v>
      </c>
      <c r="AC142" s="28">
        <v>1009</v>
      </c>
      <c r="AD142" s="37">
        <v>44951</v>
      </c>
      <c r="AE142" s="10" t="s">
        <v>1067</v>
      </c>
      <c r="AF142" s="28">
        <v>1040</v>
      </c>
      <c r="AG142" s="37">
        <v>44965</v>
      </c>
      <c r="AH142" s="10" t="s">
        <v>1067</v>
      </c>
      <c r="AI142" s="15" t="s">
        <v>112</v>
      </c>
      <c r="AJ142" s="16">
        <v>44963</v>
      </c>
      <c r="AK142" s="6" t="s">
        <v>1068</v>
      </c>
      <c r="AL142" s="35" t="s">
        <v>114</v>
      </c>
      <c r="AM142" s="28" t="s">
        <v>1069</v>
      </c>
      <c r="AN142" s="23" t="s">
        <v>240</v>
      </c>
      <c r="AO142" s="23"/>
      <c r="AP142" s="310" t="s">
        <v>472</v>
      </c>
      <c r="AQ142" s="11">
        <v>1</v>
      </c>
      <c r="AR142" s="26" t="s">
        <v>118</v>
      </c>
      <c r="AS142" s="94">
        <v>45278</v>
      </c>
      <c r="AT142" s="10">
        <v>7500000</v>
      </c>
      <c r="AU142" s="10">
        <v>7500000</v>
      </c>
      <c r="AV142" s="26">
        <v>1</v>
      </c>
      <c r="AW142" s="26">
        <v>0</v>
      </c>
      <c r="AX142" s="26">
        <v>30</v>
      </c>
      <c r="AY142" s="26" t="s">
        <v>136</v>
      </c>
      <c r="AZ142" s="7">
        <v>30</v>
      </c>
      <c r="BA142" s="94">
        <v>45351</v>
      </c>
      <c r="BB142" s="63"/>
      <c r="BC142" s="63"/>
      <c r="BD142" s="63"/>
      <c r="BE142" s="63"/>
      <c r="BF142" s="63"/>
      <c r="BG142" s="63"/>
      <c r="BH142" s="63"/>
      <c r="BI142" s="63"/>
      <c r="BJ142" s="63"/>
      <c r="BK142" s="63"/>
      <c r="BL142" s="63"/>
      <c r="BM142" s="63"/>
      <c r="BN142" s="63"/>
      <c r="BO142" s="63"/>
      <c r="BP142" s="63"/>
      <c r="BQ142" s="63"/>
      <c r="BR142" s="63"/>
      <c r="BS142" s="63"/>
      <c r="BT142" s="63"/>
      <c r="BU142" s="119"/>
      <c r="BV142" s="119"/>
      <c r="BW142" s="63"/>
      <c r="BX142" s="217"/>
      <c r="BY142" s="94">
        <v>45351</v>
      </c>
      <c r="BZ142" s="7">
        <f>Y142+AZ142</f>
        <v>360</v>
      </c>
      <c r="CA142" s="7" t="s">
        <v>183</v>
      </c>
      <c r="CB142" s="10">
        <f>AA142+AU142</f>
        <v>90000000</v>
      </c>
      <c r="CC142" s="11" t="s">
        <v>121</v>
      </c>
      <c r="CD142" s="214"/>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row>
    <row r="143" spans="1:105" ht="30" customHeight="1" x14ac:dyDescent="0.2">
      <c r="A143" s="79">
        <v>143</v>
      </c>
      <c r="B143" s="99">
        <v>84380</v>
      </c>
      <c r="C143" s="1" t="s">
        <v>200</v>
      </c>
      <c r="D143" s="1" t="s">
        <v>201</v>
      </c>
      <c r="E143" s="29" t="s">
        <v>202</v>
      </c>
      <c r="F143" s="125" t="s">
        <v>1070</v>
      </c>
      <c r="G143" s="155" t="s">
        <v>1071</v>
      </c>
      <c r="H143" s="50" t="s">
        <v>100</v>
      </c>
      <c r="I143" s="54" t="s">
        <v>129</v>
      </c>
      <c r="J143" s="49" t="s">
        <v>249</v>
      </c>
      <c r="K143" s="289">
        <v>3</v>
      </c>
      <c r="L143" s="50" t="s">
        <v>103</v>
      </c>
      <c r="M143" s="126" t="s">
        <v>205</v>
      </c>
      <c r="N143" s="126" t="s">
        <v>105</v>
      </c>
      <c r="O143" s="126" t="s">
        <v>106</v>
      </c>
      <c r="P143" s="50" t="s">
        <v>1072</v>
      </c>
      <c r="Q143" s="80" t="s">
        <v>838</v>
      </c>
      <c r="R143" s="36" t="s">
        <v>109</v>
      </c>
      <c r="S143" s="50" t="s">
        <v>110</v>
      </c>
      <c r="T143" s="139">
        <v>44964</v>
      </c>
      <c r="U143" s="38">
        <v>44965</v>
      </c>
      <c r="V143" s="38">
        <v>45252</v>
      </c>
      <c r="W143" s="8">
        <v>9</v>
      </c>
      <c r="X143" s="8">
        <v>15</v>
      </c>
      <c r="Y143" s="8">
        <v>285</v>
      </c>
      <c r="Z143" s="8" t="s">
        <v>208</v>
      </c>
      <c r="AA143" s="115">
        <v>61750000</v>
      </c>
      <c r="AB143" s="115">
        <v>6500000</v>
      </c>
      <c r="AC143" s="138">
        <v>984</v>
      </c>
      <c r="AD143" s="38">
        <v>44951</v>
      </c>
      <c r="AE143" s="115" t="s">
        <v>1073</v>
      </c>
      <c r="AF143" s="138">
        <v>1075</v>
      </c>
      <c r="AG143" s="38">
        <v>44965</v>
      </c>
      <c r="AH143" s="115" t="s">
        <v>1074</v>
      </c>
      <c r="AI143" s="36" t="s">
        <v>112</v>
      </c>
      <c r="AJ143" s="116">
        <v>44963</v>
      </c>
      <c r="AK143" s="114" t="s">
        <v>1075</v>
      </c>
      <c r="AL143" s="50" t="s">
        <v>114</v>
      </c>
      <c r="AM143" s="138" t="s">
        <v>210</v>
      </c>
      <c r="AN143" s="43" t="s">
        <v>211</v>
      </c>
      <c r="AO143" s="80" t="s">
        <v>1076</v>
      </c>
      <c r="AP143" s="309" t="s">
        <v>126</v>
      </c>
      <c r="AQ143" s="11">
        <v>3</v>
      </c>
      <c r="AR143" s="26" t="s">
        <v>118</v>
      </c>
      <c r="AS143" s="94">
        <v>45251</v>
      </c>
      <c r="AT143" s="10">
        <v>19500000</v>
      </c>
      <c r="AU143" s="10">
        <v>19500000</v>
      </c>
      <c r="AV143" s="26">
        <v>3</v>
      </c>
      <c r="AW143" s="26">
        <v>0</v>
      </c>
      <c r="AX143" s="26">
        <v>90</v>
      </c>
      <c r="AY143" s="26" t="s">
        <v>1077</v>
      </c>
      <c r="AZ143" s="7">
        <v>90</v>
      </c>
      <c r="BA143" s="94">
        <v>45343</v>
      </c>
      <c r="BB143" s="40"/>
      <c r="BC143" s="40"/>
      <c r="BD143" s="40"/>
      <c r="BE143" s="40"/>
      <c r="BF143" s="40"/>
      <c r="BG143" s="40"/>
      <c r="BH143" s="40"/>
      <c r="BI143" s="40"/>
      <c r="BJ143" s="40"/>
      <c r="BK143" s="15" t="s">
        <v>1078</v>
      </c>
      <c r="BL143" s="177" t="s">
        <v>1079</v>
      </c>
      <c r="BM143" s="177" t="s">
        <v>1080</v>
      </c>
      <c r="BN143" s="15" t="s">
        <v>1081</v>
      </c>
      <c r="BO143" s="15" t="s">
        <v>1082</v>
      </c>
      <c r="BP143" s="15" t="s">
        <v>1083</v>
      </c>
      <c r="BQ143" s="57" t="s">
        <v>1084</v>
      </c>
      <c r="BR143" s="15" t="s">
        <v>1085</v>
      </c>
      <c r="BS143" s="15" t="s">
        <v>1086</v>
      </c>
      <c r="BT143" s="15" t="s">
        <v>1087</v>
      </c>
      <c r="BU143" s="57" t="s">
        <v>1088</v>
      </c>
      <c r="BV143" s="178" t="s">
        <v>1089</v>
      </c>
      <c r="BW143" s="26" t="s">
        <v>722</v>
      </c>
      <c r="BX143" s="230">
        <v>45218</v>
      </c>
      <c r="BY143" s="94">
        <v>45343</v>
      </c>
      <c r="BZ143" s="7">
        <f>Y143+AZ143</f>
        <v>375</v>
      </c>
      <c r="CA143" s="7" t="s">
        <v>137</v>
      </c>
      <c r="CB143" s="10">
        <f>AA143+AU143</f>
        <v>81250000</v>
      </c>
      <c r="CC143" s="11" t="s">
        <v>612</v>
      </c>
      <c r="CD143" s="220"/>
      <c r="CE143" s="75"/>
      <c r="CF143" s="75"/>
      <c r="CG143" s="75"/>
      <c r="CH143" s="75"/>
      <c r="CI143" s="75"/>
      <c r="CJ143" s="75"/>
      <c r="CK143" s="75"/>
      <c r="CL143" s="75"/>
      <c r="CM143" s="75"/>
      <c r="CN143" s="75"/>
      <c r="CO143" s="75"/>
      <c r="CP143" s="75"/>
      <c r="CQ143" s="75"/>
      <c r="CR143" s="75"/>
      <c r="CS143" s="75"/>
      <c r="CT143" s="75"/>
      <c r="CU143" s="75"/>
      <c r="CV143" s="75"/>
      <c r="CW143" s="75"/>
      <c r="CX143" s="75"/>
      <c r="CY143" s="75"/>
      <c r="CZ143" s="75"/>
      <c r="DA143" s="75"/>
    </row>
    <row r="144" spans="1:105" ht="30" customHeight="1" x14ac:dyDescent="0.2">
      <c r="A144" s="77">
        <v>144</v>
      </c>
      <c r="B144" s="99">
        <v>86225</v>
      </c>
      <c r="C144" s="1" t="s">
        <v>95</v>
      </c>
      <c r="D144" s="1" t="s">
        <v>96</v>
      </c>
      <c r="E144" s="29" t="s">
        <v>97</v>
      </c>
      <c r="F144" s="112" t="s">
        <v>1090</v>
      </c>
      <c r="G144" s="82" t="s">
        <v>1091</v>
      </c>
      <c r="H144" s="48" t="s">
        <v>100</v>
      </c>
      <c r="I144" s="48" t="s">
        <v>129</v>
      </c>
      <c r="J144" s="47" t="s">
        <v>249</v>
      </c>
      <c r="K144" s="39">
        <v>1</v>
      </c>
      <c r="L144" s="48" t="s">
        <v>214</v>
      </c>
      <c r="M144" s="132" t="s">
        <v>1092</v>
      </c>
      <c r="N144" s="132" t="s">
        <v>105</v>
      </c>
      <c r="O144" s="132" t="s">
        <v>106</v>
      </c>
      <c r="P144" s="48" t="s">
        <v>1093</v>
      </c>
      <c r="Q144" s="82" t="s">
        <v>1094</v>
      </c>
      <c r="R144" s="105" t="s">
        <v>109</v>
      </c>
      <c r="S144" s="48" t="s">
        <v>110</v>
      </c>
      <c r="T144" s="134">
        <v>44963</v>
      </c>
      <c r="U144" s="44">
        <v>44965</v>
      </c>
      <c r="V144" s="44">
        <v>45252</v>
      </c>
      <c r="W144" s="65">
        <v>9</v>
      </c>
      <c r="X144" s="65">
        <v>15</v>
      </c>
      <c r="Y144" s="65">
        <v>285</v>
      </c>
      <c r="Z144" s="65" t="s">
        <v>208</v>
      </c>
      <c r="AA144" s="17">
        <v>25906500</v>
      </c>
      <c r="AB144" s="17">
        <v>2727000</v>
      </c>
      <c r="AC144" s="133">
        <v>914</v>
      </c>
      <c r="AD144" s="44">
        <v>44944</v>
      </c>
      <c r="AE144" s="17" t="s">
        <v>1095</v>
      </c>
      <c r="AF144" s="133">
        <v>1033</v>
      </c>
      <c r="AG144" s="44">
        <v>44964</v>
      </c>
      <c r="AH144" s="17" t="s">
        <v>921</v>
      </c>
      <c r="AI144" s="105" t="s">
        <v>112</v>
      </c>
      <c r="AJ144" s="108">
        <v>44963</v>
      </c>
      <c r="AK144" s="107" t="s">
        <v>1096</v>
      </c>
      <c r="AL144" s="48" t="s">
        <v>114</v>
      </c>
      <c r="AM144" s="133" t="s">
        <v>180</v>
      </c>
      <c r="AN144" s="109" t="s">
        <v>691</v>
      </c>
      <c r="AO144" s="105" t="s">
        <v>1097</v>
      </c>
      <c r="AP144" s="311" t="s">
        <v>172</v>
      </c>
      <c r="AQ144" s="39">
        <v>1</v>
      </c>
      <c r="AR144" s="82" t="s">
        <v>118</v>
      </c>
      <c r="AS144" s="129">
        <v>45252</v>
      </c>
      <c r="AT144" s="17">
        <v>2727000</v>
      </c>
      <c r="AU144" s="17">
        <v>2727000</v>
      </c>
      <c r="AV144" s="82">
        <v>1</v>
      </c>
      <c r="AW144" s="82">
        <v>0</v>
      </c>
      <c r="AX144" s="82">
        <v>30</v>
      </c>
      <c r="AY144" s="82" t="s">
        <v>136</v>
      </c>
      <c r="AZ144" s="65">
        <v>30</v>
      </c>
      <c r="BA144" s="129">
        <v>45282</v>
      </c>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215"/>
      <c r="BY144" s="129">
        <v>45282</v>
      </c>
      <c r="BZ144" s="65">
        <f>Y144+AZ144</f>
        <v>315</v>
      </c>
      <c r="CA144" s="65" t="s">
        <v>280</v>
      </c>
      <c r="CB144" s="17">
        <f>AA144+AU144</f>
        <v>28633500</v>
      </c>
      <c r="CC144" s="39" t="s">
        <v>121</v>
      </c>
      <c r="CD144" s="221"/>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row>
    <row r="145" spans="1:105" ht="30" customHeight="1" x14ac:dyDescent="0.2">
      <c r="A145" s="64">
        <v>145</v>
      </c>
      <c r="B145" s="99">
        <v>85918</v>
      </c>
      <c r="C145" s="1" t="s">
        <v>95</v>
      </c>
      <c r="D145" s="1" t="s">
        <v>96</v>
      </c>
      <c r="E145" s="29" t="s">
        <v>97</v>
      </c>
      <c r="F145" s="30" t="s">
        <v>1098</v>
      </c>
      <c r="G145" s="86" t="s">
        <v>1099</v>
      </c>
      <c r="H145" s="35" t="s">
        <v>100</v>
      </c>
      <c r="I145" s="24" t="s">
        <v>129</v>
      </c>
      <c r="J145" s="5" t="s">
        <v>249</v>
      </c>
      <c r="K145" s="11">
        <v>3</v>
      </c>
      <c r="L145" s="87" t="s">
        <v>290</v>
      </c>
      <c r="M145" s="52" t="s">
        <v>131</v>
      </c>
      <c r="N145" s="52" t="s">
        <v>105</v>
      </c>
      <c r="O145" s="52" t="s">
        <v>106</v>
      </c>
      <c r="P145" s="35" t="s">
        <v>1100</v>
      </c>
      <c r="Q145" s="26" t="s">
        <v>1101</v>
      </c>
      <c r="R145" s="15" t="s">
        <v>109</v>
      </c>
      <c r="S145" s="35" t="s">
        <v>110</v>
      </c>
      <c r="T145" s="12">
        <v>44963</v>
      </c>
      <c r="U145" s="37">
        <v>44964</v>
      </c>
      <c r="V145" s="37">
        <v>45251</v>
      </c>
      <c r="W145" s="7">
        <v>9</v>
      </c>
      <c r="X145" s="7">
        <v>15</v>
      </c>
      <c r="Y145" s="7">
        <v>285</v>
      </c>
      <c r="Z145" s="7" t="s">
        <v>208</v>
      </c>
      <c r="AA145" s="10">
        <v>26600000</v>
      </c>
      <c r="AB145" s="10">
        <v>2800000</v>
      </c>
      <c r="AC145" s="28">
        <v>891</v>
      </c>
      <c r="AD145" s="37">
        <v>44944</v>
      </c>
      <c r="AE145" s="10" t="s">
        <v>1102</v>
      </c>
      <c r="AF145" s="28">
        <v>1034</v>
      </c>
      <c r="AG145" s="37">
        <v>44964</v>
      </c>
      <c r="AH145" s="10" t="s">
        <v>942</v>
      </c>
      <c r="AI145" s="15" t="s">
        <v>112</v>
      </c>
      <c r="AJ145" s="16">
        <v>44963</v>
      </c>
      <c r="AK145" s="6" t="s">
        <v>1103</v>
      </c>
      <c r="AL145" s="35" t="s">
        <v>114</v>
      </c>
      <c r="AM145" s="28" t="s">
        <v>1104</v>
      </c>
      <c r="AN145" s="15" t="s">
        <v>426</v>
      </c>
      <c r="AO145" s="11"/>
      <c r="AP145" s="11" t="s">
        <v>172</v>
      </c>
      <c r="AQ145" s="11"/>
      <c r="AR145" s="40"/>
      <c r="AS145" s="40"/>
      <c r="AT145" s="40"/>
      <c r="AU145" s="40"/>
      <c r="AV145" s="40"/>
      <c r="AW145" s="40"/>
      <c r="AX145" s="40"/>
      <c r="AY145" s="40"/>
      <c r="AZ145" s="40"/>
      <c r="BA145" s="40"/>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217"/>
      <c r="BY145" s="92">
        <f>V145</f>
        <v>45251</v>
      </c>
      <c r="BZ145" s="26">
        <f>Y145+AZ145</f>
        <v>285</v>
      </c>
      <c r="CA145" s="26" t="str">
        <f>Z145</f>
        <v>9 MESES Y 15 DIAS</v>
      </c>
      <c r="CB145" s="131">
        <f>AA145+AU145</f>
        <v>26600000</v>
      </c>
      <c r="CC145" s="11" t="s">
        <v>281</v>
      </c>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row>
    <row r="146" spans="1:105" ht="30" customHeight="1" x14ac:dyDescent="0.2">
      <c r="A146" s="79">
        <v>146</v>
      </c>
      <c r="B146" s="99">
        <v>85997</v>
      </c>
      <c r="C146" s="1" t="s">
        <v>1105</v>
      </c>
      <c r="D146" s="1" t="s">
        <v>991</v>
      </c>
      <c r="E146" s="29" t="s">
        <v>992</v>
      </c>
      <c r="F146" s="154" t="s">
        <v>1106</v>
      </c>
      <c r="G146" s="80" t="s">
        <v>1107</v>
      </c>
      <c r="H146" s="50" t="s">
        <v>100</v>
      </c>
      <c r="I146" s="54" t="s">
        <v>101</v>
      </c>
      <c r="J146" s="49" t="s">
        <v>249</v>
      </c>
      <c r="K146" s="31">
        <v>4</v>
      </c>
      <c r="L146" s="50" t="s">
        <v>214</v>
      </c>
      <c r="M146" s="126" t="s">
        <v>215</v>
      </c>
      <c r="N146" s="126" t="s">
        <v>105</v>
      </c>
      <c r="O146" s="126" t="s">
        <v>106</v>
      </c>
      <c r="P146" s="50" t="s">
        <v>1108</v>
      </c>
      <c r="Q146" s="80" t="s">
        <v>1109</v>
      </c>
      <c r="R146" s="36" t="s">
        <v>109</v>
      </c>
      <c r="S146" s="50" t="s">
        <v>110</v>
      </c>
      <c r="T146" s="139">
        <v>44963</v>
      </c>
      <c r="U146" s="38">
        <v>44964</v>
      </c>
      <c r="V146" s="38">
        <v>45251</v>
      </c>
      <c r="W146" s="8">
        <v>9</v>
      </c>
      <c r="X146" s="8">
        <v>15</v>
      </c>
      <c r="Y146" s="8">
        <v>285</v>
      </c>
      <c r="Z146" s="8" t="s">
        <v>208</v>
      </c>
      <c r="AA146" s="115">
        <v>22800000</v>
      </c>
      <c r="AB146" s="115">
        <v>2400000</v>
      </c>
      <c r="AC146" s="138">
        <v>1061</v>
      </c>
      <c r="AD146" s="38">
        <v>44958</v>
      </c>
      <c r="AE146" s="115" t="s">
        <v>1110</v>
      </c>
      <c r="AF146" s="138">
        <v>1042</v>
      </c>
      <c r="AG146" s="38">
        <v>44965</v>
      </c>
      <c r="AH146" s="115" t="s">
        <v>934</v>
      </c>
      <c r="AI146" s="36" t="s">
        <v>112</v>
      </c>
      <c r="AJ146" s="116">
        <v>44963</v>
      </c>
      <c r="AK146" s="114" t="s">
        <v>1111</v>
      </c>
      <c r="AL146" s="50" t="s">
        <v>114</v>
      </c>
      <c r="AM146" s="138" t="s">
        <v>1001</v>
      </c>
      <c r="AN146" s="36" t="s">
        <v>1112</v>
      </c>
      <c r="AO146" s="31" t="s">
        <v>1113</v>
      </c>
      <c r="AP146" s="309" t="s">
        <v>117</v>
      </c>
      <c r="AQ146" s="31">
        <v>1</v>
      </c>
      <c r="AR146" s="80" t="s">
        <v>118</v>
      </c>
      <c r="AS146" s="140">
        <v>45251</v>
      </c>
      <c r="AT146" s="115">
        <v>4800000</v>
      </c>
      <c r="AU146" s="115">
        <v>4800000</v>
      </c>
      <c r="AV146" s="80">
        <v>3</v>
      </c>
      <c r="AW146" s="80">
        <v>0</v>
      </c>
      <c r="AX146" s="80">
        <v>90</v>
      </c>
      <c r="AY146" s="80" t="s">
        <v>1077</v>
      </c>
      <c r="AZ146" s="8">
        <v>90</v>
      </c>
      <c r="BA146" s="140">
        <v>45312</v>
      </c>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215"/>
      <c r="BY146" s="140">
        <v>45312</v>
      </c>
      <c r="BZ146" s="8">
        <f>Y146+AZ146</f>
        <v>375</v>
      </c>
      <c r="CA146" s="8" t="s">
        <v>137</v>
      </c>
      <c r="CB146" s="115">
        <f>AA146+AU146</f>
        <v>27600000</v>
      </c>
      <c r="CC146" s="31" t="s">
        <v>121</v>
      </c>
      <c r="CD146" s="220"/>
      <c r="CE146" s="75"/>
      <c r="CF146" s="75"/>
      <c r="CG146" s="75"/>
      <c r="CH146" s="75"/>
      <c r="CI146" s="75"/>
      <c r="CJ146" s="75"/>
      <c r="CK146" s="75"/>
      <c r="CL146" s="75"/>
      <c r="CM146" s="75"/>
      <c r="CN146" s="75"/>
      <c r="CO146" s="75"/>
      <c r="CP146" s="75"/>
      <c r="CQ146" s="75"/>
      <c r="CR146" s="75"/>
      <c r="CS146" s="75"/>
      <c r="CT146" s="75"/>
      <c r="CU146" s="75"/>
      <c r="CV146" s="75"/>
      <c r="CW146" s="75"/>
      <c r="CX146" s="75"/>
      <c r="CY146" s="75"/>
      <c r="CZ146" s="75"/>
      <c r="DA146" s="75"/>
    </row>
    <row r="147" spans="1:105" ht="30" customHeight="1" x14ac:dyDescent="0.2">
      <c r="A147" s="64">
        <v>147</v>
      </c>
      <c r="B147" s="99">
        <v>85918</v>
      </c>
      <c r="C147" s="1" t="s">
        <v>95</v>
      </c>
      <c r="D147" s="1" t="s">
        <v>96</v>
      </c>
      <c r="E147" s="29" t="s">
        <v>97</v>
      </c>
      <c r="F147" s="30" t="s">
        <v>1114</v>
      </c>
      <c r="G147" s="86" t="s">
        <v>1115</v>
      </c>
      <c r="H147" s="35" t="s">
        <v>100</v>
      </c>
      <c r="I147" s="24" t="s">
        <v>101</v>
      </c>
      <c r="J147" s="5" t="s">
        <v>249</v>
      </c>
      <c r="K147" s="11">
        <v>3</v>
      </c>
      <c r="L147" s="87" t="s">
        <v>290</v>
      </c>
      <c r="M147" s="52" t="s">
        <v>412</v>
      </c>
      <c r="N147" s="52" t="s">
        <v>105</v>
      </c>
      <c r="O147" s="52" t="s">
        <v>106</v>
      </c>
      <c r="P147" s="35" t="s">
        <v>1116</v>
      </c>
      <c r="Q147" s="26" t="s">
        <v>1101</v>
      </c>
      <c r="R147" s="15" t="s">
        <v>109</v>
      </c>
      <c r="S147" s="35" t="s">
        <v>110</v>
      </c>
      <c r="T147" s="12">
        <v>44963</v>
      </c>
      <c r="U147" s="37">
        <v>44964</v>
      </c>
      <c r="V147" s="37">
        <v>45251</v>
      </c>
      <c r="W147" s="7">
        <v>9</v>
      </c>
      <c r="X147" s="7">
        <v>15</v>
      </c>
      <c r="Y147" s="7">
        <v>285</v>
      </c>
      <c r="Z147" s="7" t="s">
        <v>208</v>
      </c>
      <c r="AA147" s="10">
        <v>26600000</v>
      </c>
      <c r="AB147" s="10">
        <v>2800000</v>
      </c>
      <c r="AC147" s="28">
        <v>891</v>
      </c>
      <c r="AD147" s="37">
        <v>44944</v>
      </c>
      <c r="AE147" s="10" t="s">
        <v>1102</v>
      </c>
      <c r="AF147" s="28">
        <v>1035</v>
      </c>
      <c r="AG147" s="37">
        <v>44964</v>
      </c>
      <c r="AH147" s="10" t="s">
        <v>942</v>
      </c>
      <c r="AI147" s="15" t="s">
        <v>112</v>
      </c>
      <c r="AJ147" s="16">
        <v>44963</v>
      </c>
      <c r="AK147" s="6" t="s">
        <v>1117</v>
      </c>
      <c r="AL147" s="35" t="s">
        <v>114</v>
      </c>
      <c r="AM147" s="28" t="s">
        <v>1104</v>
      </c>
      <c r="AN147" s="15" t="s">
        <v>1118</v>
      </c>
      <c r="AO147" s="11"/>
      <c r="AP147" s="310" t="s">
        <v>172</v>
      </c>
      <c r="AQ147" s="11">
        <v>1</v>
      </c>
      <c r="AR147" s="26" t="s">
        <v>118</v>
      </c>
      <c r="AS147" s="94">
        <v>45251</v>
      </c>
      <c r="AT147" s="10">
        <v>2800000</v>
      </c>
      <c r="AU147" s="10">
        <v>2800000</v>
      </c>
      <c r="AV147" s="26">
        <v>1</v>
      </c>
      <c r="AW147" s="26">
        <v>0</v>
      </c>
      <c r="AX147" s="26">
        <v>30</v>
      </c>
      <c r="AY147" s="26" t="s">
        <v>136</v>
      </c>
      <c r="AZ147" s="7">
        <v>30</v>
      </c>
      <c r="BA147" s="94">
        <v>45281</v>
      </c>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215"/>
      <c r="BY147" s="94">
        <v>45281</v>
      </c>
      <c r="BZ147" s="7">
        <f>Y147+AZ147</f>
        <v>315</v>
      </c>
      <c r="CA147" s="7" t="s">
        <v>280</v>
      </c>
      <c r="CB147" s="10">
        <f>AA147+AU147</f>
        <v>29400000</v>
      </c>
      <c r="CC147" s="11" t="s">
        <v>281</v>
      </c>
      <c r="CD147" s="214"/>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row>
    <row r="148" spans="1:105" ht="30" customHeight="1" x14ac:dyDescent="0.2">
      <c r="A148" s="77">
        <v>148</v>
      </c>
      <c r="B148" s="99">
        <v>86033</v>
      </c>
      <c r="C148" s="1" t="s">
        <v>870</v>
      </c>
      <c r="D148" s="1" t="s">
        <v>871</v>
      </c>
      <c r="E148" s="29" t="s">
        <v>872</v>
      </c>
      <c r="F148" s="112" t="s">
        <v>1119</v>
      </c>
      <c r="G148" s="82" t="s">
        <v>1120</v>
      </c>
      <c r="H148" s="48" t="s">
        <v>100</v>
      </c>
      <c r="I148" s="45" t="s">
        <v>101</v>
      </c>
      <c r="J148" s="47" t="s">
        <v>249</v>
      </c>
      <c r="K148" s="39">
        <v>3</v>
      </c>
      <c r="L148" s="48" t="s">
        <v>103</v>
      </c>
      <c r="M148" s="132" t="s">
        <v>160</v>
      </c>
      <c r="N148" s="132" t="s">
        <v>105</v>
      </c>
      <c r="O148" s="132" t="s">
        <v>106</v>
      </c>
      <c r="P148" s="48" t="s">
        <v>1121</v>
      </c>
      <c r="Q148" s="82" t="s">
        <v>1122</v>
      </c>
      <c r="R148" s="105" t="s">
        <v>109</v>
      </c>
      <c r="S148" s="48" t="s">
        <v>110</v>
      </c>
      <c r="T148" s="134">
        <v>44963</v>
      </c>
      <c r="U148" s="44">
        <v>44966</v>
      </c>
      <c r="V148" s="44">
        <v>45253</v>
      </c>
      <c r="W148" s="65">
        <v>9</v>
      </c>
      <c r="X148" s="65">
        <v>15</v>
      </c>
      <c r="Y148" s="65">
        <v>285</v>
      </c>
      <c r="Z148" s="65" t="s">
        <v>208</v>
      </c>
      <c r="AA148" s="17">
        <v>46075000</v>
      </c>
      <c r="AB148" s="17">
        <v>4850000</v>
      </c>
      <c r="AC148" s="133">
        <v>1016</v>
      </c>
      <c r="AD148" s="44">
        <v>44951</v>
      </c>
      <c r="AE148" s="17" t="s">
        <v>1123</v>
      </c>
      <c r="AF148" s="133">
        <v>1057</v>
      </c>
      <c r="AG148" s="44">
        <v>44965</v>
      </c>
      <c r="AH148" s="17" t="s">
        <v>1124</v>
      </c>
      <c r="AI148" s="105" t="s">
        <v>112</v>
      </c>
      <c r="AJ148" s="108">
        <v>44963</v>
      </c>
      <c r="AK148" s="107" t="s">
        <v>1125</v>
      </c>
      <c r="AL148" s="48" t="s">
        <v>114</v>
      </c>
      <c r="AM148" s="133" t="s">
        <v>879</v>
      </c>
      <c r="AN148" s="105" t="s">
        <v>874</v>
      </c>
      <c r="AO148" s="105" t="s">
        <v>1126</v>
      </c>
      <c r="AP148" s="311" t="s">
        <v>310</v>
      </c>
      <c r="AQ148" s="39">
        <v>1</v>
      </c>
      <c r="AR148" s="82" t="s">
        <v>118</v>
      </c>
      <c r="AS148" s="129">
        <v>45252</v>
      </c>
      <c r="AT148" s="17">
        <v>4850000</v>
      </c>
      <c r="AU148" s="17">
        <v>4850000</v>
      </c>
      <c r="AV148" s="82">
        <v>1</v>
      </c>
      <c r="AW148" s="82">
        <v>0</v>
      </c>
      <c r="AX148" s="82">
        <v>30</v>
      </c>
      <c r="AY148" s="82" t="s">
        <v>136</v>
      </c>
      <c r="AZ148" s="65">
        <v>30</v>
      </c>
      <c r="BA148" s="129">
        <v>45283</v>
      </c>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215"/>
      <c r="BY148" s="129">
        <v>45283</v>
      </c>
      <c r="BZ148" s="65">
        <f>Y148+AZ148</f>
        <v>315</v>
      </c>
      <c r="CA148" s="65" t="s">
        <v>280</v>
      </c>
      <c r="CB148" s="17">
        <f>AA148+AU148</f>
        <v>50925000</v>
      </c>
      <c r="CC148" s="39" t="s">
        <v>121</v>
      </c>
      <c r="CD148" s="221"/>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row>
    <row r="149" spans="1:105" ht="30" customHeight="1" x14ac:dyDescent="0.2">
      <c r="A149" s="64">
        <v>149</v>
      </c>
      <c r="B149" s="99">
        <v>86199</v>
      </c>
      <c r="C149" s="1" t="s">
        <v>1127</v>
      </c>
      <c r="D149" s="1" t="s">
        <v>1128</v>
      </c>
      <c r="E149" s="29" t="s">
        <v>1129</v>
      </c>
      <c r="F149" s="30" t="s">
        <v>1130</v>
      </c>
      <c r="G149" s="86" t="s">
        <v>1131</v>
      </c>
      <c r="H149" s="35" t="s">
        <v>100</v>
      </c>
      <c r="I149" s="24" t="s">
        <v>101</v>
      </c>
      <c r="J149" s="5" t="s">
        <v>249</v>
      </c>
      <c r="K149" s="11">
        <v>3</v>
      </c>
      <c r="L149" s="35" t="s">
        <v>103</v>
      </c>
      <c r="M149" s="52"/>
      <c r="N149" s="52" t="s">
        <v>105</v>
      </c>
      <c r="O149" s="52" t="s">
        <v>106</v>
      </c>
      <c r="P149" s="35" t="s">
        <v>1132</v>
      </c>
      <c r="Q149" s="26" t="s">
        <v>1133</v>
      </c>
      <c r="R149" s="15" t="s">
        <v>109</v>
      </c>
      <c r="S149" s="35" t="s">
        <v>110</v>
      </c>
      <c r="T149" s="12">
        <v>44963</v>
      </c>
      <c r="U149" s="37">
        <v>44965</v>
      </c>
      <c r="V149" s="37">
        <v>45252</v>
      </c>
      <c r="W149" s="7">
        <v>9</v>
      </c>
      <c r="X149" s="7">
        <v>15</v>
      </c>
      <c r="Y149" s="7">
        <v>285</v>
      </c>
      <c r="Z149" s="7" t="s">
        <v>208</v>
      </c>
      <c r="AA149" s="10">
        <v>43700000</v>
      </c>
      <c r="AB149" s="10">
        <v>4600000</v>
      </c>
      <c r="AC149" s="28">
        <v>956</v>
      </c>
      <c r="AD149" s="37">
        <v>44946</v>
      </c>
      <c r="AE149" s="10" t="s">
        <v>1134</v>
      </c>
      <c r="AF149" s="28">
        <v>1038</v>
      </c>
      <c r="AG149" s="37">
        <v>44965</v>
      </c>
      <c r="AH149" s="10" t="s">
        <v>1135</v>
      </c>
      <c r="AI149" s="15" t="s">
        <v>112</v>
      </c>
      <c r="AJ149" s="16">
        <v>44963</v>
      </c>
      <c r="AK149" s="6" t="s">
        <v>1136</v>
      </c>
      <c r="AL149" s="35" t="s">
        <v>114</v>
      </c>
      <c r="AM149" s="28" t="s">
        <v>1137</v>
      </c>
      <c r="AN149" s="15" t="s">
        <v>1138</v>
      </c>
      <c r="AO149" s="11"/>
      <c r="AP149" s="11" t="s">
        <v>225</v>
      </c>
      <c r="AQ149" s="11"/>
      <c r="AR149" s="40"/>
      <c r="AS149" s="40"/>
      <c r="AT149" s="40"/>
      <c r="AU149" s="40"/>
      <c r="AV149" s="40"/>
      <c r="AW149" s="40"/>
      <c r="AX149" s="40"/>
      <c r="AY149" s="40"/>
      <c r="AZ149" s="40"/>
      <c r="BA149" s="40"/>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217"/>
      <c r="BY149" s="92">
        <f>V149</f>
        <v>45252</v>
      </c>
      <c r="BZ149" s="26">
        <f>Y149+AZ149</f>
        <v>285</v>
      </c>
      <c r="CA149" s="26" t="str">
        <f>Z149</f>
        <v>9 MESES Y 15 DIAS</v>
      </c>
      <c r="CB149" s="131">
        <f>AA149+AU149</f>
        <v>43700000</v>
      </c>
      <c r="CC149" s="11" t="s">
        <v>281</v>
      </c>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row>
    <row r="150" spans="1:105" ht="30" customHeight="1" x14ac:dyDescent="0.2">
      <c r="A150" s="79">
        <v>150</v>
      </c>
      <c r="B150" s="99">
        <v>84501</v>
      </c>
      <c r="C150" s="1" t="s">
        <v>226</v>
      </c>
      <c r="D150" s="1" t="s">
        <v>201</v>
      </c>
      <c r="E150" s="29" t="s">
        <v>202</v>
      </c>
      <c r="F150" s="154" t="s">
        <v>1139</v>
      </c>
      <c r="G150" s="80" t="s">
        <v>1140</v>
      </c>
      <c r="H150" s="50" t="s">
        <v>100</v>
      </c>
      <c r="I150" s="54" t="s">
        <v>129</v>
      </c>
      <c r="J150" s="49" t="s">
        <v>249</v>
      </c>
      <c r="K150" s="289">
        <v>4</v>
      </c>
      <c r="L150" s="50" t="s">
        <v>103</v>
      </c>
      <c r="M150" s="126" t="s">
        <v>205</v>
      </c>
      <c r="N150" s="126" t="s">
        <v>105</v>
      </c>
      <c r="O150" s="126" t="s">
        <v>106</v>
      </c>
      <c r="P150" s="50" t="s">
        <v>1141</v>
      </c>
      <c r="Q150" s="80" t="s">
        <v>1142</v>
      </c>
      <c r="R150" s="36" t="s">
        <v>109</v>
      </c>
      <c r="S150" s="50" t="s">
        <v>110</v>
      </c>
      <c r="T150" s="139">
        <v>44964</v>
      </c>
      <c r="U150" s="38">
        <v>44965</v>
      </c>
      <c r="V150" s="38">
        <v>45253</v>
      </c>
      <c r="W150" s="8">
        <v>9</v>
      </c>
      <c r="X150" s="8">
        <v>15</v>
      </c>
      <c r="Y150" s="8">
        <v>285</v>
      </c>
      <c r="Z150" s="8" t="s">
        <v>208</v>
      </c>
      <c r="AA150" s="115">
        <v>43225000</v>
      </c>
      <c r="AB150" s="115">
        <v>4550000</v>
      </c>
      <c r="AC150" s="138">
        <v>992</v>
      </c>
      <c r="AD150" s="38">
        <v>44951</v>
      </c>
      <c r="AE150" s="115" t="s">
        <v>1143</v>
      </c>
      <c r="AF150" s="138">
        <v>1069</v>
      </c>
      <c r="AG150" s="38">
        <v>44965</v>
      </c>
      <c r="AH150" s="115" t="s">
        <v>1144</v>
      </c>
      <c r="AI150" s="36" t="s">
        <v>112</v>
      </c>
      <c r="AJ150" s="116">
        <v>44963</v>
      </c>
      <c r="AK150" s="114" t="s">
        <v>1145</v>
      </c>
      <c r="AL150" s="50" t="s">
        <v>114</v>
      </c>
      <c r="AM150" s="138" t="s">
        <v>232</v>
      </c>
      <c r="AN150" s="80" t="s">
        <v>233</v>
      </c>
      <c r="AO150" s="80"/>
      <c r="AP150" s="309" t="s">
        <v>191</v>
      </c>
      <c r="AQ150" s="31">
        <v>1</v>
      </c>
      <c r="AR150" s="80" t="s">
        <v>118</v>
      </c>
      <c r="AS150" s="140">
        <v>45252</v>
      </c>
      <c r="AT150" s="115">
        <v>4550000</v>
      </c>
      <c r="AU150" s="115">
        <v>4550000</v>
      </c>
      <c r="AV150" s="80">
        <v>1</v>
      </c>
      <c r="AW150" s="80">
        <v>0</v>
      </c>
      <c r="AX150" s="80">
        <v>30</v>
      </c>
      <c r="AY150" s="80" t="s">
        <v>136</v>
      </c>
      <c r="AZ150" s="8">
        <v>30</v>
      </c>
      <c r="BA150" s="140">
        <v>45283</v>
      </c>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215"/>
      <c r="BY150" s="140">
        <v>45283</v>
      </c>
      <c r="BZ150" s="8">
        <f>Y150+AZ150</f>
        <v>315</v>
      </c>
      <c r="CA150" s="8" t="s">
        <v>280</v>
      </c>
      <c r="CB150" s="115">
        <f>AA150+AU150</f>
        <v>47775000</v>
      </c>
      <c r="CC150" s="31" t="s">
        <v>121</v>
      </c>
      <c r="CD150" s="220"/>
      <c r="CE150" s="75"/>
      <c r="CF150" s="75"/>
      <c r="CG150" s="75"/>
      <c r="CH150" s="75"/>
      <c r="CI150" s="75"/>
      <c r="CJ150" s="75"/>
      <c r="CK150" s="75"/>
      <c r="CL150" s="75"/>
      <c r="CM150" s="75"/>
      <c r="CN150" s="75"/>
      <c r="CO150" s="75"/>
      <c r="CP150" s="75"/>
      <c r="CQ150" s="75"/>
      <c r="CR150" s="75"/>
      <c r="CS150" s="75"/>
      <c r="CT150" s="75"/>
      <c r="CU150" s="75"/>
      <c r="CV150" s="75"/>
      <c r="CW150" s="75"/>
      <c r="CX150" s="75"/>
      <c r="CY150" s="75"/>
      <c r="CZ150" s="75"/>
      <c r="DA150" s="75"/>
    </row>
    <row r="151" spans="1:105" ht="30" customHeight="1" x14ac:dyDescent="0.2">
      <c r="A151" s="77">
        <v>151</v>
      </c>
      <c r="B151" s="99">
        <v>84212</v>
      </c>
      <c r="C151" s="1" t="s">
        <v>95</v>
      </c>
      <c r="D151" s="1" t="s">
        <v>96</v>
      </c>
      <c r="E151" s="29" t="s">
        <v>256</v>
      </c>
      <c r="F151" s="112" t="s">
        <v>1146</v>
      </c>
      <c r="G151" s="82" t="s">
        <v>1147</v>
      </c>
      <c r="H151" s="48" t="s">
        <v>100</v>
      </c>
      <c r="I151" s="45" t="s">
        <v>129</v>
      </c>
      <c r="J151" s="47" t="s">
        <v>249</v>
      </c>
      <c r="K151" s="39">
        <v>5</v>
      </c>
      <c r="L151" s="48" t="s">
        <v>214</v>
      </c>
      <c r="M151" s="132" t="s">
        <v>215</v>
      </c>
      <c r="N151" s="132" t="s">
        <v>105</v>
      </c>
      <c r="O151" s="132" t="s">
        <v>106</v>
      </c>
      <c r="P151" s="48" t="s">
        <v>1148</v>
      </c>
      <c r="Q151" s="82" t="s">
        <v>1149</v>
      </c>
      <c r="R151" s="105" t="s">
        <v>109</v>
      </c>
      <c r="S151" s="48" t="s">
        <v>110</v>
      </c>
      <c r="T151" s="134">
        <v>44963</v>
      </c>
      <c r="U151" s="44">
        <v>44965</v>
      </c>
      <c r="V151" s="44">
        <v>45237</v>
      </c>
      <c r="W151" s="65">
        <v>9</v>
      </c>
      <c r="X151" s="65">
        <v>0</v>
      </c>
      <c r="Y151" s="65">
        <v>270</v>
      </c>
      <c r="Z151" s="65" t="s">
        <v>1150</v>
      </c>
      <c r="AA151" s="17">
        <v>24300000</v>
      </c>
      <c r="AB151" s="17">
        <v>2700000</v>
      </c>
      <c r="AC151" s="133">
        <v>885</v>
      </c>
      <c r="AD151" s="44">
        <v>44944</v>
      </c>
      <c r="AE151" s="17" t="s">
        <v>1151</v>
      </c>
      <c r="AF151" s="133">
        <v>1039</v>
      </c>
      <c r="AG151" s="44">
        <v>44965</v>
      </c>
      <c r="AH151" s="17" t="s">
        <v>1152</v>
      </c>
      <c r="AI151" s="105" t="s">
        <v>112</v>
      </c>
      <c r="AJ151" s="108">
        <v>44963</v>
      </c>
      <c r="AK151" s="107" t="s">
        <v>1153</v>
      </c>
      <c r="AL151" s="48" t="s">
        <v>114</v>
      </c>
      <c r="AM151" s="133" t="s">
        <v>728</v>
      </c>
      <c r="AN151" s="105" t="s">
        <v>486</v>
      </c>
      <c r="AO151" s="39"/>
      <c r="AP151" s="311" t="s">
        <v>225</v>
      </c>
      <c r="AQ151" s="39">
        <v>1</v>
      </c>
      <c r="AR151" s="82" t="s">
        <v>118</v>
      </c>
      <c r="AS151" s="129">
        <v>45231</v>
      </c>
      <c r="AT151" s="17">
        <v>10800000</v>
      </c>
      <c r="AU151" s="17">
        <v>10800000</v>
      </c>
      <c r="AV151" s="82">
        <v>4</v>
      </c>
      <c r="AW151" s="82">
        <v>0</v>
      </c>
      <c r="AX151" s="82">
        <v>120</v>
      </c>
      <c r="AY151" s="82" t="s">
        <v>144</v>
      </c>
      <c r="AZ151" s="65">
        <v>120</v>
      </c>
      <c r="BA151" s="129">
        <v>45358</v>
      </c>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215"/>
      <c r="BY151" s="129">
        <v>45358</v>
      </c>
      <c r="BZ151" s="65">
        <f>Y151+AZ151</f>
        <v>390</v>
      </c>
      <c r="CA151" s="65" t="s">
        <v>220</v>
      </c>
      <c r="CB151" s="17">
        <f>AA151+AU151</f>
        <v>35100000</v>
      </c>
      <c r="CC151" s="39" t="s">
        <v>121</v>
      </c>
      <c r="CD151" s="221"/>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row>
    <row r="152" spans="1:105" ht="30" customHeight="1" x14ac:dyDescent="0.2">
      <c r="A152" s="64">
        <v>152</v>
      </c>
      <c r="B152" s="99">
        <v>86023</v>
      </c>
      <c r="C152" s="1" t="s">
        <v>419</v>
      </c>
      <c r="D152" s="1" t="s">
        <v>255</v>
      </c>
      <c r="E152" s="29" t="s">
        <v>97</v>
      </c>
      <c r="F152" s="30" t="s">
        <v>1154</v>
      </c>
      <c r="G152" s="86" t="s">
        <v>1155</v>
      </c>
      <c r="H152" s="35" t="s">
        <v>100</v>
      </c>
      <c r="I152" s="24" t="s">
        <v>129</v>
      </c>
      <c r="J152" s="5" t="s">
        <v>249</v>
      </c>
      <c r="K152" s="11">
        <v>1</v>
      </c>
      <c r="L152" s="35" t="s">
        <v>214</v>
      </c>
      <c r="M152" s="52" t="s">
        <v>215</v>
      </c>
      <c r="N152" s="52" t="s">
        <v>105</v>
      </c>
      <c r="O152" s="52" t="s">
        <v>106</v>
      </c>
      <c r="P152" s="35" t="s">
        <v>1156</v>
      </c>
      <c r="Q152" s="26" t="s">
        <v>1157</v>
      </c>
      <c r="R152" s="15" t="s">
        <v>109</v>
      </c>
      <c r="S152" s="35" t="s">
        <v>110</v>
      </c>
      <c r="T152" s="12">
        <v>44964</v>
      </c>
      <c r="U152" s="37">
        <v>44965</v>
      </c>
      <c r="V152" s="37">
        <v>45252</v>
      </c>
      <c r="W152" s="7">
        <v>9</v>
      </c>
      <c r="X152" s="7">
        <v>15</v>
      </c>
      <c r="Y152" s="7">
        <v>285</v>
      </c>
      <c r="Z152" s="7" t="s">
        <v>208</v>
      </c>
      <c r="AA152" s="10">
        <v>24700000</v>
      </c>
      <c r="AB152" s="10">
        <v>2600000</v>
      </c>
      <c r="AC152" s="28">
        <v>898</v>
      </c>
      <c r="AD152" s="37">
        <v>44944</v>
      </c>
      <c r="AE152" s="10" t="s">
        <v>1158</v>
      </c>
      <c r="AF152" s="28">
        <v>1062</v>
      </c>
      <c r="AG152" s="37">
        <v>44965</v>
      </c>
      <c r="AH152" s="10" t="s">
        <v>1159</v>
      </c>
      <c r="AI152" s="15" t="s">
        <v>112</v>
      </c>
      <c r="AJ152" s="16">
        <v>44964</v>
      </c>
      <c r="AK152" s="6" t="s">
        <v>1160</v>
      </c>
      <c r="AL152" s="35" t="s">
        <v>114</v>
      </c>
      <c r="AM152" s="28" t="s">
        <v>1161</v>
      </c>
      <c r="AN152" s="15" t="s">
        <v>264</v>
      </c>
      <c r="AO152" s="11"/>
      <c r="AP152" s="11" t="s">
        <v>278</v>
      </c>
      <c r="AQ152" s="11"/>
      <c r="AR152" s="40"/>
      <c r="AS152" s="40"/>
      <c r="AT152" s="40"/>
      <c r="AU152" s="40"/>
      <c r="AV152" s="40"/>
      <c r="AW152" s="40"/>
      <c r="AX152" s="40"/>
      <c r="AY152" s="40"/>
      <c r="AZ152" s="40"/>
      <c r="BA152" s="40"/>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207"/>
      <c r="BY152" s="92">
        <f>V152</f>
        <v>45252</v>
      </c>
      <c r="BZ152" s="26">
        <f>Y152+AZ152</f>
        <v>285</v>
      </c>
      <c r="CA152" s="26" t="str">
        <f>Z152</f>
        <v>9 MESES Y 15 DIAS</v>
      </c>
      <c r="CB152" s="131">
        <f>AA152+AU152</f>
        <v>24700000</v>
      </c>
      <c r="CC152" s="11" t="s">
        <v>281</v>
      </c>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row>
    <row r="153" spans="1:105" ht="30" customHeight="1" x14ac:dyDescent="0.2">
      <c r="A153" s="64">
        <v>153</v>
      </c>
      <c r="B153" s="99">
        <v>84605</v>
      </c>
      <c r="C153" s="1" t="s">
        <v>95</v>
      </c>
      <c r="D153" s="1" t="s">
        <v>96</v>
      </c>
      <c r="E153" s="29" t="s">
        <v>97</v>
      </c>
      <c r="F153" s="30" t="s">
        <v>1162</v>
      </c>
      <c r="G153" s="86" t="s">
        <v>1163</v>
      </c>
      <c r="H153" s="35" t="s">
        <v>100</v>
      </c>
      <c r="I153" s="24" t="s">
        <v>101</v>
      </c>
      <c r="J153" s="5" t="s">
        <v>249</v>
      </c>
      <c r="K153" s="11">
        <v>1</v>
      </c>
      <c r="L153" s="35" t="s">
        <v>103</v>
      </c>
      <c r="M153" s="52"/>
      <c r="N153" s="52" t="s">
        <v>105</v>
      </c>
      <c r="O153" s="52" t="s">
        <v>106</v>
      </c>
      <c r="P153" s="35" t="s">
        <v>1164</v>
      </c>
      <c r="Q153" s="26" t="s">
        <v>1165</v>
      </c>
      <c r="R153" s="15" t="s">
        <v>109</v>
      </c>
      <c r="S153" s="35" t="s">
        <v>110</v>
      </c>
      <c r="T153" s="12">
        <v>44971</v>
      </c>
      <c r="U153" s="37">
        <v>44972</v>
      </c>
      <c r="V153" s="37">
        <v>45259</v>
      </c>
      <c r="W153" s="7">
        <v>9</v>
      </c>
      <c r="X153" s="7">
        <v>15</v>
      </c>
      <c r="Y153" s="7">
        <v>285</v>
      </c>
      <c r="Z153" s="7" t="s">
        <v>208</v>
      </c>
      <c r="AA153" s="10">
        <v>61750000</v>
      </c>
      <c r="AB153" s="10">
        <v>6500000</v>
      </c>
      <c r="AC153" s="28">
        <v>1007</v>
      </c>
      <c r="AD153" s="37">
        <v>44951</v>
      </c>
      <c r="AE153" s="10" t="s">
        <v>1166</v>
      </c>
      <c r="AF153" s="28">
        <v>1054</v>
      </c>
      <c r="AG153" s="37">
        <v>44965</v>
      </c>
      <c r="AH153" s="10" t="s">
        <v>1074</v>
      </c>
      <c r="AI153" s="15" t="s">
        <v>112</v>
      </c>
      <c r="AJ153" s="16">
        <v>44964</v>
      </c>
      <c r="AK153" s="6" t="s">
        <v>1167</v>
      </c>
      <c r="AL153" s="35" t="s">
        <v>114</v>
      </c>
      <c r="AM153" s="28" t="s">
        <v>416</v>
      </c>
      <c r="AN153" s="15" t="s">
        <v>308</v>
      </c>
      <c r="AO153" s="23"/>
      <c r="AP153" s="11" t="s">
        <v>418</v>
      </c>
      <c r="AQ153" s="11"/>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215"/>
      <c r="BY153" s="92">
        <f>V153</f>
        <v>45259</v>
      </c>
      <c r="BZ153" s="26">
        <f>Y153+AZ153</f>
        <v>285</v>
      </c>
      <c r="CA153" s="26" t="str">
        <f>Z153</f>
        <v>9 MESES Y 15 DIAS</v>
      </c>
      <c r="CB153" s="157">
        <f>AA153+AU153</f>
        <v>61750000</v>
      </c>
      <c r="CC153" s="11" t="s">
        <v>281</v>
      </c>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row>
    <row r="154" spans="1:105" ht="30" customHeight="1" x14ac:dyDescent="0.2">
      <c r="A154" s="64">
        <v>154</v>
      </c>
      <c r="B154" s="99">
        <v>84464</v>
      </c>
      <c r="C154" s="1" t="s">
        <v>95</v>
      </c>
      <c r="D154" s="1" t="s">
        <v>96</v>
      </c>
      <c r="E154" s="29" t="s">
        <v>97</v>
      </c>
      <c r="F154" s="30" t="s">
        <v>1168</v>
      </c>
      <c r="G154" s="86" t="s">
        <v>1169</v>
      </c>
      <c r="H154" s="35" t="s">
        <v>100</v>
      </c>
      <c r="I154" s="24" t="s">
        <v>129</v>
      </c>
      <c r="J154" s="5" t="s">
        <v>249</v>
      </c>
      <c r="K154" s="11">
        <v>3</v>
      </c>
      <c r="L154" s="35" t="s">
        <v>103</v>
      </c>
      <c r="M154" s="52" t="s">
        <v>131</v>
      </c>
      <c r="N154" s="52" t="s">
        <v>105</v>
      </c>
      <c r="O154" s="52" t="s">
        <v>106</v>
      </c>
      <c r="P154" s="35" t="s">
        <v>1170</v>
      </c>
      <c r="Q154" s="26" t="s">
        <v>1171</v>
      </c>
      <c r="R154" s="15" t="s">
        <v>109</v>
      </c>
      <c r="S154" s="35" t="s">
        <v>110</v>
      </c>
      <c r="T154" s="12">
        <v>44964</v>
      </c>
      <c r="U154" s="37">
        <v>44965</v>
      </c>
      <c r="V154" s="37">
        <v>45252</v>
      </c>
      <c r="W154" s="7">
        <v>9</v>
      </c>
      <c r="X154" s="7">
        <v>15</v>
      </c>
      <c r="Y154" s="7">
        <v>285</v>
      </c>
      <c r="Z154" s="7" t="s">
        <v>208</v>
      </c>
      <c r="AA154" s="10">
        <v>52250000</v>
      </c>
      <c r="AB154" s="10">
        <v>5500000</v>
      </c>
      <c r="AC154" s="28">
        <v>985</v>
      </c>
      <c r="AD154" s="37">
        <v>44951</v>
      </c>
      <c r="AE154" s="10" t="s">
        <v>1172</v>
      </c>
      <c r="AF154" s="28">
        <v>1043</v>
      </c>
      <c r="AG154" s="37">
        <v>44965</v>
      </c>
      <c r="AH154" s="10" t="s">
        <v>999</v>
      </c>
      <c r="AI154" s="15" t="s">
        <v>112</v>
      </c>
      <c r="AJ154" s="16">
        <v>44963</v>
      </c>
      <c r="AK154" s="6" t="s">
        <v>1173</v>
      </c>
      <c r="AL154" s="35" t="s">
        <v>114</v>
      </c>
      <c r="AM154" s="28" t="s">
        <v>431</v>
      </c>
      <c r="AN154" s="15" t="s">
        <v>432</v>
      </c>
      <c r="AO154" s="11"/>
      <c r="AP154" s="11" t="s">
        <v>219</v>
      </c>
      <c r="AQ154" s="11">
        <v>1</v>
      </c>
      <c r="AR154" s="40"/>
      <c r="AS154" s="40"/>
      <c r="AT154" s="40"/>
      <c r="AU154" s="40"/>
      <c r="AV154" s="40"/>
      <c r="AW154" s="40"/>
      <c r="AX154" s="40"/>
      <c r="AY154" s="40"/>
      <c r="AZ154" s="40"/>
      <c r="BA154" s="40"/>
      <c r="BB154" s="85"/>
      <c r="BC154" s="85"/>
      <c r="BD154" s="85"/>
      <c r="BE154" s="85"/>
      <c r="BF154" s="85"/>
      <c r="BG154" s="85"/>
      <c r="BH154" s="85"/>
      <c r="BI154" s="85"/>
      <c r="BJ154" s="85"/>
      <c r="BK154" s="82" t="s">
        <v>343</v>
      </c>
      <c r="BL154" s="129">
        <v>45044</v>
      </c>
      <c r="BM154" s="129">
        <v>45044</v>
      </c>
      <c r="BN154" s="82" t="s">
        <v>1174</v>
      </c>
      <c r="BO154" s="82">
        <v>1013613113</v>
      </c>
      <c r="BP154" s="82" t="s">
        <v>1175</v>
      </c>
      <c r="BQ154" s="17">
        <v>1430000</v>
      </c>
      <c r="BR154" s="82" t="s">
        <v>1169</v>
      </c>
      <c r="BS154" s="82">
        <v>1014244856</v>
      </c>
      <c r="BT154" s="82" t="s">
        <v>1176</v>
      </c>
      <c r="BU154" s="61">
        <v>3795000</v>
      </c>
      <c r="BV154" s="61" t="s">
        <v>1177</v>
      </c>
      <c r="BW154" s="17"/>
      <c r="BX154" s="226"/>
      <c r="BY154" s="92">
        <f>V154</f>
        <v>45252</v>
      </c>
      <c r="BZ154" s="26">
        <f>Y154+AZ154</f>
        <v>285</v>
      </c>
      <c r="CA154" s="26" t="str">
        <f>Z154</f>
        <v>9 MESES Y 15 DIAS</v>
      </c>
      <c r="CB154" s="131">
        <f>AA154+AU154</f>
        <v>52250000</v>
      </c>
      <c r="CC154" s="11" t="s">
        <v>368</v>
      </c>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row>
    <row r="155" spans="1:105" ht="30" customHeight="1" x14ac:dyDescent="0.2">
      <c r="A155" s="79">
        <v>155</v>
      </c>
      <c r="B155" s="99">
        <v>84464</v>
      </c>
      <c r="C155" s="1" t="s">
        <v>95</v>
      </c>
      <c r="D155" s="1" t="s">
        <v>96</v>
      </c>
      <c r="E155" s="29" t="s">
        <v>97</v>
      </c>
      <c r="F155" s="154" t="s">
        <v>1178</v>
      </c>
      <c r="G155" s="80" t="s">
        <v>1179</v>
      </c>
      <c r="H155" s="50" t="s">
        <v>100</v>
      </c>
      <c r="I155" s="54" t="s">
        <v>101</v>
      </c>
      <c r="J155" s="49" t="s">
        <v>249</v>
      </c>
      <c r="K155" s="31">
        <v>3</v>
      </c>
      <c r="L155" s="50" t="s">
        <v>103</v>
      </c>
      <c r="M155" s="126" t="s">
        <v>1180</v>
      </c>
      <c r="N155" s="126" t="s">
        <v>105</v>
      </c>
      <c r="O155" s="126" t="s">
        <v>106</v>
      </c>
      <c r="P155" s="50" t="s">
        <v>1181</v>
      </c>
      <c r="Q155" s="80" t="s">
        <v>1171</v>
      </c>
      <c r="R155" s="36" t="s">
        <v>109</v>
      </c>
      <c r="S155" s="50" t="s">
        <v>110</v>
      </c>
      <c r="T155" s="139">
        <v>44964</v>
      </c>
      <c r="U155" s="38">
        <v>44965</v>
      </c>
      <c r="V155" s="38">
        <v>45252</v>
      </c>
      <c r="W155" s="8">
        <v>9</v>
      </c>
      <c r="X155" s="8">
        <v>15</v>
      </c>
      <c r="Y155" s="8">
        <v>285</v>
      </c>
      <c r="Z155" s="8" t="s">
        <v>208</v>
      </c>
      <c r="AA155" s="115">
        <v>52250000</v>
      </c>
      <c r="AB155" s="115">
        <v>5500000</v>
      </c>
      <c r="AC155" s="138">
        <v>985</v>
      </c>
      <c r="AD155" s="38">
        <v>44951</v>
      </c>
      <c r="AE155" s="115" t="s">
        <v>1172</v>
      </c>
      <c r="AF155" s="138">
        <v>1045</v>
      </c>
      <c r="AG155" s="38">
        <v>44965</v>
      </c>
      <c r="AH155" s="115" t="s">
        <v>999</v>
      </c>
      <c r="AI155" s="36" t="s">
        <v>112</v>
      </c>
      <c r="AJ155" s="116">
        <v>44963</v>
      </c>
      <c r="AK155" s="114" t="s">
        <v>1182</v>
      </c>
      <c r="AL155" s="50" t="s">
        <v>114</v>
      </c>
      <c r="AM155" s="138" t="s">
        <v>431</v>
      </c>
      <c r="AN155" s="36" t="s">
        <v>432</v>
      </c>
      <c r="AO155" s="31"/>
      <c r="AP155" s="309" t="s">
        <v>219</v>
      </c>
      <c r="AQ155" s="31">
        <v>1</v>
      </c>
      <c r="AR155" s="80" t="s">
        <v>118</v>
      </c>
      <c r="AS155" s="140">
        <v>45251</v>
      </c>
      <c r="AT155" s="115">
        <v>8250000</v>
      </c>
      <c r="AU155" s="115">
        <v>8250000</v>
      </c>
      <c r="AV155" s="80">
        <v>1</v>
      </c>
      <c r="AW155" s="80">
        <v>15</v>
      </c>
      <c r="AX155" s="80">
        <v>45</v>
      </c>
      <c r="AY155" s="80" t="s">
        <v>790</v>
      </c>
      <c r="AZ155" s="8">
        <v>45</v>
      </c>
      <c r="BA155" s="140">
        <v>45297</v>
      </c>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215"/>
      <c r="BY155" s="140">
        <v>45297</v>
      </c>
      <c r="BZ155" s="8">
        <f>Y155+AZ155</f>
        <v>330</v>
      </c>
      <c r="CA155" s="8" t="s">
        <v>178</v>
      </c>
      <c r="CB155" s="115">
        <f>AA155+AU155</f>
        <v>60500000</v>
      </c>
      <c r="CC155" s="31" t="s">
        <v>121</v>
      </c>
      <c r="CD155" s="220"/>
      <c r="CE155" s="75"/>
      <c r="CF155" s="75"/>
      <c r="CG155" s="75"/>
      <c r="CH155" s="75"/>
      <c r="CI155" s="75"/>
      <c r="CJ155" s="75"/>
      <c r="CK155" s="75"/>
      <c r="CL155" s="75"/>
      <c r="CM155" s="75"/>
      <c r="CN155" s="75"/>
      <c r="CO155" s="75"/>
      <c r="CP155" s="75"/>
      <c r="CQ155" s="75"/>
      <c r="CR155" s="75"/>
      <c r="CS155" s="75"/>
      <c r="CT155" s="75"/>
      <c r="CU155" s="75"/>
      <c r="CV155" s="75"/>
      <c r="CW155" s="75"/>
      <c r="CX155" s="75"/>
      <c r="CY155" s="75"/>
      <c r="CZ155" s="75"/>
      <c r="DA155" s="75"/>
    </row>
    <row r="156" spans="1:105" ht="30" customHeight="1" x14ac:dyDescent="0.2">
      <c r="A156" s="64">
        <v>156</v>
      </c>
      <c r="B156" s="99">
        <v>84604</v>
      </c>
      <c r="C156" s="1" t="s">
        <v>95</v>
      </c>
      <c r="D156" s="1" t="s">
        <v>96</v>
      </c>
      <c r="E156" s="29" t="s">
        <v>97</v>
      </c>
      <c r="F156" s="30" t="s">
        <v>1183</v>
      </c>
      <c r="G156" s="26" t="s">
        <v>1184</v>
      </c>
      <c r="H156" s="35" t="s">
        <v>100</v>
      </c>
      <c r="I156" s="24" t="s">
        <v>101</v>
      </c>
      <c r="J156" s="5" t="s">
        <v>249</v>
      </c>
      <c r="K156" s="11">
        <v>1</v>
      </c>
      <c r="L156" s="35" t="s">
        <v>103</v>
      </c>
      <c r="M156" s="52" t="s">
        <v>1185</v>
      </c>
      <c r="N156" s="52" t="s">
        <v>105</v>
      </c>
      <c r="O156" s="52" t="s">
        <v>106</v>
      </c>
      <c r="P156" s="35" t="s">
        <v>1186</v>
      </c>
      <c r="Q156" s="26" t="s">
        <v>1187</v>
      </c>
      <c r="R156" s="15" t="s">
        <v>109</v>
      </c>
      <c r="S156" s="35" t="s">
        <v>110</v>
      </c>
      <c r="T156" s="12">
        <v>44964</v>
      </c>
      <c r="U156" s="37">
        <v>44965</v>
      </c>
      <c r="V156" s="37">
        <v>45252</v>
      </c>
      <c r="W156" s="7">
        <v>9</v>
      </c>
      <c r="X156" s="7">
        <v>15</v>
      </c>
      <c r="Y156" s="7">
        <v>285</v>
      </c>
      <c r="Z156" s="7" t="s">
        <v>208</v>
      </c>
      <c r="AA156" s="10">
        <v>76000000</v>
      </c>
      <c r="AB156" s="10">
        <v>8000000</v>
      </c>
      <c r="AC156" s="28">
        <v>1045</v>
      </c>
      <c r="AD156" s="37">
        <v>44953</v>
      </c>
      <c r="AE156" s="10" t="s">
        <v>949</v>
      </c>
      <c r="AF156" s="28">
        <v>1056</v>
      </c>
      <c r="AG156" s="37">
        <v>44965</v>
      </c>
      <c r="AH156" s="10" t="s">
        <v>950</v>
      </c>
      <c r="AI156" s="15" t="s">
        <v>112</v>
      </c>
      <c r="AJ156" s="16">
        <v>44963</v>
      </c>
      <c r="AK156" s="6" t="s">
        <v>1188</v>
      </c>
      <c r="AL156" s="35" t="s">
        <v>114</v>
      </c>
      <c r="AM156" s="28" t="s">
        <v>1069</v>
      </c>
      <c r="AN156" s="23" t="s">
        <v>240</v>
      </c>
      <c r="AO156" s="22" t="s">
        <v>547</v>
      </c>
      <c r="AP156" s="310" t="s">
        <v>135</v>
      </c>
      <c r="AQ156" s="11">
        <v>2</v>
      </c>
      <c r="AR156" s="245" t="s">
        <v>706</v>
      </c>
      <c r="AS156" s="177" t="s">
        <v>707</v>
      </c>
      <c r="AT156" s="57" t="s">
        <v>1189</v>
      </c>
      <c r="AU156" s="10">
        <f>12000000+8000000</f>
        <v>20000000</v>
      </c>
      <c r="AV156" s="15" t="s">
        <v>709</v>
      </c>
      <c r="AW156" s="15" t="s">
        <v>1190</v>
      </c>
      <c r="AX156" s="15" t="s">
        <v>1191</v>
      </c>
      <c r="AY156" s="15" t="s">
        <v>1192</v>
      </c>
      <c r="AZ156" s="7">
        <f>45+30</f>
        <v>75</v>
      </c>
      <c r="BA156" s="177" t="s">
        <v>1193</v>
      </c>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215"/>
      <c r="BY156" s="94">
        <v>45327</v>
      </c>
      <c r="BZ156" s="7">
        <f>Y156+AZ156</f>
        <v>360</v>
      </c>
      <c r="CA156" s="7" t="s">
        <v>183</v>
      </c>
      <c r="CB156" s="10">
        <f>AA156+AU156</f>
        <v>96000000</v>
      </c>
      <c r="CC156" s="11" t="s">
        <v>121</v>
      </c>
      <c r="CD156" s="214"/>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row>
    <row r="157" spans="1:105" ht="30" customHeight="1" x14ac:dyDescent="0.2">
      <c r="A157" s="64">
        <v>157</v>
      </c>
      <c r="B157" s="99">
        <v>84648</v>
      </c>
      <c r="C157" s="1" t="s">
        <v>95</v>
      </c>
      <c r="D157" s="1" t="s">
        <v>96</v>
      </c>
      <c r="E157" s="29" t="s">
        <v>97</v>
      </c>
      <c r="F157" s="30" t="s">
        <v>1194</v>
      </c>
      <c r="G157" s="26" t="s">
        <v>1195</v>
      </c>
      <c r="H157" s="35" t="s">
        <v>100</v>
      </c>
      <c r="I157" s="24" t="s">
        <v>129</v>
      </c>
      <c r="J157" s="24" t="s">
        <v>102</v>
      </c>
      <c r="K157" s="11">
        <v>3</v>
      </c>
      <c r="L157" s="35" t="s">
        <v>103</v>
      </c>
      <c r="M157" s="52" t="s">
        <v>1196</v>
      </c>
      <c r="N157" s="52" t="s">
        <v>105</v>
      </c>
      <c r="O157" s="52" t="s">
        <v>106</v>
      </c>
      <c r="P157" s="35" t="s">
        <v>1197</v>
      </c>
      <c r="Q157" s="26" t="s">
        <v>1198</v>
      </c>
      <c r="R157" s="15" t="s">
        <v>109</v>
      </c>
      <c r="S157" s="35" t="s">
        <v>110</v>
      </c>
      <c r="T157" s="12">
        <v>44964</v>
      </c>
      <c r="U157" s="37">
        <v>44965</v>
      </c>
      <c r="V157" s="37">
        <v>45252</v>
      </c>
      <c r="W157" s="7">
        <v>9</v>
      </c>
      <c r="X157" s="7">
        <v>15</v>
      </c>
      <c r="Y157" s="7">
        <v>285</v>
      </c>
      <c r="Z157" s="7" t="s">
        <v>208</v>
      </c>
      <c r="AA157" s="10">
        <v>60800000</v>
      </c>
      <c r="AB157" s="10">
        <v>6400000</v>
      </c>
      <c r="AC157" s="28">
        <v>1071</v>
      </c>
      <c r="AD157" s="37">
        <v>44963</v>
      </c>
      <c r="AE157" s="10" t="s">
        <v>1199</v>
      </c>
      <c r="AF157" s="28">
        <v>1064</v>
      </c>
      <c r="AG157" s="37">
        <v>44965</v>
      </c>
      <c r="AH157" s="10" t="s">
        <v>1200</v>
      </c>
      <c r="AI157" s="15" t="s">
        <v>112</v>
      </c>
      <c r="AJ157" s="16">
        <v>44964</v>
      </c>
      <c r="AK157" s="6" t="s">
        <v>1201</v>
      </c>
      <c r="AL157" s="35" t="s">
        <v>114</v>
      </c>
      <c r="AM157" s="28" t="s">
        <v>1069</v>
      </c>
      <c r="AN157" s="15" t="s">
        <v>1184</v>
      </c>
      <c r="AO157" s="11"/>
      <c r="AP157" s="310" t="s">
        <v>135</v>
      </c>
      <c r="AQ157" s="11">
        <v>1</v>
      </c>
      <c r="AR157" s="26" t="s">
        <v>118</v>
      </c>
      <c r="AS157" s="94">
        <v>45252</v>
      </c>
      <c r="AT157" s="10">
        <v>9600000</v>
      </c>
      <c r="AU157" s="10">
        <v>9600000</v>
      </c>
      <c r="AV157" s="26">
        <v>1</v>
      </c>
      <c r="AW157" s="26">
        <v>15</v>
      </c>
      <c r="AX157" s="26">
        <v>45</v>
      </c>
      <c r="AY157" s="26" t="s">
        <v>790</v>
      </c>
      <c r="AZ157" s="7">
        <v>45</v>
      </c>
      <c r="BA157" s="94">
        <v>45297</v>
      </c>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215"/>
      <c r="BY157" s="94">
        <v>45297</v>
      </c>
      <c r="BZ157" s="7">
        <f>Y157+AZ157</f>
        <v>330</v>
      </c>
      <c r="CA157" s="7" t="s">
        <v>178</v>
      </c>
      <c r="CB157" s="10">
        <f>AA157+AU157</f>
        <v>70400000</v>
      </c>
      <c r="CC157" s="11" t="s">
        <v>121</v>
      </c>
      <c r="CD157" s="214"/>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row>
    <row r="158" spans="1:105" ht="30" customHeight="1" x14ac:dyDescent="0.2">
      <c r="A158" s="64">
        <v>158</v>
      </c>
      <c r="B158" s="99">
        <v>85910</v>
      </c>
      <c r="C158" s="1" t="s">
        <v>95</v>
      </c>
      <c r="D158" s="1" t="s">
        <v>96</v>
      </c>
      <c r="E158" s="29" t="s">
        <v>97</v>
      </c>
      <c r="F158" s="30" t="s">
        <v>1202</v>
      </c>
      <c r="G158" s="26" t="s">
        <v>1203</v>
      </c>
      <c r="H158" s="35" t="s">
        <v>100</v>
      </c>
      <c r="I158" s="24" t="s">
        <v>101</v>
      </c>
      <c r="J158" s="68" t="s">
        <v>249</v>
      </c>
      <c r="K158" s="11">
        <v>1</v>
      </c>
      <c r="L158" s="35" t="s">
        <v>103</v>
      </c>
      <c r="M158" s="52" t="s">
        <v>1204</v>
      </c>
      <c r="N158" s="52" t="s">
        <v>105</v>
      </c>
      <c r="O158" s="52" t="s">
        <v>106</v>
      </c>
      <c r="P158" s="35" t="s">
        <v>1205</v>
      </c>
      <c r="Q158" s="26" t="s">
        <v>1206</v>
      </c>
      <c r="R158" s="15" t="s">
        <v>109</v>
      </c>
      <c r="S158" s="35" t="s">
        <v>110</v>
      </c>
      <c r="T158" s="12">
        <v>44964</v>
      </c>
      <c r="U158" s="37">
        <v>44965</v>
      </c>
      <c r="V158" s="37">
        <v>45253</v>
      </c>
      <c r="W158" s="7">
        <v>9</v>
      </c>
      <c r="X158" s="7">
        <v>15</v>
      </c>
      <c r="Y158" s="7">
        <v>285</v>
      </c>
      <c r="Z158" s="7" t="s">
        <v>208</v>
      </c>
      <c r="AA158" s="10">
        <v>57000000</v>
      </c>
      <c r="AB158" s="10">
        <v>6000000</v>
      </c>
      <c r="AC158" s="28">
        <v>1058</v>
      </c>
      <c r="AD158" s="37">
        <v>44958</v>
      </c>
      <c r="AE158" s="10" t="s">
        <v>1207</v>
      </c>
      <c r="AF158" s="28">
        <v>1070</v>
      </c>
      <c r="AG158" s="37">
        <v>44965</v>
      </c>
      <c r="AH158" s="10" t="s">
        <v>1208</v>
      </c>
      <c r="AI158" s="15" t="s">
        <v>112</v>
      </c>
      <c r="AJ158" s="16">
        <v>44964</v>
      </c>
      <c r="AK158" s="6" t="s">
        <v>1209</v>
      </c>
      <c r="AL158" s="35" t="s">
        <v>114</v>
      </c>
      <c r="AM158" s="28" t="s">
        <v>198</v>
      </c>
      <c r="AN158" s="15" t="s">
        <v>199</v>
      </c>
      <c r="AO158" s="11"/>
      <c r="AP158" s="310" t="s">
        <v>191</v>
      </c>
      <c r="AQ158" s="11">
        <v>1</v>
      </c>
      <c r="AR158" s="26" t="s">
        <v>118</v>
      </c>
      <c r="AS158" s="94">
        <v>45253</v>
      </c>
      <c r="AT158" s="10">
        <v>27000000</v>
      </c>
      <c r="AU158" s="10">
        <v>27000000</v>
      </c>
      <c r="AV158" s="26">
        <v>4</v>
      </c>
      <c r="AW158" s="26">
        <v>15</v>
      </c>
      <c r="AX158" s="26">
        <f>120+15</f>
        <v>135</v>
      </c>
      <c r="AY158" s="26" t="s">
        <v>1210</v>
      </c>
      <c r="AZ158" s="7">
        <v>135</v>
      </c>
      <c r="BA158" s="94">
        <v>45389</v>
      </c>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215"/>
      <c r="BY158" s="94">
        <v>45389</v>
      </c>
      <c r="BZ158" s="7">
        <f>Y158+AZ158</f>
        <v>420</v>
      </c>
      <c r="CA158" s="7" t="s">
        <v>241</v>
      </c>
      <c r="CB158" s="10">
        <f>AA158+AU158</f>
        <v>84000000</v>
      </c>
      <c r="CC158" s="11" t="s">
        <v>121</v>
      </c>
      <c r="CD158" s="214"/>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row>
    <row r="159" spans="1:105" ht="30" customHeight="1" x14ac:dyDescent="0.2">
      <c r="A159" s="77">
        <v>159</v>
      </c>
      <c r="B159" s="99">
        <v>85969</v>
      </c>
      <c r="C159" s="1" t="s">
        <v>1105</v>
      </c>
      <c r="D159" s="1" t="s">
        <v>991</v>
      </c>
      <c r="E159" s="29" t="s">
        <v>992</v>
      </c>
      <c r="F159" s="112" t="s">
        <v>1211</v>
      </c>
      <c r="G159" s="82" t="s">
        <v>1212</v>
      </c>
      <c r="H159" s="48" t="s">
        <v>100</v>
      </c>
      <c r="I159" s="45" t="s">
        <v>101</v>
      </c>
      <c r="J159" s="45" t="s">
        <v>102</v>
      </c>
      <c r="K159" s="39">
        <v>4</v>
      </c>
      <c r="L159" s="48" t="s">
        <v>103</v>
      </c>
      <c r="M159" s="132" t="s">
        <v>995</v>
      </c>
      <c r="N159" s="132" t="s">
        <v>105</v>
      </c>
      <c r="O159" s="132" t="s">
        <v>106</v>
      </c>
      <c r="P159" s="48" t="s">
        <v>1213</v>
      </c>
      <c r="Q159" s="82" t="s">
        <v>1214</v>
      </c>
      <c r="R159" s="105" t="s">
        <v>109</v>
      </c>
      <c r="S159" s="48" t="s">
        <v>110</v>
      </c>
      <c r="T159" s="134">
        <v>44965</v>
      </c>
      <c r="U159" s="44">
        <v>44966</v>
      </c>
      <c r="V159" s="44">
        <v>45252</v>
      </c>
      <c r="W159" s="65">
        <v>9</v>
      </c>
      <c r="X159" s="65">
        <v>15</v>
      </c>
      <c r="Y159" s="65">
        <v>285</v>
      </c>
      <c r="Z159" s="65" t="s">
        <v>208</v>
      </c>
      <c r="AA159" s="17">
        <v>52250000</v>
      </c>
      <c r="AB159" s="17">
        <v>5500000</v>
      </c>
      <c r="AC159" s="133">
        <v>894</v>
      </c>
      <c r="AD159" s="44">
        <v>44944</v>
      </c>
      <c r="AE159" s="17" t="s">
        <v>1215</v>
      </c>
      <c r="AF159" s="133">
        <v>1077</v>
      </c>
      <c r="AG159" s="44">
        <v>44966</v>
      </c>
      <c r="AH159" s="17" t="s">
        <v>999</v>
      </c>
      <c r="AI159" s="105" t="s">
        <v>112</v>
      </c>
      <c r="AJ159" s="108">
        <v>44964</v>
      </c>
      <c r="AK159" s="107" t="s">
        <v>1216</v>
      </c>
      <c r="AL159" s="48" t="s">
        <v>114</v>
      </c>
      <c r="AM159" s="133" t="s">
        <v>1001</v>
      </c>
      <c r="AN159" s="105" t="s">
        <v>1217</v>
      </c>
      <c r="AO159" s="39"/>
      <c r="AP159" s="311" t="s">
        <v>117</v>
      </c>
      <c r="AQ159" s="39">
        <v>1</v>
      </c>
      <c r="AR159" s="82" t="s">
        <v>118</v>
      </c>
      <c r="AS159" s="129">
        <v>45252</v>
      </c>
      <c r="AT159" s="17">
        <v>5500000</v>
      </c>
      <c r="AU159" s="17">
        <v>5500000</v>
      </c>
      <c r="AV159" s="82">
        <v>1</v>
      </c>
      <c r="AW159" s="82">
        <v>0</v>
      </c>
      <c r="AX159" s="82">
        <v>30</v>
      </c>
      <c r="AY159" s="82" t="s">
        <v>136</v>
      </c>
      <c r="AZ159" s="65">
        <v>30</v>
      </c>
      <c r="BA159" s="129">
        <v>45282</v>
      </c>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215"/>
      <c r="BY159" s="129">
        <v>45282</v>
      </c>
      <c r="BZ159" s="65">
        <f>Y159+AZ159</f>
        <v>315</v>
      </c>
      <c r="CA159" s="65" t="s">
        <v>280</v>
      </c>
      <c r="CB159" s="17">
        <f>AA159+AU159</f>
        <v>57750000</v>
      </c>
      <c r="CC159" s="39" t="s">
        <v>121</v>
      </c>
      <c r="CD159" s="221"/>
      <c r="CE159" s="85"/>
      <c r="CF159" s="85"/>
      <c r="CG159" s="85"/>
      <c r="CH159" s="85"/>
      <c r="CI159" s="85"/>
      <c r="CJ159" s="85"/>
      <c r="CK159" s="85"/>
      <c r="CL159" s="85"/>
      <c r="CM159" s="85"/>
      <c r="CN159" s="85"/>
      <c r="CO159" s="85"/>
      <c r="CP159" s="85"/>
      <c r="CQ159" s="85"/>
      <c r="CR159" s="85"/>
      <c r="CS159" s="85"/>
      <c r="CT159" s="85"/>
      <c r="CU159" s="85"/>
      <c r="CV159" s="85"/>
      <c r="CW159" s="85"/>
      <c r="CX159" s="85"/>
      <c r="CY159" s="85"/>
      <c r="CZ159" s="85"/>
      <c r="DA159" s="85"/>
    </row>
    <row r="160" spans="1:105" ht="30" customHeight="1" x14ac:dyDescent="0.2">
      <c r="A160" s="64">
        <v>160</v>
      </c>
      <c r="B160" s="99">
        <v>85969</v>
      </c>
      <c r="C160" s="1" t="s">
        <v>1105</v>
      </c>
      <c r="D160" s="1" t="s">
        <v>991</v>
      </c>
      <c r="E160" s="29" t="s">
        <v>992</v>
      </c>
      <c r="F160" s="30" t="s">
        <v>1218</v>
      </c>
      <c r="G160" s="144" t="s">
        <v>1219</v>
      </c>
      <c r="H160" s="35" t="s">
        <v>100</v>
      </c>
      <c r="I160" s="24" t="s">
        <v>101</v>
      </c>
      <c r="J160" s="68" t="s">
        <v>249</v>
      </c>
      <c r="K160" s="11">
        <v>4</v>
      </c>
      <c r="L160" s="35" t="s">
        <v>103</v>
      </c>
      <c r="M160" s="52" t="s">
        <v>1220</v>
      </c>
      <c r="N160" s="52" t="s">
        <v>105</v>
      </c>
      <c r="O160" s="52" t="s">
        <v>106</v>
      </c>
      <c r="P160" s="35" t="s">
        <v>1221</v>
      </c>
      <c r="Q160" s="26" t="s">
        <v>1214</v>
      </c>
      <c r="R160" s="15" t="s">
        <v>109</v>
      </c>
      <c r="S160" s="35" t="s">
        <v>110</v>
      </c>
      <c r="T160" s="12">
        <v>44965</v>
      </c>
      <c r="U160" s="37">
        <v>44973</v>
      </c>
      <c r="V160" s="37">
        <v>45260</v>
      </c>
      <c r="W160" s="7">
        <v>9</v>
      </c>
      <c r="X160" s="7">
        <v>15</v>
      </c>
      <c r="Y160" s="7">
        <v>285</v>
      </c>
      <c r="Z160" s="7" t="s">
        <v>208</v>
      </c>
      <c r="AA160" s="10">
        <v>52250000</v>
      </c>
      <c r="AB160" s="10">
        <v>5500000</v>
      </c>
      <c r="AC160" s="28">
        <v>894</v>
      </c>
      <c r="AD160" s="37">
        <v>44944</v>
      </c>
      <c r="AE160" s="10" t="s">
        <v>1215</v>
      </c>
      <c r="AF160" s="28">
        <v>1121</v>
      </c>
      <c r="AG160" s="37">
        <v>44970</v>
      </c>
      <c r="AH160" s="10" t="s">
        <v>999</v>
      </c>
      <c r="AI160" s="15" t="s">
        <v>112</v>
      </c>
      <c r="AJ160" s="16">
        <v>44964</v>
      </c>
      <c r="AK160" s="6" t="s">
        <v>1222</v>
      </c>
      <c r="AL160" s="35" t="s">
        <v>114</v>
      </c>
      <c r="AM160" s="28" t="s">
        <v>1001</v>
      </c>
      <c r="AN160" s="15" t="s">
        <v>1217</v>
      </c>
      <c r="AO160" s="11"/>
      <c r="AP160" s="11" t="s">
        <v>117</v>
      </c>
      <c r="AQ160" s="11">
        <v>1</v>
      </c>
      <c r="AR160" s="40"/>
      <c r="AS160" s="40"/>
      <c r="AT160" s="40"/>
      <c r="AU160" s="40"/>
      <c r="AV160" s="40"/>
      <c r="AW160" s="40"/>
      <c r="AX160" s="40"/>
      <c r="AY160" s="40"/>
      <c r="AZ160" s="40"/>
      <c r="BA160" s="40"/>
      <c r="BB160" s="120" t="s">
        <v>1223</v>
      </c>
      <c r="BC160" s="192">
        <v>45169</v>
      </c>
      <c r="BD160" s="170">
        <v>2</v>
      </c>
      <c r="BE160" s="170">
        <v>1</v>
      </c>
      <c r="BF160" s="170">
        <f>61</f>
        <v>61</v>
      </c>
      <c r="BG160" s="170" t="s">
        <v>1224</v>
      </c>
      <c r="BH160" s="170">
        <v>61</v>
      </c>
      <c r="BI160" s="192">
        <v>45232</v>
      </c>
      <c r="BJ160" s="192">
        <v>45324</v>
      </c>
      <c r="BK160" s="63"/>
      <c r="BL160" s="63"/>
      <c r="BM160" s="63"/>
      <c r="BN160" s="63"/>
      <c r="BO160" s="63"/>
      <c r="BP160" s="63"/>
      <c r="BQ160" s="63"/>
      <c r="BR160" s="63"/>
      <c r="BS160" s="63"/>
      <c r="BT160" s="63"/>
      <c r="BU160" s="63"/>
      <c r="BV160" s="63"/>
      <c r="BW160" s="63"/>
      <c r="BX160" s="217"/>
      <c r="BY160" s="92">
        <v>45324</v>
      </c>
      <c r="BZ160" s="26">
        <f>Y160+AZ160</f>
        <v>285</v>
      </c>
      <c r="CA160" s="26" t="str">
        <f>Z160</f>
        <v>9 MESES Y 15 DIAS</v>
      </c>
      <c r="CB160" s="131">
        <f>AA160+AU160</f>
        <v>52250000</v>
      </c>
      <c r="CC160" s="11" t="s">
        <v>1225</v>
      </c>
      <c r="CD160" s="26" t="s">
        <v>1226</v>
      </c>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row>
    <row r="161" spans="1:105" ht="30" customHeight="1" x14ac:dyDescent="0.2">
      <c r="A161" s="79">
        <v>161</v>
      </c>
      <c r="B161" s="99">
        <v>86205</v>
      </c>
      <c r="C161" s="1" t="s">
        <v>1127</v>
      </c>
      <c r="D161" s="1" t="s">
        <v>1128</v>
      </c>
      <c r="E161" s="29" t="s">
        <v>1129</v>
      </c>
      <c r="F161" s="154" t="s">
        <v>1227</v>
      </c>
      <c r="G161" s="155" t="s">
        <v>1228</v>
      </c>
      <c r="H161" s="50" t="s">
        <v>100</v>
      </c>
      <c r="I161" s="54" t="s">
        <v>129</v>
      </c>
      <c r="J161" s="54" t="s">
        <v>102</v>
      </c>
      <c r="K161" s="31">
        <v>3</v>
      </c>
      <c r="L161" s="50" t="s">
        <v>214</v>
      </c>
      <c r="M161" s="126" t="s">
        <v>215</v>
      </c>
      <c r="N161" s="126" t="s">
        <v>105</v>
      </c>
      <c r="O161" s="126" t="s">
        <v>106</v>
      </c>
      <c r="P161" s="50" t="s">
        <v>1229</v>
      </c>
      <c r="Q161" s="80" t="s">
        <v>1230</v>
      </c>
      <c r="R161" s="36" t="s">
        <v>109</v>
      </c>
      <c r="S161" s="50" t="s">
        <v>110</v>
      </c>
      <c r="T161" s="139">
        <v>44964</v>
      </c>
      <c r="U161" s="38">
        <v>44965</v>
      </c>
      <c r="V161" s="38">
        <v>45252</v>
      </c>
      <c r="W161" s="8">
        <v>9</v>
      </c>
      <c r="X161" s="8">
        <v>15</v>
      </c>
      <c r="Y161" s="8">
        <v>285</v>
      </c>
      <c r="Z161" s="8" t="s">
        <v>208</v>
      </c>
      <c r="AA161" s="115">
        <v>17575000</v>
      </c>
      <c r="AB161" s="115">
        <v>1850000</v>
      </c>
      <c r="AC161" s="138">
        <v>957</v>
      </c>
      <c r="AD161" s="38">
        <v>44946</v>
      </c>
      <c r="AE161" s="115" t="s">
        <v>1231</v>
      </c>
      <c r="AF161" s="138">
        <v>1059</v>
      </c>
      <c r="AG161" s="38">
        <v>44965</v>
      </c>
      <c r="AH161" s="115" t="s">
        <v>1232</v>
      </c>
      <c r="AI161" s="36" t="s">
        <v>112</v>
      </c>
      <c r="AJ161" s="116">
        <v>44964</v>
      </c>
      <c r="AK161" s="114" t="s">
        <v>1233</v>
      </c>
      <c r="AL161" s="50" t="s">
        <v>114</v>
      </c>
      <c r="AM161" s="138" t="s">
        <v>1137</v>
      </c>
      <c r="AN161" s="36" t="s">
        <v>1138</v>
      </c>
      <c r="AO161" s="31"/>
      <c r="AP161" s="309" t="s">
        <v>225</v>
      </c>
      <c r="AQ161" s="31">
        <v>2</v>
      </c>
      <c r="AR161" s="80" t="s">
        <v>118</v>
      </c>
      <c r="AS161" s="140">
        <v>45252</v>
      </c>
      <c r="AT161" s="115">
        <v>2775000</v>
      </c>
      <c r="AU161" s="115">
        <v>2775000</v>
      </c>
      <c r="AV161" s="80">
        <v>1</v>
      </c>
      <c r="AW161" s="80">
        <v>15</v>
      </c>
      <c r="AX161" s="80">
        <v>45</v>
      </c>
      <c r="AY161" s="80" t="s">
        <v>790</v>
      </c>
      <c r="AZ161" s="8">
        <v>45</v>
      </c>
      <c r="BA161" s="140">
        <v>45297</v>
      </c>
      <c r="BB161" s="40"/>
      <c r="BC161" s="40"/>
      <c r="BD161" s="40"/>
      <c r="BE161" s="40"/>
      <c r="BF161" s="40"/>
      <c r="BG161" s="40"/>
      <c r="BH161" s="40"/>
      <c r="BI161" s="40"/>
      <c r="BJ161" s="40"/>
      <c r="BK161" s="26" t="s">
        <v>343</v>
      </c>
      <c r="BL161" s="94">
        <v>45086</v>
      </c>
      <c r="BM161" s="94">
        <v>45086</v>
      </c>
      <c r="BN161" s="26" t="s">
        <v>1234</v>
      </c>
      <c r="BO161" s="26">
        <v>1023039047</v>
      </c>
      <c r="BP161" s="26" t="s">
        <v>1235</v>
      </c>
      <c r="BQ161" s="10">
        <v>7461666</v>
      </c>
      <c r="BR161" s="26" t="s">
        <v>1228</v>
      </c>
      <c r="BS161" s="26">
        <v>1020753613</v>
      </c>
      <c r="BT161" s="26" t="s">
        <v>1041</v>
      </c>
      <c r="BU161" s="25">
        <v>10113334</v>
      </c>
      <c r="BV161" s="25" t="s">
        <v>1236</v>
      </c>
      <c r="BW161" s="40"/>
      <c r="BX161" s="215"/>
      <c r="BY161" s="140">
        <v>45297</v>
      </c>
      <c r="BZ161" s="8">
        <f>Y161+AZ161</f>
        <v>330</v>
      </c>
      <c r="CA161" s="8" t="s">
        <v>178</v>
      </c>
      <c r="CB161" s="115">
        <f>AA161+AU161</f>
        <v>20350000</v>
      </c>
      <c r="CC161" s="31" t="s">
        <v>612</v>
      </c>
      <c r="CD161" s="220"/>
      <c r="CE161" s="75"/>
      <c r="CF161" s="75"/>
      <c r="CG161" s="75"/>
      <c r="CH161" s="75"/>
      <c r="CI161" s="75"/>
      <c r="CJ161" s="75"/>
      <c r="CK161" s="75"/>
      <c r="CL161" s="75"/>
      <c r="CM161" s="75"/>
      <c r="CN161" s="75"/>
      <c r="CO161" s="75"/>
      <c r="CP161" s="75"/>
      <c r="CQ161" s="75"/>
      <c r="CR161" s="75"/>
      <c r="CS161" s="75"/>
      <c r="CT161" s="75"/>
      <c r="CU161" s="75"/>
      <c r="CV161" s="75"/>
      <c r="CW161" s="75"/>
      <c r="CX161" s="75"/>
      <c r="CY161" s="75"/>
      <c r="CZ161" s="75"/>
      <c r="DA161" s="75"/>
    </row>
    <row r="162" spans="1:105" ht="30" customHeight="1" x14ac:dyDescent="0.2">
      <c r="A162" s="77">
        <v>162</v>
      </c>
      <c r="B162" s="99">
        <v>86205</v>
      </c>
      <c r="C162" s="1" t="s">
        <v>1127</v>
      </c>
      <c r="D162" s="1" t="s">
        <v>1128</v>
      </c>
      <c r="E162" s="29" t="s">
        <v>1129</v>
      </c>
      <c r="F162" s="112" t="s">
        <v>1237</v>
      </c>
      <c r="G162" s="82" t="s">
        <v>1238</v>
      </c>
      <c r="H162" s="48" t="s">
        <v>100</v>
      </c>
      <c r="I162" s="45" t="s">
        <v>129</v>
      </c>
      <c r="J162" s="45" t="s">
        <v>102</v>
      </c>
      <c r="K162" s="39">
        <v>3</v>
      </c>
      <c r="L162" s="48" t="s">
        <v>214</v>
      </c>
      <c r="M162" s="132" t="s">
        <v>215</v>
      </c>
      <c r="N162" s="132" t="s">
        <v>105</v>
      </c>
      <c r="O162" s="132" t="s">
        <v>106</v>
      </c>
      <c r="P162" s="48" t="s">
        <v>1239</v>
      </c>
      <c r="Q162" s="82" t="s">
        <v>1230</v>
      </c>
      <c r="R162" s="105" t="s">
        <v>109</v>
      </c>
      <c r="S162" s="48" t="s">
        <v>110</v>
      </c>
      <c r="T162" s="134">
        <v>44964</v>
      </c>
      <c r="U162" s="44">
        <v>44965</v>
      </c>
      <c r="V162" s="44">
        <v>45252</v>
      </c>
      <c r="W162" s="65">
        <v>9</v>
      </c>
      <c r="X162" s="65">
        <v>15</v>
      </c>
      <c r="Y162" s="65">
        <v>285</v>
      </c>
      <c r="Z162" s="65" t="s">
        <v>208</v>
      </c>
      <c r="AA162" s="17">
        <v>17575000</v>
      </c>
      <c r="AB162" s="17">
        <v>1850000</v>
      </c>
      <c r="AC162" s="133">
        <v>957</v>
      </c>
      <c r="AD162" s="44">
        <v>44946</v>
      </c>
      <c r="AE162" s="17" t="s">
        <v>1231</v>
      </c>
      <c r="AF162" s="133">
        <v>1060</v>
      </c>
      <c r="AG162" s="44">
        <v>44965</v>
      </c>
      <c r="AH162" s="17" t="s">
        <v>1232</v>
      </c>
      <c r="AI162" s="105" t="s">
        <v>112</v>
      </c>
      <c r="AJ162" s="108">
        <v>44964</v>
      </c>
      <c r="AK162" s="107" t="s">
        <v>1240</v>
      </c>
      <c r="AL162" s="48" t="s">
        <v>114</v>
      </c>
      <c r="AM162" s="133" t="s">
        <v>1137</v>
      </c>
      <c r="AN162" s="105" t="s">
        <v>1138</v>
      </c>
      <c r="AO162" s="39"/>
      <c r="AP162" s="311" t="s">
        <v>225</v>
      </c>
      <c r="AQ162" s="39">
        <v>1</v>
      </c>
      <c r="AR162" s="82" t="s">
        <v>118</v>
      </c>
      <c r="AS162" s="129">
        <v>45252</v>
      </c>
      <c r="AT162" s="17">
        <v>1850000</v>
      </c>
      <c r="AU162" s="17">
        <v>1850000</v>
      </c>
      <c r="AV162" s="82">
        <v>1</v>
      </c>
      <c r="AW162" s="82">
        <v>0</v>
      </c>
      <c r="AX162" s="82">
        <v>30</v>
      </c>
      <c r="AY162" s="82" t="s">
        <v>136</v>
      </c>
      <c r="AZ162" s="65">
        <v>30</v>
      </c>
      <c r="BA162" s="129">
        <v>45282</v>
      </c>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215"/>
      <c r="BY162" s="129">
        <v>45282</v>
      </c>
      <c r="BZ162" s="65">
        <f>Y162+AZ162</f>
        <v>315</v>
      </c>
      <c r="CA162" s="65" t="s">
        <v>280</v>
      </c>
      <c r="CB162" s="17">
        <f>AA162+AU162</f>
        <v>19425000</v>
      </c>
      <c r="CC162" s="39" t="s">
        <v>121</v>
      </c>
      <c r="CD162" s="221"/>
      <c r="CE162" s="85"/>
      <c r="CF162" s="85"/>
      <c r="CG162" s="85"/>
      <c r="CH162" s="85"/>
      <c r="CI162" s="85"/>
      <c r="CJ162" s="85"/>
      <c r="CK162" s="85"/>
      <c r="CL162" s="85"/>
      <c r="CM162" s="85"/>
      <c r="CN162" s="85"/>
      <c r="CO162" s="85"/>
      <c r="CP162" s="85"/>
      <c r="CQ162" s="85"/>
      <c r="CR162" s="85"/>
      <c r="CS162" s="85"/>
      <c r="CT162" s="85"/>
      <c r="CU162" s="85"/>
      <c r="CV162" s="85"/>
      <c r="CW162" s="85"/>
      <c r="CX162" s="85"/>
      <c r="CY162" s="85"/>
      <c r="CZ162" s="85"/>
      <c r="DA162" s="85"/>
    </row>
    <row r="163" spans="1:105" ht="30" customHeight="1" x14ac:dyDescent="0.2">
      <c r="A163" s="64">
        <v>163</v>
      </c>
      <c r="B163" s="99">
        <v>86210</v>
      </c>
      <c r="C163" s="1" t="s">
        <v>1127</v>
      </c>
      <c r="D163" s="1" t="s">
        <v>1128</v>
      </c>
      <c r="E163" s="29" t="s">
        <v>1129</v>
      </c>
      <c r="F163" s="30" t="s">
        <v>1241</v>
      </c>
      <c r="G163" s="86" t="s">
        <v>1242</v>
      </c>
      <c r="H163" s="35" t="s">
        <v>100</v>
      </c>
      <c r="I163" s="24" t="s">
        <v>101</v>
      </c>
      <c r="J163" s="68" t="s">
        <v>249</v>
      </c>
      <c r="K163" s="11">
        <v>3</v>
      </c>
      <c r="L163" s="87" t="s">
        <v>290</v>
      </c>
      <c r="M163" s="52" t="s">
        <v>412</v>
      </c>
      <c r="N163" s="52" t="s">
        <v>105</v>
      </c>
      <c r="O163" s="52" t="s">
        <v>106</v>
      </c>
      <c r="P163" s="35" t="s">
        <v>1243</v>
      </c>
      <c r="Q163" s="26" t="s">
        <v>1244</v>
      </c>
      <c r="R163" s="15" t="s">
        <v>109</v>
      </c>
      <c r="S163" s="35" t="s">
        <v>110</v>
      </c>
      <c r="T163" s="12">
        <v>44964</v>
      </c>
      <c r="U163" s="37">
        <v>44965</v>
      </c>
      <c r="V163" s="37">
        <v>45252</v>
      </c>
      <c r="W163" s="7">
        <v>9</v>
      </c>
      <c r="X163" s="7">
        <v>15</v>
      </c>
      <c r="Y163" s="7">
        <v>285</v>
      </c>
      <c r="Z163" s="7" t="s">
        <v>208</v>
      </c>
      <c r="AA163" s="10">
        <v>26600000</v>
      </c>
      <c r="AB163" s="10">
        <v>2800000</v>
      </c>
      <c r="AC163" s="28">
        <v>958</v>
      </c>
      <c r="AD163" s="37">
        <v>44946</v>
      </c>
      <c r="AE163" s="10" t="s">
        <v>1245</v>
      </c>
      <c r="AF163" s="28">
        <v>1061</v>
      </c>
      <c r="AG163" s="37">
        <v>44965</v>
      </c>
      <c r="AH163" s="10" t="s">
        <v>942</v>
      </c>
      <c r="AI163" s="15" t="s">
        <v>112</v>
      </c>
      <c r="AJ163" s="16">
        <v>44964</v>
      </c>
      <c r="AK163" s="6" t="s">
        <v>1246</v>
      </c>
      <c r="AL163" s="35" t="s">
        <v>114</v>
      </c>
      <c r="AM163" s="28" t="s">
        <v>1137</v>
      </c>
      <c r="AN163" s="15" t="s">
        <v>1138</v>
      </c>
      <c r="AO163" s="11"/>
      <c r="AP163" s="11" t="s">
        <v>225</v>
      </c>
      <c r="AQ163" s="11"/>
      <c r="AR163" s="40"/>
      <c r="AS163" s="40"/>
      <c r="AT163" s="40"/>
      <c r="AU163" s="40"/>
      <c r="AV163" s="40"/>
      <c r="AW163" s="40"/>
      <c r="AX163" s="40"/>
      <c r="AY163" s="40"/>
      <c r="AZ163" s="40"/>
      <c r="BA163" s="40"/>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207"/>
      <c r="BY163" s="92">
        <f>V163</f>
        <v>45252</v>
      </c>
      <c r="BZ163" s="26">
        <f>Y163+AZ163</f>
        <v>285</v>
      </c>
      <c r="CA163" s="26" t="str">
        <f>Z163</f>
        <v>9 MESES Y 15 DIAS</v>
      </c>
      <c r="CB163" s="131">
        <f>AA163+AU163</f>
        <v>26600000</v>
      </c>
      <c r="CC163" s="11" t="s">
        <v>281</v>
      </c>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row>
    <row r="164" spans="1:105" ht="30" customHeight="1" x14ac:dyDescent="0.2">
      <c r="A164" s="64">
        <v>164</v>
      </c>
      <c r="B164" s="99">
        <v>84464</v>
      </c>
      <c r="C164" s="1" t="s">
        <v>95</v>
      </c>
      <c r="D164" s="1" t="s">
        <v>96</v>
      </c>
      <c r="E164" s="29" t="s">
        <v>97</v>
      </c>
      <c r="F164" s="30" t="s">
        <v>1247</v>
      </c>
      <c r="G164" s="26" t="s">
        <v>1248</v>
      </c>
      <c r="H164" s="35" t="s">
        <v>100</v>
      </c>
      <c r="I164" s="24" t="s">
        <v>129</v>
      </c>
      <c r="J164" s="68" t="s">
        <v>249</v>
      </c>
      <c r="K164" s="11">
        <v>3</v>
      </c>
      <c r="L164" s="35" t="s">
        <v>103</v>
      </c>
      <c r="M164" s="52" t="s">
        <v>175</v>
      </c>
      <c r="N164" s="52" t="s">
        <v>105</v>
      </c>
      <c r="O164" s="52" t="s">
        <v>106</v>
      </c>
      <c r="P164" s="35" t="s">
        <v>1249</v>
      </c>
      <c r="Q164" s="26" t="s">
        <v>1250</v>
      </c>
      <c r="R164" s="15" t="s">
        <v>109</v>
      </c>
      <c r="S164" s="35" t="s">
        <v>110</v>
      </c>
      <c r="T164" s="12">
        <v>44964</v>
      </c>
      <c r="U164" s="37">
        <v>44965</v>
      </c>
      <c r="V164" s="37">
        <v>45298</v>
      </c>
      <c r="W164" s="7">
        <v>11</v>
      </c>
      <c r="X164" s="7">
        <v>0</v>
      </c>
      <c r="Y164" s="7">
        <f>W164*30+X164</f>
        <v>330</v>
      </c>
      <c r="Z164" s="7" t="s">
        <v>178</v>
      </c>
      <c r="AA164" s="10">
        <v>60500000</v>
      </c>
      <c r="AB164" s="10">
        <v>5500000</v>
      </c>
      <c r="AC164" s="28">
        <v>985</v>
      </c>
      <c r="AD164" s="37">
        <v>44951</v>
      </c>
      <c r="AE164" s="10" t="s">
        <v>1172</v>
      </c>
      <c r="AF164" s="28">
        <v>1072</v>
      </c>
      <c r="AG164" s="37">
        <v>44965</v>
      </c>
      <c r="AH164" s="10" t="s">
        <v>998</v>
      </c>
      <c r="AI164" s="15" t="s">
        <v>112</v>
      </c>
      <c r="AJ164" s="16">
        <v>44964</v>
      </c>
      <c r="AK164" s="6" t="s">
        <v>1251</v>
      </c>
      <c r="AL164" s="35" t="s">
        <v>114</v>
      </c>
      <c r="AM164" s="28" t="s">
        <v>431</v>
      </c>
      <c r="AN164" s="15" t="s">
        <v>432</v>
      </c>
      <c r="AO164" s="11"/>
      <c r="AP164" s="11" t="s">
        <v>774</v>
      </c>
      <c r="AQ164" s="11"/>
      <c r="AR164" s="40"/>
      <c r="AS164" s="40"/>
      <c r="AT164" s="40"/>
      <c r="AU164" s="40"/>
      <c r="AV164" s="40"/>
      <c r="AW164" s="40"/>
      <c r="AX164" s="40"/>
      <c r="AY164" s="40"/>
      <c r="AZ164" s="40"/>
      <c r="BA164" s="40"/>
      <c r="BB164" s="85"/>
      <c r="BC164" s="85"/>
      <c r="BD164" s="85"/>
      <c r="BE164" s="85"/>
      <c r="BF164" s="85"/>
      <c r="BG164" s="85"/>
      <c r="BH164" s="85"/>
      <c r="BI164" s="85"/>
      <c r="BJ164" s="85"/>
      <c r="BK164" s="85"/>
      <c r="BL164" s="85"/>
      <c r="BM164" s="85"/>
      <c r="BN164" s="85"/>
      <c r="BO164" s="85"/>
      <c r="BP164" s="85"/>
      <c r="BQ164" s="85"/>
      <c r="BR164" s="85"/>
      <c r="BS164" s="85"/>
      <c r="BT164" s="85"/>
      <c r="BU164" s="85"/>
      <c r="BV164" s="85"/>
      <c r="BW164" s="85"/>
      <c r="BX164" s="218"/>
      <c r="BY164" s="92">
        <f>V164</f>
        <v>45298</v>
      </c>
      <c r="BZ164" s="26">
        <f>Y164+AZ164</f>
        <v>330</v>
      </c>
      <c r="CA164" s="26" t="str">
        <f>Z164</f>
        <v>11 MESES</v>
      </c>
      <c r="CB164" s="131">
        <f>AA164+AU164</f>
        <v>60500000</v>
      </c>
      <c r="CC164" s="11" t="s">
        <v>121</v>
      </c>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row>
    <row r="165" spans="1:105" ht="30" customHeight="1" x14ac:dyDescent="0.2">
      <c r="A165" s="79">
        <v>165</v>
      </c>
      <c r="B165" s="99">
        <v>86033</v>
      </c>
      <c r="C165" s="1" t="s">
        <v>870</v>
      </c>
      <c r="D165" s="1" t="s">
        <v>871</v>
      </c>
      <c r="E165" s="29" t="s">
        <v>872</v>
      </c>
      <c r="F165" s="154" t="s">
        <v>1252</v>
      </c>
      <c r="G165" s="80" t="s">
        <v>1253</v>
      </c>
      <c r="H165" s="50" t="s">
        <v>100</v>
      </c>
      <c r="I165" s="54" t="s">
        <v>101</v>
      </c>
      <c r="J165" s="136" t="s">
        <v>249</v>
      </c>
      <c r="K165" s="31">
        <v>3</v>
      </c>
      <c r="L165" s="50" t="s">
        <v>103</v>
      </c>
      <c r="M165" s="126" t="s">
        <v>543</v>
      </c>
      <c r="N165" s="126" t="s">
        <v>105</v>
      </c>
      <c r="O165" s="126" t="s">
        <v>106</v>
      </c>
      <c r="P165" s="50" t="s">
        <v>1254</v>
      </c>
      <c r="Q165" s="80" t="s">
        <v>1255</v>
      </c>
      <c r="R165" s="36" t="s">
        <v>109</v>
      </c>
      <c r="S165" s="50" t="s">
        <v>110</v>
      </c>
      <c r="T165" s="139">
        <v>44964</v>
      </c>
      <c r="U165" s="38">
        <v>44966</v>
      </c>
      <c r="V165" s="38">
        <v>45253</v>
      </c>
      <c r="W165" s="8">
        <v>9</v>
      </c>
      <c r="X165" s="8">
        <v>15</v>
      </c>
      <c r="Y165" s="8">
        <v>285</v>
      </c>
      <c r="Z165" s="8" t="s">
        <v>208</v>
      </c>
      <c r="AA165" s="115">
        <v>46075000</v>
      </c>
      <c r="AB165" s="115">
        <v>4850000</v>
      </c>
      <c r="AC165" s="138">
        <v>1016</v>
      </c>
      <c r="AD165" s="38">
        <v>44951</v>
      </c>
      <c r="AE165" s="115" t="s">
        <v>1123</v>
      </c>
      <c r="AF165" s="138">
        <v>1074</v>
      </c>
      <c r="AG165" s="38">
        <v>44965</v>
      </c>
      <c r="AH165" s="115" t="s">
        <v>1124</v>
      </c>
      <c r="AI165" s="36" t="s">
        <v>112</v>
      </c>
      <c r="AJ165" s="116">
        <v>44964</v>
      </c>
      <c r="AK165" s="114" t="s">
        <v>1256</v>
      </c>
      <c r="AL165" s="50" t="s">
        <v>114</v>
      </c>
      <c r="AM165" s="138" t="s">
        <v>879</v>
      </c>
      <c r="AN165" s="36" t="s">
        <v>874</v>
      </c>
      <c r="AO165" s="36" t="s">
        <v>1126</v>
      </c>
      <c r="AP165" s="309" t="s">
        <v>310</v>
      </c>
      <c r="AQ165" s="31">
        <v>1</v>
      </c>
      <c r="AR165" s="80" t="s">
        <v>118</v>
      </c>
      <c r="AS165" s="140">
        <v>45253</v>
      </c>
      <c r="AT165" s="115">
        <v>4850000</v>
      </c>
      <c r="AU165" s="115">
        <v>4850000</v>
      </c>
      <c r="AV165" s="80">
        <v>1</v>
      </c>
      <c r="AW165" s="80">
        <v>0</v>
      </c>
      <c r="AX165" s="80">
        <v>30</v>
      </c>
      <c r="AY165" s="80" t="s">
        <v>136</v>
      </c>
      <c r="AZ165" s="8">
        <v>30</v>
      </c>
      <c r="BA165" s="140">
        <v>45283</v>
      </c>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215"/>
      <c r="BY165" s="140">
        <v>45283</v>
      </c>
      <c r="BZ165" s="8">
        <f>Y165+AZ165</f>
        <v>315</v>
      </c>
      <c r="CA165" s="8" t="s">
        <v>280</v>
      </c>
      <c r="CB165" s="115">
        <f>AA165+AU165</f>
        <v>50925000</v>
      </c>
      <c r="CC165" s="31" t="s">
        <v>121</v>
      </c>
      <c r="CD165" s="220"/>
      <c r="CE165" s="75"/>
      <c r="CF165" s="75"/>
      <c r="CG165" s="75"/>
      <c r="CH165" s="75"/>
      <c r="CI165" s="75"/>
      <c r="CJ165" s="75"/>
      <c r="CK165" s="75"/>
      <c r="CL165" s="75"/>
      <c r="CM165" s="75"/>
      <c r="CN165" s="75"/>
      <c r="CO165" s="75"/>
      <c r="CP165" s="75"/>
      <c r="CQ165" s="75"/>
      <c r="CR165" s="75"/>
      <c r="CS165" s="75"/>
      <c r="CT165" s="75"/>
      <c r="CU165" s="75"/>
      <c r="CV165" s="75"/>
      <c r="CW165" s="75"/>
      <c r="CX165" s="75"/>
      <c r="CY165" s="75"/>
      <c r="CZ165" s="75"/>
      <c r="DA165" s="75"/>
    </row>
    <row r="166" spans="1:105" ht="30" customHeight="1" x14ac:dyDescent="0.2">
      <c r="A166" s="77">
        <v>166</v>
      </c>
      <c r="B166" s="99">
        <v>84406</v>
      </c>
      <c r="C166" s="1" t="s">
        <v>95</v>
      </c>
      <c r="D166" s="1" t="s">
        <v>96</v>
      </c>
      <c r="E166" s="29" t="s">
        <v>97</v>
      </c>
      <c r="F166" s="82" t="s">
        <v>1257</v>
      </c>
      <c r="G166" s="82" t="s">
        <v>1258</v>
      </c>
      <c r="H166" s="48" t="s">
        <v>100</v>
      </c>
      <c r="I166" s="45" t="s">
        <v>129</v>
      </c>
      <c r="J166" s="47" t="s">
        <v>249</v>
      </c>
      <c r="K166" s="39">
        <v>3</v>
      </c>
      <c r="L166" s="48" t="s">
        <v>103</v>
      </c>
      <c r="M166" s="132"/>
      <c r="N166" s="132" t="s">
        <v>105</v>
      </c>
      <c r="O166" s="132" t="s">
        <v>106</v>
      </c>
      <c r="P166" s="48" t="s">
        <v>1259</v>
      </c>
      <c r="Q166" s="82" t="s">
        <v>1260</v>
      </c>
      <c r="R166" s="105" t="s">
        <v>109</v>
      </c>
      <c r="S166" s="48" t="s">
        <v>110</v>
      </c>
      <c r="T166" s="134">
        <v>44964</v>
      </c>
      <c r="U166" s="44">
        <v>44965</v>
      </c>
      <c r="V166" s="44">
        <v>45253</v>
      </c>
      <c r="W166" s="65">
        <v>9</v>
      </c>
      <c r="X166" s="65">
        <v>15</v>
      </c>
      <c r="Y166" s="65">
        <v>285</v>
      </c>
      <c r="Z166" s="65" t="s">
        <v>208</v>
      </c>
      <c r="AA166" s="17">
        <v>61750000</v>
      </c>
      <c r="AB166" s="17">
        <v>6500000</v>
      </c>
      <c r="AC166" s="133">
        <v>1040</v>
      </c>
      <c r="AD166" s="44">
        <v>44953</v>
      </c>
      <c r="AE166" s="17" t="s">
        <v>1261</v>
      </c>
      <c r="AF166" s="133">
        <v>1071</v>
      </c>
      <c r="AG166" s="44">
        <v>44965</v>
      </c>
      <c r="AH166" s="17" t="s">
        <v>1074</v>
      </c>
      <c r="AI166" s="105" t="s">
        <v>112</v>
      </c>
      <c r="AJ166" s="108">
        <v>44964</v>
      </c>
      <c r="AK166" s="107" t="s">
        <v>1262</v>
      </c>
      <c r="AL166" s="48" t="s">
        <v>114</v>
      </c>
      <c r="AM166" s="133" t="s">
        <v>431</v>
      </c>
      <c r="AN166" s="105" t="s">
        <v>432</v>
      </c>
      <c r="AO166" s="39"/>
      <c r="AP166" s="311" t="s">
        <v>191</v>
      </c>
      <c r="AQ166" s="39">
        <v>1</v>
      </c>
      <c r="AR166" s="82" t="s">
        <v>118</v>
      </c>
      <c r="AS166" s="129">
        <v>45253</v>
      </c>
      <c r="AT166" s="17">
        <v>13000000</v>
      </c>
      <c r="AU166" s="17">
        <v>13000000</v>
      </c>
      <c r="AV166" s="65">
        <v>2</v>
      </c>
      <c r="AW166" s="65">
        <v>0</v>
      </c>
      <c r="AX166" s="65">
        <v>60</v>
      </c>
      <c r="AY166" s="65" t="s">
        <v>119</v>
      </c>
      <c r="AZ166" s="65">
        <v>60</v>
      </c>
      <c r="BA166" s="129">
        <v>45314</v>
      </c>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215"/>
      <c r="BY166" s="129">
        <v>45314</v>
      </c>
      <c r="BZ166" s="65">
        <f>Y166+AZ166</f>
        <v>345</v>
      </c>
      <c r="CA166" s="65" t="s">
        <v>111</v>
      </c>
      <c r="CB166" s="17">
        <f>AA166+AU166</f>
        <v>74750000</v>
      </c>
      <c r="CC166" s="39" t="s">
        <v>121</v>
      </c>
      <c r="CD166" s="221"/>
      <c r="CE166" s="85"/>
      <c r="CF166" s="85"/>
      <c r="CG166" s="85"/>
      <c r="CH166" s="85"/>
      <c r="CI166" s="85"/>
      <c r="CJ166" s="85"/>
      <c r="CK166" s="85"/>
      <c r="CL166" s="85"/>
      <c r="CM166" s="85"/>
      <c r="CN166" s="85"/>
      <c r="CO166" s="85"/>
      <c r="CP166" s="85"/>
      <c r="CQ166" s="85"/>
      <c r="CR166" s="85"/>
      <c r="CS166" s="85"/>
      <c r="CT166" s="85"/>
      <c r="CU166" s="85"/>
      <c r="CV166" s="85"/>
      <c r="CW166" s="85"/>
      <c r="CX166" s="85"/>
      <c r="CY166" s="85"/>
      <c r="CZ166" s="85"/>
      <c r="DA166" s="85"/>
    </row>
    <row r="167" spans="1:105" ht="30" customHeight="1" x14ac:dyDescent="0.2">
      <c r="A167" s="64">
        <v>167</v>
      </c>
      <c r="B167" s="99">
        <v>84587</v>
      </c>
      <c r="C167" s="1" t="s">
        <v>200</v>
      </c>
      <c r="D167" s="1" t="s">
        <v>201</v>
      </c>
      <c r="E167" s="29" t="s">
        <v>202</v>
      </c>
      <c r="F167" s="30" t="s">
        <v>1263</v>
      </c>
      <c r="G167" s="86" t="s">
        <v>1264</v>
      </c>
      <c r="H167" s="35" t="s">
        <v>100</v>
      </c>
      <c r="I167" s="24" t="s">
        <v>101</v>
      </c>
      <c r="J167" s="68" t="s">
        <v>249</v>
      </c>
      <c r="K167" s="11">
        <v>1</v>
      </c>
      <c r="L167" s="35" t="s">
        <v>103</v>
      </c>
      <c r="M167" s="52" t="s">
        <v>160</v>
      </c>
      <c r="N167" s="52" t="s">
        <v>105</v>
      </c>
      <c r="O167" s="52" t="s">
        <v>106</v>
      </c>
      <c r="P167" s="35" t="s">
        <v>1265</v>
      </c>
      <c r="Q167" s="26" t="s">
        <v>1266</v>
      </c>
      <c r="R167" s="15" t="s">
        <v>109</v>
      </c>
      <c r="S167" s="35" t="s">
        <v>110</v>
      </c>
      <c r="T167" s="12">
        <v>44965</v>
      </c>
      <c r="U167" s="37">
        <v>44967</v>
      </c>
      <c r="V167" s="37">
        <v>45254</v>
      </c>
      <c r="W167" s="7">
        <v>9</v>
      </c>
      <c r="X167" s="7">
        <v>15</v>
      </c>
      <c r="Y167" s="7">
        <v>285</v>
      </c>
      <c r="Z167" s="7" t="s">
        <v>208</v>
      </c>
      <c r="AA167" s="10">
        <v>57000000</v>
      </c>
      <c r="AB167" s="10">
        <v>6000000</v>
      </c>
      <c r="AC167" s="28">
        <v>1005</v>
      </c>
      <c r="AD167" s="37">
        <v>44951</v>
      </c>
      <c r="AE167" s="10" t="s">
        <v>1267</v>
      </c>
      <c r="AF167" s="28">
        <v>1065</v>
      </c>
      <c r="AG167" s="37">
        <v>44965</v>
      </c>
      <c r="AH167" s="10" t="s">
        <v>1208</v>
      </c>
      <c r="AI167" s="15" t="s">
        <v>112</v>
      </c>
      <c r="AJ167" s="16">
        <v>44964</v>
      </c>
      <c r="AK167" s="6" t="s">
        <v>1268</v>
      </c>
      <c r="AL167" s="35" t="s">
        <v>114</v>
      </c>
      <c r="AM167" s="28" t="s">
        <v>416</v>
      </c>
      <c r="AN167" s="23" t="s">
        <v>181</v>
      </c>
      <c r="AO167" s="11"/>
      <c r="AP167" s="11" t="s">
        <v>418</v>
      </c>
      <c r="AQ167" s="11"/>
      <c r="AR167" s="40"/>
      <c r="AS167" s="40"/>
      <c r="AT167" s="40"/>
      <c r="AU167" s="40"/>
      <c r="AV167" s="40"/>
      <c r="AW167" s="40"/>
      <c r="AX167" s="40"/>
      <c r="AY167" s="40"/>
      <c r="AZ167" s="40"/>
      <c r="BA167" s="40"/>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217"/>
      <c r="BY167" s="92">
        <f>V167</f>
        <v>45254</v>
      </c>
      <c r="BZ167" s="26">
        <f>Y167+AZ167</f>
        <v>285</v>
      </c>
      <c r="CA167" s="26" t="str">
        <f>Z167</f>
        <v>9 MESES Y 15 DIAS</v>
      </c>
      <c r="CB167" s="131">
        <f>AA167+AU167</f>
        <v>57000000</v>
      </c>
      <c r="CC167" s="11" t="s">
        <v>281</v>
      </c>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row>
    <row r="168" spans="1:105" ht="30" customHeight="1" x14ac:dyDescent="0.2">
      <c r="A168" s="172">
        <v>168</v>
      </c>
      <c r="B168" s="99">
        <v>84482</v>
      </c>
      <c r="C168" s="1" t="s">
        <v>95</v>
      </c>
      <c r="D168" s="1" t="s">
        <v>96</v>
      </c>
      <c r="E168" s="29" t="s">
        <v>97</v>
      </c>
      <c r="F168" s="171" t="s">
        <v>1269</v>
      </c>
      <c r="G168" s="123" t="s">
        <v>1270</v>
      </c>
      <c r="H168" s="143" t="s">
        <v>100</v>
      </c>
      <c r="I168" s="53" t="s">
        <v>129</v>
      </c>
      <c r="J168" s="173" t="s">
        <v>249</v>
      </c>
      <c r="K168" s="83">
        <v>3</v>
      </c>
      <c r="L168" s="143" t="s">
        <v>103</v>
      </c>
      <c r="M168" s="150" t="s">
        <v>1271</v>
      </c>
      <c r="N168" s="150" t="s">
        <v>105</v>
      </c>
      <c r="O168" s="150" t="s">
        <v>106</v>
      </c>
      <c r="P168" s="143" t="s">
        <v>1272</v>
      </c>
      <c r="Q168" s="123" t="s">
        <v>1273</v>
      </c>
      <c r="R168" s="120" t="s">
        <v>109</v>
      </c>
      <c r="S168" s="143" t="s">
        <v>110</v>
      </c>
      <c r="T168" s="152">
        <v>44965</v>
      </c>
      <c r="U168" s="153">
        <v>44967</v>
      </c>
      <c r="V168" s="153">
        <v>45254</v>
      </c>
      <c r="W168" s="118">
        <v>9</v>
      </c>
      <c r="X168" s="118">
        <v>15</v>
      </c>
      <c r="Y168" s="118">
        <v>285</v>
      </c>
      <c r="Z168" s="118" t="s">
        <v>208</v>
      </c>
      <c r="AA168" s="119">
        <v>43700000</v>
      </c>
      <c r="AB168" s="119">
        <v>4600000</v>
      </c>
      <c r="AC168" s="151">
        <v>988</v>
      </c>
      <c r="AD168" s="153">
        <v>44951</v>
      </c>
      <c r="AE168" s="119" t="s">
        <v>1274</v>
      </c>
      <c r="AF168" s="151">
        <v>1078</v>
      </c>
      <c r="AG168" s="153">
        <v>44966</v>
      </c>
      <c r="AH168" s="119" t="s">
        <v>1135</v>
      </c>
      <c r="AI168" s="120" t="s">
        <v>112</v>
      </c>
      <c r="AJ168" s="121">
        <v>44965</v>
      </c>
      <c r="AK168" s="122" t="s">
        <v>1275</v>
      </c>
      <c r="AL168" s="143" t="s">
        <v>114</v>
      </c>
      <c r="AM168" s="151" t="s">
        <v>431</v>
      </c>
      <c r="AN168" s="120" t="s">
        <v>432</v>
      </c>
      <c r="AO168" s="83"/>
      <c r="AP168" s="312" t="s">
        <v>774</v>
      </c>
      <c r="AQ168" s="83">
        <v>1</v>
      </c>
      <c r="AR168" s="123" t="s">
        <v>118</v>
      </c>
      <c r="AS168" s="158">
        <v>45253</v>
      </c>
      <c r="AT168" s="119">
        <v>4600000</v>
      </c>
      <c r="AU168" s="119">
        <v>4600000</v>
      </c>
      <c r="AV168" s="123">
        <v>1</v>
      </c>
      <c r="AW168" s="123">
        <v>0</v>
      </c>
      <c r="AX168" s="123">
        <v>30</v>
      </c>
      <c r="AY168" s="123" t="s">
        <v>136</v>
      </c>
      <c r="AZ168" s="118">
        <v>30</v>
      </c>
      <c r="BA168" s="158">
        <v>45284</v>
      </c>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215"/>
      <c r="BY168" s="158">
        <v>45284</v>
      </c>
      <c r="BZ168" s="118">
        <f>Y168+AZ168</f>
        <v>315</v>
      </c>
      <c r="CA168" s="118" t="s">
        <v>280</v>
      </c>
      <c r="CB168" s="119">
        <f>AA168+AU168</f>
        <v>48300000</v>
      </c>
      <c r="CC168" s="83" t="s">
        <v>121</v>
      </c>
      <c r="CD168" s="219"/>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row>
    <row r="169" spans="1:105" ht="30" customHeight="1" x14ac:dyDescent="0.2">
      <c r="A169" s="64">
        <v>169</v>
      </c>
      <c r="B169" s="99">
        <v>84482</v>
      </c>
      <c r="C169" s="1" t="s">
        <v>95</v>
      </c>
      <c r="D169" s="1" t="s">
        <v>96</v>
      </c>
      <c r="E169" s="29" t="s">
        <v>97</v>
      </c>
      <c r="F169" s="30" t="s">
        <v>1276</v>
      </c>
      <c r="G169" s="86" t="s">
        <v>1277</v>
      </c>
      <c r="H169" s="35" t="s">
        <v>100</v>
      </c>
      <c r="I169" s="24" t="s">
        <v>101</v>
      </c>
      <c r="J169" s="68" t="s">
        <v>249</v>
      </c>
      <c r="K169" s="11">
        <v>3</v>
      </c>
      <c r="L169" s="35" t="s">
        <v>103</v>
      </c>
      <c r="M169" s="52" t="s">
        <v>543</v>
      </c>
      <c r="N169" s="52" t="s">
        <v>105</v>
      </c>
      <c r="O169" s="52" t="s">
        <v>106</v>
      </c>
      <c r="P169" s="35" t="s">
        <v>1278</v>
      </c>
      <c r="Q169" s="26" t="s">
        <v>1273</v>
      </c>
      <c r="R169" s="15" t="s">
        <v>109</v>
      </c>
      <c r="S169" s="35" t="s">
        <v>110</v>
      </c>
      <c r="T169" s="12">
        <v>44965</v>
      </c>
      <c r="U169" s="37">
        <v>44967</v>
      </c>
      <c r="V169" s="37">
        <v>45254</v>
      </c>
      <c r="W169" s="7">
        <v>9</v>
      </c>
      <c r="X169" s="7">
        <v>15</v>
      </c>
      <c r="Y169" s="7">
        <v>285</v>
      </c>
      <c r="Z169" s="7" t="s">
        <v>208</v>
      </c>
      <c r="AA169" s="10">
        <v>43700000</v>
      </c>
      <c r="AB169" s="10">
        <v>4600000</v>
      </c>
      <c r="AC169" s="28">
        <v>988</v>
      </c>
      <c r="AD169" s="37">
        <v>44951</v>
      </c>
      <c r="AE169" s="10" t="s">
        <v>1274</v>
      </c>
      <c r="AF169" s="28">
        <v>1079</v>
      </c>
      <c r="AG169" s="37">
        <v>44966</v>
      </c>
      <c r="AH169" s="10" t="s">
        <v>1135</v>
      </c>
      <c r="AI169" s="15" t="s">
        <v>112</v>
      </c>
      <c r="AJ169" s="16">
        <v>44965</v>
      </c>
      <c r="AK169" s="6" t="s">
        <v>1279</v>
      </c>
      <c r="AL169" s="35" t="s">
        <v>114</v>
      </c>
      <c r="AM169" s="28" t="s">
        <v>431</v>
      </c>
      <c r="AN169" s="15" t="s">
        <v>432</v>
      </c>
      <c r="AO169" s="11"/>
      <c r="AP169" s="11" t="s">
        <v>774</v>
      </c>
      <c r="AQ169" s="11"/>
      <c r="AR169" s="40"/>
      <c r="AS169" s="40"/>
      <c r="AT169" s="40"/>
      <c r="AU169" s="40"/>
      <c r="AV169" s="40"/>
      <c r="AW169" s="40"/>
      <c r="AX169" s="40"/>
      <c r="AY169" s="40"/>
      <c r="AZ169" s="40"/>
      <c r="BA169" s="40"/>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217"/>
      <c r="BY169" s="92">
        <f>V169</f>
        <v>45254</v>
      </c>
      <c r="BZ169" s="26">
        <f>Y169+AZ169</f>
        <v>285</v>
      </c>
      <c r="CA169" s="26" t="str">
        <f>Z169</f>
        <v>9 MESES Y 15 DIAS</v>
      </c>
      <c r="CB169" s="131">
        <f>AA169+AU169</f>
        <v>43700000</v>
      </c>
      <c r="CC169" s="11" t="s">
        <v>281</v>
      </c>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row>
    <row r="170" spans="1:105" ht="30" customHeight="1" x14ac:dyDescent="0.2">
      <c r="A170" s="172">
        <v>170</v>
      </c>
      <c r="B170" s="99">
        <v>84482</v>
      </c>
      <c r="C170" s="1" t="s">
        <v>95</v>
      </c>
      <c r="D170" s="1" t="s">
        <v>96</v>
      </c>
      <c r="E170" s="29" t="s">
        <v>97</v>
      </c>
      <c r="F170" s="171" t="s">
        <v>1280</v>
      </c>
      <c r="G170" s="123" t="s">
        <v>1281</v>
      </c>
      <c r="H170" s="143" t="s">
        <v>100</v>
      </c>
      <c r="I170" s="53" t="s">
        <v>101</v>
      </c>
      <c r="J170" s="173" t="s">
        <v>249</v>
      </c>
      <c r="K170" s="83">
        <v>3</v>
      </c>
      <c r="L170" s="143" t="s">
        <v>214</v>
      </c>
      <c r="M170" s="150" t="s">
        <v>215</v>
      </c>
      <c r="N170" s="150" t="s">
        <v>105</v>
      </c>
      <c r="O170" s="150" t="s">
        <v>106</v>
      </c>
      <c r="P170" s="143" t="s">
        <v>1282</v>
      </c>
      <c r="Q170" s="123" t="s">
        <v>1283</v>
      </c>
      <c r="R170" s="120" t="s">
        <v>109</v>
      </c>
      <c r="S170" s="143" t="s">
        <v>110</v>
      </c>
      <c r="T170" s="152">
        <v>44965</v>
      </c>
      <c r="U170" s="153">
        <v>44967</v>
      </c>
      <c r="V170" s="153">
        <v>45254</v>
      </c>
      <c r="W170" s="118">
        <v>9</v>
      </c>
      <c r="X170" s="118">
        <v>15</v>
      </c>
      <c r="Y170" s="118">
        <v>285</v>
      </c>
      <c r="Z170" s="118" t="s">
        <v>208</v>
      </c>
      <c r="AA170" s="119">
        <v>43700000</v>
      </c>
      <c r="AB170" s="119">
        <v>4600000</v>
      </c>
      <c r="AC170" s="151">
        <v>988</v>
      </c>
      <c r="AD170" s="153">
        <v>44951</v>
      </c>
      <c r="AE170" s="119" t="s">
        <v>1274</v>
      </c>
      <c r="AF170" s="151">
        <v>1080</v>
      </c>
      <c r="AG170" s="153">
        <v>44966</v>
      </c>
      <c r="AH170" s="119" t="s">
        <v>1135</v>
      </c>
      <c r="AI170" s="120" t="s">
        <v>112</v>
      </c>
      <c r="AJ170" s="121">
        <v>44965</v>
      </c>
      <c r="AK170" s="122" t="s">
        <v>1284</v>
      </c>
      <c r="AL170" s="143" t="s">
        <v>114</v>
      </c>
      <c r="AM170" s="151" t="s">
        <v>431</v>
      </c>
      <c r="AN170" s="120" t="s">
        <v>432</v>
      </c>
      <c r="AO170" s="83"/>
      <c r="AP170" s="312" t="s">
        <v>774</v>
      </c>
      <c r="AQ170" s="83">
        <v>1</v>
      </c>
      <c r="AR170" s="123" t="s">
        <v>118</v>
      </c>
      <c r="AS170" s="158">
        <v>45253</v>
      </c>
      <c r="AT170" s="119">
        <v>4600000</v>
      </c>
      <c r="AU170" s="119">
        <v>4600000</v>
      </c>
      <c r="AV170" s="123">
        <v>1</v>
      </c>
      <c r="AW170" s="123">
        <v>0</v>
      </c>
      <c r="AX170" s="123">
        <v>30</v>
      </c>
      <c r="AY170" s="123" t="s">
        <v>136</v>
      </c>
      <c r="AZ170" s="118">
        <v>30</v>
      </c>
      <c r="BA170" s="158">
        <v>45284</v>
      </c>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215"/>
      <c r="BY170" s="158">
        <v>45284</v>
      </c>
      <c r="BZ170" s="118">
        <f>Y170+AZ170</f>
        <v>315</v>
      </c>
      <c r="CA170" s="118" t="s">
        <v>280</v>
      </c>
      <c r="CB170" s="119">
        <f>AA170+AU170</f>
        <v>48300000</v>
      </c>
      <c r="CC170" s="83" t="s">
        <v>121</v>
      </c>
      <c r="CD170" s="219"/>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row>
    <row r="171" spans="1:105" ht="30" customHeight="1" x14ac:dyDescent="0.2">
      <c r="A171" s="64">
        <v>171</v>
      </c>
      <c r="B171" s="99">
        <v>84482</v>
      </c>
      <c r="C171" s="1" t="s">
        <v>95</v>
      </c>
      <c r="D171" s="1" t="s">
        <v>96</v>
      </c>
      <c r="E171" s="29" t="s">
        <v>97</v>
      </c>
      <c r="F171" s="30" t="s">
        <v>1285</v>
      </c>
      <c r="G171" s="86" t="s">
        <v>1286</v>
      </c>
      <c r="H171" s="35" t="s">
        <v>100</v>
      </c>
      <c r="I171" s="24" t="s">
        <v>101</v>
      </c>
      <c r="J171" s="68" t="s">
        <v>249</v>
      </c>
      <c r="K171" s="11">
        <v>3</v>
      </c>
      <c r="L171" s="35" t="s">
        <v>103</v>
      </c>
      <c r="M171" s="52" t="s">
        <v>1287</v>
      </c>
      <c r="N171" s="52" t="s">
        <v>105</v>
      </c>
      <c r="O171" s="52" t="s">
        <v>106</v>
      </c>
      <c r="P171" s="35" t="s">
        <v>1288</v>
      </c>
      <c r="Q171" s="26" t="s">
        <v>1273</v>
      </c>
      <c r="R171" s="15" t="s">
        <v>109</v>
      </c>
      <c r="S171" s="35" t="s">
        <v>110</v>
      </c>
      <c r="T171" s="12">
        <v>44965</v>
      </c>
      <c r="U171" s="37">
        <v>44967</v>
      </c>
      <c r="V171" s="37">
        <v>45254</v>
      </c>
      <c r="W171" s="7">
        <v>9</v>
      </c>
      <c r="X171" s="7">
        <v>15</v>
      </c>
      <c r="Y171" s="7">
        <v>285</v>
      </c>
      <c r="Z171" s="7" t="s">
        <v>208</v>
      </c>
      <c r="AA171" s="10">
        <v>43700000</v>
      </c>
      <c r="AB171" s="10">
        <v>4600000</v>
      </c>
      <c r="AC171" s="28">
        <v>988</v>
      </c>
      <c r="AD171" s="37">
        <v>44951</v>
      </c>
      <c r="AE171" s="10" t="s">
        <v>1274</v>
      </c>
      <c r="AF171" s="28">
        <v>1081</v>
      </c>
      <c r="AG171" s="37">
        <v>44966</v>
      </c>
      <c r="AH171" s="10" t="s">
        <v>1135</v>
      </c>
      <c r="AI171" s="15" t="s">
        <v>112</v>
      </c>
      <c r="AJ171" s="16">
        <v>44965</v>
      </c>
      <c r="AK171" s="6" t="s">
        <v>1289</v>
      </c>
      <c r="AL171" s="35" t="s">
        <v>114</v>
      </c>
      <c r="AM171" s="28" t="s">
        <v>431</v>
      </c>
      <c r="AN171" s="15" t="s">
        <v>432</v>
      </c>
      <c r="AO171" s="11"/>
      <c r="AP171" s="11" t="s">
        <v>774</v>
      </c>
      <c r="AQ171" s="11">
        <v>1</v>
      </c>
      <c r="AR171" s="40"/>
      <c r="AS171" s="40"/>
      <c r="AT171" s="40"/>
      <c r="AU171" s="40"/>
      <c r="AV171" s="40"/>
      <c r="AW171" s="40"/>
      <c r="AX171" s="40"/>
      <c r="AY171" s="40"/>
      <c r="AZ171" s="40"/>
      <c r="BA171" s="40"/>
      <c r="BB171" s="63"/>
      <c r="BC171" s="63"/>
      <c r="BD171" s="63"/>
      <c r="BE171" s="63"/>
      <c r="BF171" s="63"/>
      <c r="BG171" s="63"/>
      <c r="BH171" s="63"/>
      <c r="BI171" s="63"/>
      <c r="BJ171" s="63"/>
      <c r="BK171" s="123" t="s">
        <v>343</v>
      </c>
      <c r="BL171" s="158">
        <v>45044</v>
      </c>
      <c r="BM171" s="158">
        <v>45044</v>
      </c>
      <c r="BN171" s="123" t="s">
        <v>1290</v>
      </c>
      <c r="BO171" s="123">
        <v>52525793</v>
      </c>
      <c r="BP171" s="123" t="s">
        <v>1175</v>
      </c>
      <c r="BQ171" s="119">
        <v>11960000</v>
      </c>
      <c r="BR171" s="123" t="s">
        <v>1286</v>
      </c>
      <c r="BS171" s="123">
        <v>1006775613</v>
      </c>
      <c r="BT171" s="123" t="s">
        <v>1176</v>
      </c>
      <c r="BU171" s="119">
        <v>31740000</v>
      </c>
      <c r="BV171" s="113" t="s">
        <v>1291</v>
      </c>
      <c r="BW171" s="119"/>
      <c r="BX171" s="227"/>
      <c r="BY171" s="92">
        <f>V171</f>
        <v>45254</v>
      </c>
      <c r="BZ171" s="26">
        <f>Y171+AZ171</f>
        <v>285</v>
      </c>
      <c r="CA171" s="26" t="str">
        <f>Z171</f>
        <v>9 MESES Y 15 DIAS</v>
      </c>
      <c r="CB171" s="131">
        <f>AA171+AU171</f>
        <v>43700000</v>
      </c>
      <c r="CC171" s="11" t="s">
        <v>368</v>
      </c>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row>
    <row r="172" spans="1:105" ht="30" customHeight="1" x14ac:dyDescent="0.2">
      <c r="A172" s="79">
        <v>172</v>
      </c>
      <c r="B172" s="99">
        <v>84482</v>
      </c>
      <c r="C172" s="1" t="s">
        <v>95</v>
      </c>
      <c r="D172" s="1" t="s">
        <v>96</v>
      </c>
      <c r="E172" s="29" t="s">
        <v>97</v>
      </c>
      <c r="F172" s="154" t="s">
        <v>1292</v>
      </c>
      <c r="G172" s="80" t="s">
        <v>1293</v>
      </c>
      <c r="H172" s="50" t="s">
        <v>100</v>
      </c>
      <c r="I172" s="54" t="s">
        <v>129</v>
      </c>
      <c r="J172" s="136" t="s">
        <v>249</v>
      </c>
      <c r="K172" s="31">
        <v>3</v>
      </c>
      <c r="L172" s="50" t="s">
        <v>103</v>
      </c>
      <c r="M172" s="126" t="s">
        <v>1294</v>
      </c>
      <c r="N172" s="126" t="s">
        <v>105</v>
      </c>
      <c r="O172" s="126" t="s">
        <v>106</v>
      </c>
      <c r="P172" s="50" t="s">
        <v>1295</v>
      </c>
      <c r="Q172" s="80" t="s">
        <v>1273</v>
      </c>
      <c r="R172" s="36" t="s">
        <v>109</v>
      </c>
      <c r="S172" s="50" t="s">
        <v>110</v>
      </c>
      <c r="T172" s="139">
        <v>44965</v>
      </c>
      <c r="U172" s="38">
        <v>44967</v>
      </c>
      <c r="V172" s="38">
        <v>45254</v>
      </c>
      <c r="W172" s="8">
        <v>9</v>
      </c>
      <c r="X172" s="8">
        <v>15</v>
      </c>
      <c r="Y172" s="8">
        <v>285</v>
      </c>
      <c r="Z172" s="8" t="s">
        <v>208</v>
      </c>
      <c r="AA172" s="115">
        <v>43700000</v>
      </c>
      <c r="AB172" s="115">
        <v>4600000</v>
      </c>
      <c r="AC172" s="138">
        <v>988</v>
      </c>
      <c r="AD172" s="38">
        <v>44951</v>
      </c>
      <c r="AE172" s="115" t="s">
        <v>1274</v>
      </c>
      <c r="AF172" s="138">
        <v>1082</v>
      </c>
      <c r="AG172" s="38">
        <v>44966</v>
      </c>
      <c r="AH172" s="115" t="s">
        <v>1135</v>
      </c>
      <c r="AI172" s="36" t="s">
        <v>112</v>
      </c>
      <c r="AJ172" s="116">
        <v>44965</v>
      </c>
      <c r="AK172" s="114" t="s">
        <v>1296</v>
      </c>
      <c r="AL172" s="50" t="s">
        <v>114</v>
      </c>
      <c r="AM172" s="138" t="s">
        <v>431</v>
      </c>
      <c r="AN172" s="36" t="s">
        <v>432</v>
      </c>
      <c r="AO172" s="31"/>
      <c r="AP172" s="309" t="s">
        <v>774</v>
      </c>
      <c r="AQ172" s="31">
        <v>1</v>
      </c>
      <c r="AR172" s="80" t="s">
        <v>118</v>
      </c>
      <c r="AS172" s="140">
        <v>45253</v>
      </c>
      <c r="AT172" s="115">
        <v>4600000</v>
      </c>
      <c r="AU172" s="115">
        <v>4600000</v>
      </c>
      <c r="AV172" s="80">
        <v>1</v>
      </c>
      <c r="AW172" s="80">
        <v>0</v>
      </c>
      <c r="AX172" s="80">
        <v>30</v>
      </c>
      <c r="AY172" s="80" t="s">
        <v>136</v>
      </c>
      <c r="AZ172" s="8">
        <v>30</v>
      </c>
      <c r="BA172" s="140">
        <v>45284</v>
      </c>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215"/>
      <c r="BY172" s="140">
        <v>45284</v>
      </c>
      <c r="BZ172" s="8">
        <f>Y172+AZ172</f>
        <v>315</v>
      </c>
      <c r="CA172" s="8" t="s">
        <v>280</v>
      </c>
      <c r="CB172" s="115">
        <f>AA172+AU172</f>
        <v>48300000</v>
      </c>
      <c r="CC172" s="31" t="s">
        <v>121</v>
      </c>
      <c r="CD172" s="220"/>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row>
    <row r="173" spans="1:105" ht="30" customHeight="1" x14ac:dyDescent="0.2">
      <c r="A173" s="64">
        <v>173</v>
      </c>
      <c r="B173" s="99">
        <v>84482</v>
      </c>
      <c r="C173" s="1" t="s">
        <v>95</v>
      </c>
      <c r="D173" s="1" t="s">
        <v>96</v>
      </c>
      <c r="E173" s="29" t="s">
        <v>97</v>
      </c>
      <c r="F173" s="30" t="s">
        <v>1297</v>
      </c>
      <c r="G173" s="26" t="s">
        <v>1298</v>
      </c>
      <c r="H173" s="35" t="s">
        <v>100</v>
      </c>
      <c r="I173" s="24" t="s">
        <v>101</v>
      </c>
      <c r="J173" s="68" t="s">
        <v>249</v>
      </c>
      <c r="K173" s="11">
        <v>3</v>
      </c>
      <c r="L173" s="35" t="s">
        <v>103</v>
      </c>
      <c r="M173" s="52" t="s">
        <v>1299</v>
      </c>
      <c r="N173" s="52" t="s">
        <v>105</v>
      </c>
      <c r="O173" s="52" t="s">
        <v>106</v>
      </c>
      <c r="P173" s="35" t="s">
        <v>1300</v>
      </c>
      <c r="Q173" s="26" t="s">
        <v>1273</v>
      </c>
      <c r="R173" s="15" t="s">
        <v>109</v>
      </c>
      <c r="S173" s="35" t="s">
        <v>110</v>
      </c>
      <c r="T173" s="12">
        <v>44965</v>
      </c>
      <c r="U173" s="37">
        <v>44967</v>
      </c>
      <c r="V173" s="37">
        <v>45254</v>
      </c>
      <c r="W173" s="7">
        <v>9</v>
      </c>
      <c r="X173" s="7">
        <v>15</v>
      </c>
      <c r="Y173" s="7">
        <v>285</v>
      </c>
      <c r="Z173" s="7" t="s">
        <v>208</v>
      </c>
      <c r="AA173" s="10">
        <v>43700000</v>
      </c>
      <c r="AB173" s="10">
        <v>4600000</v>
      </c>
      <c r="AC173" s="28">
        <v>988</v>
      </c>
      <c r="AD173" s="37">
        <v>44951</v>
      </c>
      <c r="AE173" s="10" t="s">
        <v>1274</v>
      </c>
      <c r="AF173" s="28">
        <v>1083</v>
      </c>
      <c r="AG173" s="37">
        <v>44966</v>
      </c>
      <c r="AH173" s="10" t="s">
        <v>1135</v>
      </c>
      <c r="AI173" s="15" t="s">
        <v>112</v>
      </c>
      <c r="AJ173" s="16">
        <v>44965</v>
      </c>
      <c r="AK173" s="6" t="s">
        <v>1301</v>
      </c>
      <c r="AL173" s="35" t="s">
        <v>114</v>
      </c>
      <c r="AM173" s="28" t="s">
        <v>431</v>
      </c>
      <c r="AN173" s="15" t="s">
        <v>432</v>
      </c>
      <c r="AO173" s="11"/>
      <c r="AP173" s="310" t="s">
        <v>774</v>
      </c>
      <c r="AQ173" s="11">
        <v>1</v>
      </c>
      <c r="AR173" s="26" t="s">
        <v>118</v>
      </c>
      <c r="AS173" s="94">
        <v>45253</v>
      </c>
      <c r="AT173" s="10">
        <v>4600000</v>
      </c>
      <c r="AU173" s="10">
        <v>4600000</v>
      </c>
      <c r="AV173" s="26">
        <v>1</v>
      </c>
      <c r="AW173" s="26">
        <v>0</v>
      </c>
      <c r="AX173" s="26">
        <v>30</v>
      </c>
      <c r="AY173" s="26" t="s">
        <v>136</v>
      </c>
      <c r="AZ173" s="7">
        <v>30</v>
      </c>
      <c r="BA173" s="94">
        <v>45284</v>
      </c>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215"/>
      <c r="BY173" s="94">
        <v>45284</v>
      </c>
      <c r="BZ173" s="7">
        <f>Y173+AZ173</f>
        <v>315</v>
      </c>
      <c r="CA173" s="7" t="s">
        <v>280</v>
      </c>
      <c r="CB173" s="10">
        <f>AA173+AU173</f>
        <v>48300000</v>
      </c>
      <c r="CC173" s="11" t="s">
        <v>121</v>
      </c>
      <c r="CD173" s="214"/>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row>
    <row r="174" spans="1:105" ht="30" customHeight="1" x14ac:dyDescent="0.2">
      <c r="A174" s="64">
        <v>174</v>
      </c>
      <c r="B174" s="99">
        <v>86107</v>
      </c>
      <c r="C174" s="1" t="s">
        <v>95</v>
      </c>
      <c r="D174" s="1" t="s">
        <v>96</v>
      </c>
      <c r="E174" s="29" t="s">
        <v>97</v>
      </c>
      <c r="F174" s="30" t="s">
        <v>1302</v>
      </c>
      <c r="G174" s="26" t="s">
        <v>1303</v>
      </c>
      <c r="H174" s="35" t="s">
        <v>100</v>
      </c>
      <c r="I174" s="24" t="s">
        <v>101</v>
      </c>
      <c r="J174" s="24" t="s">
        <v>102</v>
      </c>
      <c r="K174" s="11">
        <v>1</v>
      </c>
      <c r="L174" s="35" t="s">
        <v>130</v>
      </c>
      <c r="M174" s="52" t="s">
        <v>104</v>
      </c>
      <c r="N174" s="52" t="s">
        <v>105</v>
      </c>
      <c r="O174" s="52" t="s">
        <v>106</v>
      </c>
      <c r="P174" s="35" t="s">
        <v>1304</v>
      </c>
      <c r="Q174" s="26" t="s">
        <v>1305</v>
      </c>
      <c r="R174" s="15" t="s">
        <v>109</v>
      </c>
      <c r="S174" s="35" t="s">
        <v>110</v>
      </c>
      <c r="T174" s="12">
        <v>44964</v>
      </c>
      <c r="U174" s="37">
        <v>44965</v>
      </c>
      <c r="V174" s="37">
        <v>45252</v>
      </c>
      <c r="W174" s="7">
        <v>9</v>
      </c>
      <c r="X174" s="7">
        <v>15</v>
      </c>
      <c r="Y174" s="7">
        <v>285</v>
      </c>
      <c r="Z174" s="7" t="s">
        <v>208</v>
      </c>
      <c r="AA174" s="10">
        <v>76000000</v>
      </c>
      <c r="AB174" s="10">
        <v>8000000</v>
      </c>
      <c r="AC174" s="28">
        <v>1032</v>
      </c>
      <c r="AD174" s="37">
        <v>44953</v>
      </c>
      <c r="AE174" s="10" t="s">
        <v>949</v>
      </c>
      <c r="AF174" s="28">
        <v>1073</v>
      </c>
      <c r="AG174" s="37">
        <v>44965</v>
      </c>
      <c r="AH174" s="10" t="s">
        <v>950</v>
      </c>
      <c r="AI174" s="15" t="s">
        <v>112</v>
      </c>
      <c r="AJ174" s="16">
        <v>44964</v>
      </c>
      <c r="AK174" s="6" t="s">
        <v>1306</v>
      </c>
      <c r="AL174" s="35" t="s">
        <v>114</v>
      </c>
      <c r="AM174" s="28" t="s">
        <v>409</v>
      </c>
      <c r="AN174" s="23" t="s">
        <v>240</v>
      </c>
      <c r="AO174" s="23" t="s">
        <v>1307</v>
      </c>
      <c r="AP174" s="310" t="s">
        <v>774</v>
      </c>
      <c r="AQ174" s="11">
        <v>1</v>
      </c>
      <c r="AR174" s="26" t="s">
        <v>118</v>
      </c>
      <c r="AS174" s="94">
        <v>45252</v>
      </c>
      <c r="AT174" s="10">
        <v>16000000</v>
      </c>
      <c r="AU174" s="10">
        <v>16000000</v>
      </c>
      <c r="AV174" s="7">
        <v>2</v>
      </c>
      <c r="AW174" s="7">
        <v>0</v>
      </c>
      <c r="AX174" s="7">
        <v>60</v>
      </c>
      <c r="AY174" s="7" t="s">
        <v>119</v>
      </c>
      <c r="AZ174" s="7">
        <v>60</v>
      </c>
      <c r="BA174" s="94">
        <v>45313</v>
      </c>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215"/>
      <c r="BY174" s="94">
        <v>45313</v>
      </c>
      <c r="BZ174" s="7">
        <f>Y174+AZ174</f>
        <v>345</v>
      </c>
      <c r="CA174" s="7" t="s">
        <v>111</v>
      </c>
      <c r="CB174" s="10">
        <f>AA174+AU174</f>
        <v>92000000</v>
      </c>
      <c r="CC174" s="11" t="s">
        <v>121</v>
      </c>
      <c r="CD174" s="214"/>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row>
    <row r="175" spans="1:105" ht="30" customHeight="1" x14ac:dyDescent="0.2">
      <c r="A175" s="77">
        <v>175</v>
      </c>
      <c r="B175" s="99">
        <v>84670</v>
      </c>
      <c r="C175" s="1" t="s">
        <v>254</v>
      </c>
      <c r="D175" s="1" t="s">
        <v>255</v>
      </c>
      <c r="E175" s="29" t="s">
        <v>256</v>
      </c>
      <c r="F175" s="112" t="s">
        <v>1308</v>
      </c>
      <c r="G175" s="82" t="s">
        <v>1309</v>
      </c>
      <c r="H175" s="48" t="s">
        <v>100</v>
      </c>
      <c r="I175" s="45" t="s">
        <v>101</v>
      </c>
      <c r="J175" s="45" t="s">
        <v>102</v>
      </c>
      <c r="K175" s="39">
        <v>5</v>
      </c>
      <c r="L175" s="48" t="s">
        <v>214</v>
      </c>
      <c r="M175" s="132" t="s">
        <v>215</v>
      </c>
      <c r="N175" s="132" t="s">
        <v>105</v>
      </c>
      <c r="O175" s="132" t="s">
        <v>106</v>
      </c>
      <c r="P175" s="48" t="s">
        <v>1310</v>
      </c>
      <c r="Q175" s="82" t="s">
        <v>1311</v>
      </c>
      <c r="R175" s="105" t="s">
        <v>109</v>
      </c>
      <c r="S175" s="48" t="s">
        <v>110</v>
      </c>
      <c r="T175" s="134">
        <v>44965</v>
      </c>
      <c r="U175" s="44">
        <v>44967</v>
      </c>
      <c r="V175" s="44">
        <v>45254</v>
      </c>
      <c r="W175" s="65">
        <v>9</v>
      </c>
      <c r="X175" s="65">
        <v>15</v>
      </c>
      <c r="Y175" s="65">
        <v>285</v>
      </c>
      <c r="Z175" s="65" t="s">
        <v>208</v>
      </c>
      <c r="AA175" s="17">
        <v>24700000</v>
      </c>
      <c r="AB175" s="17">
        <v>2600000</v>
      </c>
      <c r="AC175" s="133">
        <v>948</v>
      </c>
      <c r="AD175" s="44">
        <v>44946</v>
      </c>
      <c r="AE175" s="17" t="s">
        <v>1312</v>
      </c>
      <c r="AF175" s="133">
        <v>1087</v>
      </c>
      <c r="AG175" s="44">
        <v>44966</v>
      </c>
      <c r="AH175" s="17" t="s">
        <v>1159</v>
      </c>
      <c r="AI175" s="105" t="s">
        <v>112</v>
      </c>
      <c r="AJ175" s="108">
        <v>44965</v>
      </c>
      <c r="AK175" s="107" t="s">
        <v>1313</v>
      </c>
      <c r="AL175" s="48" t="s">
        <v>114</v>
      </c>
      <c r="AM175" s="133" t="s">
        <v>661</v>
      </c>
      <c r="AN175" s="105" t="s">
        <v>657</v>
      </c>
      <c r="AO175" s="39"/>
      <c r="AP175" s="311" t="s">
        <v>310</v>
      </c>
      <c r="AQ175" s="39">
        <v>1</v>
      </c>
      <c r="AR175" s="82" t="s">
        <v>118</v>
      </c>
      <c r="AS175" s="129">
        <v>45254</v>
      </c>
      <c r="AT175" s="17">
        <v>7800000</v>
      </c>
      <c r="AU175" s="17">
        <v>7800000</v>
      </c>
      <c r="AV175" s="82">
        <v>3</v>
      </c>
      <c r="AW175" s="82">
        <v>0</v>
      </c>
      <c r="AX175" s="82">
        <v>90</v>
      </c>
      <c r="AY175" s="82" t="s">
        <v>1077</v>
      </c>
      <c r="AZ175" s="65">
        <v>90</v>
      </c>
      <c r="BA175" s="129">
        <v>45346</v>
      </c>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215"/>
      <c r="BY175" s="129">
        <v>45346</v>
      </c>
      <c r="BZ175" s="65">
        <f>Y175+AZ175</f>
        <v>375</v>
      </c>
      <c r="CA175" s="65" t="s">
        <v>137</v>
      </c>
      <c r="CB175" s="17">
        <f>AA175+AU175</f>
        <v>32500000</v>
      </c>
      <c r="CC175" s="39" t="s">
        <v>121</v>
      </c>
      <c r="CD175" s="221"/>
      <c r="CE175" s="85"/>
      <c r="CF175" s="85"/>
      <c r="CG175" s="85"/>
      <c r="CH175" s="85"/>
      <c r="CI175" s="85"/>
      <c r="CJ175" s="85"/>
      <c r="CK175" s="85"/>
      <c r="CL175" s="85"/>
      <c r="CM175" s="85"/>
      <c r="CN175" s="85"/>
      <c r="CO175" s="85"/>
      <c r="CP175" s="85"/>
      <c r="CQ175" s="85"/>
      <c r="CR175" s="85"/>
      <c r="CS175" s="85"/>
      <c r="CT175" s="85"/>
      <c r="CU175" s="85"/>
      <c r="CV175" s="85"/>
      <c r="CW175" s="85"/>
      <c r="CX175" s="85"/>
      <c r="CY175" s="85"/>
      <c r="CZ175" s="85"/>
      <c r="DA175" s="85"/>
    </row>
    <row r="176" spans="1:105" ht="30" customHeight="1" x14ac:dyDescent="0.2">
      <c r="A176" s="64">
        <v>176</v>
      </c>
      <c r="B176" s="99">
        <v>84428</v>
      </c>
      <c r="C176" s="1" t="s">
        <v>95</v>
      </c>
      <c r="D176" s="1" t="s">
        <v>96</v>
      </c>
      <c r="E176" s="29" t="s">
        <v>97</v>
      </c>
      <c r="F176" s="30" t="s">
        <v>1314</v>
      </c>
      <c r="G176" s="86" t="s">
        <v>1315</v>
      </c>
      <c r="H176" s="35" t="s">
        <v>100</v>
      </c>
      <c r="I176" s="24" t="s">
        <v>129</v>
      </c>
      <c r="J176" s="24" t="s">
        <v>102</v>
      </c>
      <c r="K176" s="11">
        <v>3</v>
      </c>
      <c r="L176" s="87" t="s">
        <v>290</v>
      </c>
      <c r="M176" s="52" t="s">
        <v>1316</v>
      </c>
      <c r="N176" s="52" t="s">
        <v>105</v>
      </c>
      <c r="O176" s="52" t="s">
        <v>106</v>
      </c>
      <c r="P176" s="35" t="s">
        <v>1317</v>
      </c>
      <c r="Q176" s="26" t="s">
        <v>1318</v>
      </c>
      <c r="R176" s="15" t="s">
        <v>109</v>
      </c>
      <c r="S176" s="35" t="s">
        <v>110</v>
      </c>
      <c r="T176" s="12">
        <v>44965</v>
      </c>
      <c r="U176" s="37">
        <v>44967</v>
      </c>
      <c r="V176" s="37">
        <v>45254</v>
      </c>
      <c r="W176" s="7">
        <v>9</v>
      </c>
      <c r="X176" s="7">
        <v>15</v>
      </c>
      <c r="Y176" s="7">
        <v>285</v>
      </c>
      <c r="Z176" s="7" t="s">
        <v>208</v>
      </c>
      <c r="AA176" s="10">
        <v>34200000</v>
      </c>
      <c r="AB176" s="10">
        <v>3600000</v>
      </c>
      <c r="AC176" s="28">
        <v>1070</v>
      </c>
      <c r="AD176" s="37">
        <v>44963</v>
      </c>
      <c r="AE176" s="10" t="s">
        <v>933</v>
      </c>
      <c r="AF176" s="28">
        <v>1084</v>
      </c>
      <c r="AG176" s="37">
        <v>44966</v>
      </c>
      <c r="AH176" s="10" t="s">
        <v>1319</v>
      </c>
      <c r="AI176" s="15" t="s">
        <v>112</v>
      </c>
      <c r="AJ176" s="16">
        <v>44965</v>
      </c>
      <c r="AK176" s="6" t="s">
        <v>1320</v>
      </c>
      <c r="AL176" s="35" t="s">
        <v>114</v>
      </c>
      <c r="AM176" s="28" t="s">
        <v>1321</v>
      </c>
      <c r="AN176" s="15" t="s">
        <v>1322</v>
      </c>
      <c r="AO176" s="11"/>
      <c r="AP176" s="11" t="s">
        <v>126</v>
      </c>
      <c r="AQ176" s="11">
        <v>1</v>
      </c>
      <c r="AR176" s="40"/>
      <c r="AS176" s="40"/>
      <c r="AT176" s="40"/>
      <c r="AU176" s="40"/>
      <c r="AV176" s="40"/>
      <c r="AW176" s="40"/>
      <c r="AX176" s="40"/>
      <c r="AY176" s="40"/>
      <c r="AZ176" s="40"/>
      <c r="BA176" s="40"/>
      <c r="BB176" s="63"/>
      <c r="BC176" s="63"/>
      <c r="BD176" s="63"/>
      <c r="BE176" s="63"/>
      <c r="BF176" s="63"/>
      <c r="BG176" s="63"/>
      <c r="BH176" s="63"/>
      <c r="BI176" s="63"/>
      <c r="BJ176" s="63"/>
      <c r="BK176" s="63"/>
      <c r="BL176" s="63"/>
      <c r="BM176" s="63"/>
      <c r="BN176" s="123"/>
      <c r="BO176" s="63"/>
      <c r="BP176" s="63"/>
      <c r="BQ176" s="63"/>
      <c r="BR176" s="63"/>
      <c r="BS176" s="63"/>
      <c r="BT176" s="63"/>
      <c r="BU176" s="63"/>
      <c r="BV176" s="63"/>
      <c r="BW176" s="123" t="s">
        <v>596</v>
      </c>
      <c r="BX176" s="224">
        <v>45044</v>
      </c>
      <c r="BY176" s="92">
        <v>45044</v>
      </c>
      <c r="BZ176" s="26">
        <v>79</v>
      </c>
      <c r="CA176" s="26" t="s">
        <v>1323</v>
      </c>
      <c r="CB176" s="10">
        <v>9480000</v>
      </c>
      <c r="CC176" s="26" t="s">
        <v>598</v>
      </c>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row>
    <row r="177" spans="1:105" ht="30" customHeight="1" x14ac:dyDescent="0.2">
      <c r="A177" s="79">
        <v>177</v>
      </c>
      <c r="B177" s="99">
        <v>84428</v>
      </c>
      <c r="C177" s="1" t="s">
        <v>95</v>
      </c>
      <c r="D177" s="1" t="s">
        <v>96</v>
      </c>
      <c r="E177" s="29" t="s">
        <v>97</v>
      </c>
      <c r="F177" s="154" t="s">
        <v>1324</v>
      </c>
      <c r="G177" s="297" t="s">
        <v>1325</v>
      </c>
      <c r="H177" s="50" t="s">
        <v>100</v>
      </c>
      <c r="I177" s="54" t="s">
        <v>101</v>
      </c>
      <c r="J177" s="54" t="s">
        <v>102</v>
      </c>
      <c r="K177" s="31">
        <v>3</v>
      </c>
      <c r="L177" s="137" t="s">
        <v>290</v>
      </c>
      <c r="M177" s="126" t="s">
        <v>290</v>
      </c>
      <c r="N177" s="126" t="s">
        <v>105</v>
      </c>
      <c r="O177" s="126" t="s">
        <v>106</v>
      </c>
      <c r="P177" s="50" t="s">
        <v>1326</v>
      </c>
      <c r="Q177" s="80" t="s">
        <v>1327</v>
      </c>
      <c r="R177" s="36" t="s">
        <v>109</v>
      </c>
      <c r="S177" s="50" t="s">
        <v>110</v>
      </c>
      <c r="T177" s="139">
        <v>44965</v>
      </c>
      <c r="U177" s="38">
        <v>44970</v>
      </c>
      <c r="V177" s="38">
        <v>45257</v>
      </c>
      <c r="W177" s="8">
        <v>9</v>
      </c>
      <c r="X177" s="8">
        <v>15</v>
      </c>
      <c r="Y177" s="8">
        <v>285</v>
      </c>
      <c r="Z177" s="8" t="s">
        <v>208</v>
      </c>
      <c r="AA177" s="115">
        <v>34200000</v>
      </c>
      <c r="AB177" s="115">
        <v>3600000</v>
      </c>
      <c r="AC177" s="138">
        <v>1070</v>
      </c>
      <c r="AD177" s="38">
        <v>44963</v>
      </c>
      <c r="AE177" s="115" t="s">
        <v>933</v>
      </c>
      <c r="AF177" s="138">
        <v>1085</v>
      </c>
      <c r="AG177" s="38">
        <v>44966</v>
      </c>
      <c r="AH177" s="115" t="s">
        <v>1319</v>
      </c>
      <c r="AI177" s="36" t="s">
        <v>112</v>
      </c>
      <c r="AJ177" s="116">
        <v>44965</v>
      </c>
      <c r="AK177" s="114" t="s">
        <v>1328</v>
      </c>
      <c r="AL177" s="50" t="s">
        <v>114</v>
      </c>
      <c r="AM177" s="138" t="s">
        <v>1321</v>
      </c>
      <c r="AN177" s="36" t="s">
        <v>1322</v>
      </c>
      <c r="AO177" s="31"/>
      <c r="AP177" s="309" t="s">
        <v>126</v>
      </c>
      <c r="AQ177" s="31">
        <v>2</v>
      </c>
      <c r="AR177" s="80" t="s">
        <v>118</v>
      </c>
      <c r="AS177" s="140">
        <v>45257</v>
      </c>
      <c r="AT177" s="115">
        <v>7200000</v>
      </c>
      <c r="AU177" s="115">
        <v>7200000</v>
      </c>
      <c r="AV177" s="8">
        <v>2</v>
      </c>
      <c r="AW177" s="8">
        <v>0</v>
      </c>
      <c r="AX177" s="8">
        <v>60</v>
      </c>
      <c r="AY177" s="8" t="s">
        <v>119</v>
      </c>
      <c r="AZ177" s="8">
        <v>60</v>
      </c>
      <c r="BA177" s="140">
        <v>45334</v>
      </c>
      <c r="BB177" s="26" t="s">
        <v>1329</v>
      </c>
      <c r="BC177" s="94">
        <v>45124</v>
      </c>
      <c r="BD177" s="26">
        <v>0</v>
      </c>
      <c r="BE177" s="26">
        <v>17</v>
      </c>
      <c r="BF177" s="26">
        <v>17</v>
      </c>
      <c r="BG177" s="26" t="s">
        <v>1330</v>
      </c>
      <c r="BH177" s="26">
        <v>17</v>
      </c>
      <c r="BI177" s="94">
        <v>45141</v>
      </c>
      <c r="BJ177" s="94">
        <v>45272</v>
      </c>
      <c r="BK177" s="40"/>
      <c r="BL177" s="40"/>
      <c r="BM177" s="40"/>
      <c r="BN177" s="40"/>
      <c r="BO177" s="40"/>
      <c r="BP177" s="40"/>
      <c r="BQ177" s="40"/>
      <c r="BR177" s="40"/>
      <c r="BS177" s="40"/>
      <c r="BT177" s="40"/>
      <c r="BU177" s="40"/>
      <c r="BV177" s="40"/>
      <c r="BW177" s="40"/>
      <c r="BX177" s="215"/>
      <c r="BY177" s="140">
        <v>45334</v>
      </c>
      <c r="BZ177" s="8">
        <f>Y177+AZ177</f>
        <v>345</v>
      </c>
      <c r="CA177" s="8" t="s">
        <v>111</v>
      </c>
      <c r="CB177" s="115">
        <f>AA177+AU177</f>
        <v>41400000</v>
      </c>
      <c r="CC177" s="31" t="s">
        <v>121</v>
      </c>
      <c r="CD177" s="220"/>
      <c r="CE177" s="75"/>
      <c r="CF177" s="75"/>
      <c r="CG177" s="75"/>
      <c r="CH177" s="75"/>
      <c r="CI177" s="75"/>
      <c r="CJ177" s="75"/>
      <c r="CK177" s="75"/>
      <c r="CL177" s="75"/>
      <c r="CM177" s="75"/>
      <c r="CN177" s="75"/>
      <c r="CO177" s="75"/>
      <c r="CP177" s="75"/>
      <c r="CQ177" s="75"/>
      <c r="CR177" s="75"/>
      <c r="CS177" s="75"/>
      <c r="CT177" s="75"/>
      <c r="CU177" s="75"/>
      <c r="CV177" s="75"/>
      <c r="CW177" s="75"/>
      <c r="CX177" s="75"/>
      <c r="CY177" s="75"/>
      <c r="CZ177" s="75"/>
      <c r="DA177" s="75"/>
    </row>
    <row r="178" spans="1:105" ht="30" customHeight="1" x14ac:dyDescent="0.2">
      <c r="A178" s="77">
        <v>178</v>
      </c>
      <c r="B178" s="99">
        <v>84406</v>
      </c>
      <c r="C178" s="1" t="s">
        <v>95</v>
      </c>
      <c r="D178" s="1" t="s">
        <v>96</v>
      </c>
      <c r="E178" s="29" t="s">
        <v>97</v>
      </c>
      <c r="F178" s="112" t="s">
        <v>1331</v>
      </c>
      <c r="G178" s="82" t="s">
        <v>1332</v>
      </c>
      <c r="H178" s="48" t="s">
        <v>100</v>
      </c>
      <c r="I178" s="45" t="s">
        <v>129</v>
      </c>
      <c r="J178" s="145" t="s">
        <v>249</v>
      </c>
      <c r="K178" s="39">
        <v>3</v>
      </c>
      <c r="L178" s="48" t="s">
        <v>103</v>
      </c>
      <c r="M178" s="132"/>
      <c r="N178" s="132" t="s">
        <v>105</v>
      </c>
      <c r="O178" s="132" t="s">
        <v>106</v>
      </c>
      <c r="P178" s="48" t="s">
        <v>1333</v>
      </c>
      <c r="Q178" s="82" t="s">
        <v>1334</v>
      </c>
      <c r="R178" s="105" t="s">
        <v>109</v>
      </c>
      <c r="S178" s="48" t="s">
        <v>110</v>
      </c>
      <c r="T178" s="134">
        <v>44967</v>
      </c>
      <c r="U178" s="44">
        <v>45254</v>
      </c>
      <c r="V178" s="44">
        <v>45255</v>
      </c>
      <c r="W178" s="65">
        <v>9</v>
      </c>
      <c r="X178" s="65">
        <v>15</v>
      </c>
      <c r="Y178" s="65">
        <v>285</v>
      </c>
      <c r="Z178" s="65" t="s">
        <v>208</v>
      </c>
      <c r="AA178" s="17">
        <v>61750000</v>
      </c>
      <c r="AB178" s="17">
        <v>6500000</v>
      </c>
      <c r="AC178" s="133">
        <v>1040</v>
      </c>
      <c r="AD178" s="44">
        <v>44953</v>
      </c>
      <c r="AE178" s="17" t="s">
        <v>1261</v>
      </c>
      <c r="AF178" s="133">
        <v>1090</v>
      </c>
      <c r="AG178" s="44">
        <v>44967</v>
      </c>
      <c r="AH178" s="17" t="s">
        <v>1074</v>
      </c>
      <c r="AI178" s="105" t="s">
        <v>112</v>
      </c>
      <c r="AJ178" s="108">
        <v>44965</v>
      </c>
      <c r="AK178" s="107" t="s">
        <v>1335</v>
      </c>
      <c r="AL178" s="48" t="s">
        <v>114</v>
      </c>
      <c r="AM178" s="133" t="s">
        <v>431</v>
      </c>
      <c r="AN178" s="105" t="s">
        <v>432</v>
      </c>
      <c r="AO178" s="39"/>
      <c r="AP178" s="311" t="s">
        <v>191</v>
      </c>
      <c r="AQ178" s="39">
        <v>1</v>
      </c>
      <c r="AR178" s="82" t="s">
        <v>118</v>
      </c>
      <c r="AS178" s="129">
        <v>45252</v>
      </c>
      <c r="AT178" s="17">
        <v>6500000</v>
      </c>
      <c r="AU178" s="17">
        <v>6500000</v>
      </c>
      <c r="AV178" s="82">
        <v>1</v>
      </c>
      <c r="AW178" s="82">
        <v>0</v>
      </c>
      <c r="AX178" s="82">
        <v>30</v>
      </c>
      <c r="AY178" s="82" t="s">
        <v>136</v>
      </c>
      <c r="AZ178" s="65">
        <v>30</v>
      </c>
      <c r="BA178" s="129">
        <v>45285</v>
      </c>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215"/>
      <c r="BY178" s="129">
        <v>45285</v>
      </c>
      <c r="BZ178" s="65">
        <f>Y178+AZ178</f>
        <v>315</v>
      </c>
      <c r="CA178" s="65" t="s">
        <v>280</v>
      </c>
      <c r="CB178" s="17">
        <f>AA178+AU178</f>
        <v>68250000</v>
      </c>
      <c r="CC178" s="39" t="s">
        <v>121</v>
      </c>
      <c r="CD178" s="221"/>
      <c r="CE178" s="85"/>
      <c r="CF178" s="85"/>
      <c r="CG178" s="85"/>
      <c r="CH178" s="85"/>
      <c r="CI178" s="85"/>
      <c r="CJ178" s="85"/>
      <c r="CK178" s="85"/>
      <c r="CL178" s="85"/>
      <c r="CM178" s="85"/>
      <c r="CN178" s="85"/>
      <c r="CO178" s="85"/>
      <c r="CP178" s="85"/>
      <c r="CQ178" s="85"/>
      <c r="CR178" s="85"/>
      <c r="CS178" s="85"/>
      <c r="CT178" s="85"/>
      <c r="CU178" s="85"/>
      <c r="CV178" s="85"/>
      <c r="CW178" s="85"/>
      <c r="CX178" s="85"/>
      <c r="CY178" s="85"/>
      <c r="CZ178" s="85"/>
      <c r="DA178" s="85"/>
    </row>
    <row r="179" spans="1:105" s="19" customFormat="1" ht="30" customHeight="1" x14ac:dyDescent="0.25">
      <c r="A179" s="64">
        <v>179</v>
      </c>
      <c r="B179" s="99">
        <v>85958</v>
      </c>
      <c r="C179" s="1" t="s">
        <v>95</v>
      </c>
      <c r="D179" s="1" t="s">
        <v>96</v>
      </c>
      <c r="E179" s="29" t="s">
        <v>95</v>
      </c>
      <c r="F179" s="30" t="s">
        <v>1336</v>
      </c>
      <c r="G179" s="26" t="s">
        <v>1337</v>
      </c>
      <c r="H179" s="35" t="s">
        <v>100</v>
      </c>
      <c r="I179" s="24" t="s">
        <v>101</v>
      </c>
      <c r="J179" s="24" t="s">
        <v>102</v>
      </c>
      <c r="K179" s="11">
        <v>3</v>
      </c>
      <c r="L179" s="35" t="s">
        <v>103</v>
      </c>
      <c r="M179" s="52" t="s">
        <v>1338</v>
      </c>
      <c r="N179" s="52" t="s">
        <v>105</v>
      </c>
      <c r="O179" s="52" t="s">
        <v>106</v>
      </c>
      <c r="P179" s="35" t="s">
        <v>1339</v>
      </c>
      <c r="Q179" s="26" t="s">
        <v>1340</v>
      </c>
      <c r="R179" s="15" t="s">
        <v>109</v>
      </c>
      <c r="S179" s="35" t="s">
        <v>110</v>
      </c>
      <c r="T179" s="12">
        <v>44966</v>
      </c>
      <c r="U179" s="37">
        <v>44967</v>
      </c>
      <c r="V179" s="37">
        <v>45300</v>
      </c>
      <c r="W179" s="7">
        <v>11</v>
      </c>
      <c r="X179" s="7">
        <v>0</v>
      </c>
      <c r="Y179" s="7">
        <f>W179*30+X179</f>
        <v>330</v>
      </c>
      <c r="Z179" s="7" t="s">
        <v>178</v>
      </c>
      <c r="AA179" s="25">
        <v>71500000</v>
      </c>
      <c r="AB179" s="25">
        <v>6500000</v>
      </c>
      <c r="AC179" s="28">
        <v>1059</v>
      </c>
      <c r="AD179" s="37">
        <v>44958</v>
      </c>
      <c r="AE179" s="25" t="s">
        <v>1166</v>
      </c>
      <c r="AF179" s="28">
        <v>1088</v>
      </c>
      <c r="AG179" s="37">
        <v>44966</v>
      </c>
      <c r="AH179" s="25" t="s">
        <v>1341</v>
      </c>
      <c r="AI179" s="15" t="s">
        <v>112</v>
      </c>
      <c r="AJ179" s="16">
        <v>44965</v>
      </c>
      <c r="AK179" s="6" t="s">
        <v>1342</v>
      </c>
      <c r="AL179" s="35" t="s">
        <v>114</v>
      </c>
      <c r="AM179" s="28" t="s">
        <v>1104</v>
      </c>
      <c r="AN179" s="15" t="s">
        <v>1118</v>
      </c>
      <c r="AO179" s="11"/>
      <c r="AP179" s="11" t="s">
        <v>472</v>
      </c>
      <c r="AQ179" s="11"/>
      <c r="AR179" s="26"/>
      <c r="AS179" s="26"/>
      <c r="AT179" s="26"/>
      <c r="AU179" s="26"/>
      <c r="AV179" s="26"/>
      <c r="AW179" s="26"/>
      <c r="AX179" s="26"/>
      <c r="AY179" s="26"/>
      <c r="AZ179" s="26"/>
      <c r="BA179" s="26"/>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228"/>
      <c r="BY179" s="92">
        <f>V179</f>
        <v>45300</v>
      </c>
      <c r="BZ179" s="26">
        <f>Y179+AZ179</f>
        <v>330</v>
      </c>
      <c r="CA179" s="26" t="str">
        <f>Z179</f>
        <v>11 MESES</v>
      </c>
      <c r="CB179" s="131">
        <f>AA179+AU179</f>
        <v>71500000</v>
      </c>
      <c r="CC179" s="11" t="s">
        <v>121</v>
      </c>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row>
    <row r="180" spans="1:105" ht="30" customHeight="1" x14ac:dyDescent="0.2">
      <c r="A180" s="64">
        <v>180</v>
      </c>
      <c r="B180" s="99">
        <v>86167</v>
      </c>
      <c r="C180" s="1" t="s">
        <v>456</v>
      </c>
      <c r="D180" s="1" t="s">
        <v>457</v>
      </c>
      <c r="E180" s="29" t="s">
        <v>458</v>
      </c>
      <c r="F180" s="30" t="s">
        <v>1343</v>
      </c>
      <c r="G180" s="86" t="s">
        <v>1344</v>
      </c>
      <c r="H180" s="35" t="s">
        <v>100</v>
      </c>
      <c r="I180" s="24" t="s">
        <v>101</v>
      </c>
      <c r="J180" s="24" t="s">
        <v>102</v>
      </c>
      <c r="K180" s="11">
        <v>4</v>
      </c>
      <c r="L180" s="35" t="s">
        <v>103</v>
      </c>
      <c r="M180" s="52" t="s">
        <v>995</v>
      </c>
      <c r="N180" s="52" t="s">
        <v>105</v>
      </c>
      <c r="O180" s="52" t="s">
        <v>106</v>
      </c>
      <c r="P180" s="35" t="s">
        <v>1345</v>
      </c>
      <c r="Q180" s="26" t="s">
        <v>1346</v>
      </c>
      <c r="R180" s="15" t="s">
        <v>109</v>
      </c>
      <c r="S180" s="35" t="s">
        <v>110</v>
      </c>
      <c r="T180" s="12">
        <v>44965</v>
      </c>
      <c r="U180" s="37">
        <v>44967</v>
      </c>
      <c r="V180" s="37">
        <v>45254</v>
      </c>
      <c r="W180" s="7">
        <v>9</v>
      </c>
      <c r="X180" s="7">
        <v>15</v>
      </c>
      <c r="Y180" s="7">
        <v>285</v>
      </c>
      <c r="Z180" s="7" t="s">
        <v>208</v>
      </c>
      <c r="AA180" s="10">
        <v>47500000</v>
      </c>
      <c r="AB180" s="10">
        <v>5000000</v>
      </c>
      <c r="AC180" s="28">
        <v>954</v>
      </c>
      <c r="AD180" s="37">
        <v>44946</v>
      </c>
      <c r="AE180" s="10" t="s">
        <v>1031</v>
      </c>
      <c r="AF180" s="28">
        <v>1086</v>
      </c>
      <c r="AG180" s="37">
        <v>44966</v>
      </c>
      <c r="AH180" s="10" t="s">
        <v>928</v>
      </c>
      <c r="AI180" s="15" t="s">
        <v>112</v>
      </c>
      <c r="AJ180" s="16">
        <v>44965</v>
      </c>
      <c r="AK180" s="6" t="s">
        <v>1347</v>
      </c>
      <c r="AL180" s="35" t="s">
        <v>114</v>
      </c>
      <c r="AM180" s="28" t="s">
        <v>465</v>
      </c>
      <c r="AN180" s="15" t="s">
        <v>460</v>
      </c>
      <c r="AO180" s="11"/>
      <c r="AP180" s="11" t="s">
        <v>126</v>
      </c>
      <c r="AQ180" s="11"/>
      <c r="AR180" s="40"/>
      <c r="AS180" s="40"/>
      <c r="AT180" s="40"/>
      <c r="AU180" s="40"/>
      <c r="AV180" s="40"/>
      <c r="AW180" s="40"/>
      <c r="AX180" s="40"/>
      <c r="AY180" s="40"/>
      <c r="AZ180" s="40"/>
      <c r="BA180" s="40"/>
      <c r="BB180" s="85"/>
      <c r="BC180" s="85"/>
      <c r="BD180" s="85"/>
      <c r="BE180" s="85"/>
      <c r="BF180" s="85"/>
      <c r="BG180" s="85"/>
      <c r="BH180" s="85"/>
      <c r="BI180" s="85"/>
      <c r="BJ180" s="85"/>
      <c r="BK180" s="85"/>
      <c r="BL180" s="85"/>
      <c r="BM180" s="85"/>
      <c r="BN180" s="85"/>
      <c r="BO180" s="85"/>
      <c r="BP180" s="85"/>
      <c r="BQ180" s="85"/>
      <c r="BR180" s="85"/>
      <c r="BS180" s="85"/>
      <c r="BT180" s="85"/>
      <c r="BU180" s="85"/>
      <c r="BV180" s="85"/>
      <c r="BW180" s="85"/>
      <c r="BX180" s="218"/>
      <c r="BY180" s="92">
        <f>V180</f>
        <v>45254</v>
      </c>
      <c r="BZ180" s="26">
        <f>Y180+AZ180</f>
        <v>285</v>
      </c>
      <c r="CA180" s="26" t="str">
        <f>Z180</f>
        <v>9 MESES Y 15 DIAS</v>
      </c>
      <c r="CB180" s="131">
        <f>AA180+AU180</f>
        <v>47500000</v>
      </c>
      <c r="CC180" s="11" t="s">
        <v>281</v>
      </c>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row>
    <row r="181" spans="1:105" ht="30" customHeight="1" x14ac:dyDescent="0.2">
      <c r="A181" s="79">
        <v>181</v>
      </c>
      <c r="B181" s="99">
        <v>86119</v>
      </c>
      <c r="C181" s="1" t="s">
        <v>456</v>
      </c>
      <c r="D181" s="1" t="s">
        <v>457</v>
      </c>
      <c r="E181" s="29" t="s">
        <v>458</v>
      </c>
      <c r="F181" s="154" t="s">
        <v>1348</v>
      </c>
      <c r="G181" s="80" t="s">
        <v>1349</v>
      </c>
      <c r="H181" s="50" t="s">
        <v>100</v>
      </c>
      <c r="I181" s="54" t="s">
        <v>129</v>
      </c>
      <c r="J181" s="54" t="s">
        <v>102</v>
      </c>
      <c r="K181" s="31">
        <v>4</v>
      </c>
      <c r="L181" s="50" t="s">
        <v>214</v>
      </c>
      <c r="M181" s="126" t="s">
        <v>215</v>
      </c>
      <c r="N181" s="126" t="s">
        <v>105</v>
      </c>
      <c r="O181" s="126" t="s">
        <v>106</v>
      </c>
      <c r="P181" s="50" t="s">
        <v>1350</v>
      </c>
      <c r="Q181" s="80" t="s">
        <v>634</v>
      </c>
      <c r="R181" s="36" t="s">
        <v>109</v>
      </c>
      <c r="S181" s="50" t="s">
        <v>110</v>
      </c>
      <c r="T181" s="139">
        <v>44966</v>
      </c>
      <c r="U181" s="38">
        <v>44970</v>
      </c>
      <c r="V181" s="38">
        <v>45257</v>
      </c>
      <c r="W181" s="8">
        <v>9</v>
      </c>
      <c r="X181" s="8">
        <v>15</v>
      </c>
      <c r="Y181" s="8">
        <v>285</v>
      </c>
      <c r="Z181" s="8" t="s">
        <v>208</v>
      </c>
      <c r="AA181" s="115">
        <v>22800000</v>
      </c>
      <c r="AB181" s="115">
        <v>2400000</v>
      </c>
      <c r="AC181" s="138">
        <v>904</v>
      </c>
      <c r="AD181" s="38">
        <v>44944</v>
      </c>
      <c r="AE181" s="115" t="s">
        <v>1110</v>
      </c>
      <c r="AF181" s="138">
        <v>1091</v>
      </c>
      <c r="AG181" s="38">
        <v>44967</v>
      </c>
      <c r="AH181" s="115" t="s">
        <v>934</v>
      </c>
      <c r="AI181" s="36" t="s">
        <v>112</v>
      </c>
      <c r="AJ181" s="116">
        <v>44966</v>
      </c>
      <c r="AK181" s="114" t="s">
        <v>1351</v>
      </c>
      <c r="AL181" s="50" t="s">
        <v>114</v>
      </c>
      <c r="AM181" s="138" t="s">
        <v>465</v>
      </c>
      <c r="AN181" s="36" t="s">
        <v>460</v>
      </c>
      <c r="AO181" s="31"/>
      <c r="AP181" s="309" t="s">
        <v>126</v>
      </c>
      <c r="AQ181" s="31">
        <v>1</v>
      </c>
      <c r="AR181" s="80" t="s">
        <v>118</v>
      </c>
      <c r="AS181" s="140">
        <v>45257</v>
      </c>
      <c r="AT181" s="115">
        <v>2400000</v>
      </c>
      <c r="AU181" s="115">
        <v>2400000</v>
      </c>
      <c r="AV181" s="80">
        <v>1</v>
      </c>
      <c r="AW181" s="80">
        <v>0</v>
      </c>
      <c r="AX181" s="80">
        <v>30</v>
      </c>
      <c r="AY181" s="80" t="s">
        <v>136</v>
      </c>
      <c r="AZ181" s="8">
        <v>30</v>
      </c>
      <c r="BA181" s="140">
        <v>45287</v>
      </c>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215"/>
      <c r="BY181" s="140">
        <v>45287</v>
      </c>
      <c r="BZ181" s="8">
        <f>Y181+AZ181</f>
        <v>315</v>
      </c>
      <c r="CA181" s="8" t="s">
        <v>280</v>
      </c>
      <c r="CB181" s="115">
        <f>AA181+AU181</f>
        <v>25200000</v>
      </c>
      <c r="CC181" s="31" t="s">
        <v>121</v>
      </c>
      <c r="CD181" s="220"/>
      <c r="CE181" s="75"/>
      <c r="CF181" s="75"/>
      <c r="CG181" s="75"/>
      <c r="CH181" s="75"/>
      <c r="CI181" s="75"/>
      <c r="CJ181" s="75"/>
      <c r="CK181" s="75"/>
      <c r="CL181" s="75"/>
      <c r="CM181" s="75"/>
      <c r="CN181" s="75"/>
      <c r="CO181" s="75"/>
      <c r="CP181" s="75"/>
      <c r="CQ181" s="75"/>
      <c r="CR181" s="75"/>
      <c r="CS181" s="75"/>
      <c r="CT181" s="75"/>
      <c r="CU181" s="75"/>
      <c r="CV181" s="75"/>
      <c r="CW181" s="75"/>
      <c r="CX181" s="75"/>
      <c r="CY181" s="75"/>
      <c r="CZ181" s="75"/>
      <c r="DA181" s="75"/>
    </row>
    <row r="182" spans="1:105" ht="30" customHeight="1" x14ac:dyDescent="0.2">
      <c r="A182" s="64">
        <v>182</v>
      </c>
      <c r="B182" s="99">
        <v>86041</v>
      </c>
      <c r="C182" s="1" t="s">
        <v>870</v>
      </c>
      <c r="D182" s="1" t="s">
        <v>871</v>
      </c>
      <c r="E182" s="29" t="s">
        <v>872</v>
      </c>
      <c r="F182" s="30" t="s">
        <v>1352</v>
      </c>
      <c r="G182" s="26" t="s">
        <v>1353</v>
      </c>
      <c r="H182" s="35" t="s">
        <v>100</v>
      </c>
      <c r="I182" s="24" t="s">
        <v>101</v>
      </c>
      <c r="J182" s="24" t="s">
        <v>102</v>
      </c>
      <c r="K182" s="11">
        <v>3</v>
      </c>
      <c r="L182" s="35" t="s">
        <v>103</v>
      </c>
      <c r="M182" s="52" t="s">
        <v>770</v>
      </c>
      <c r="N182" s="52" t="s">
        <v>105</v>
      </c>
      <c r="O182" s="52" t="s">
        <v>106</v>
      </c>
      <c r="P182" s="35" t="s">
        <v>1354</v>
      </c>
      <c r="Q182" s="26" t="s">
        <v>1355</v>
      </c>
      <c r="R182" s="15" t="s">
        <v>109</v>
      </c>
      <c r="S182" s="35" t="s">
        <v>110</v>
      </c>
      <c r="T182" s="12">
        <v>44967</v>
      </c>
      <c r="U182" s="37">
        <v>44970</v>
      </c>
      <c r="V182" s="37">
        <v>45257</v>
      </c>
      <c r="W182" s="7">
        <v>9</v>
      </c>
      <c r="X182" s="7">
        <v>15</v>
      </c>
      <c r="Y182" s="7">
        <v>285</v>
      </c>
      <c r="Z182" s="7" t="s">
        <v>208</v>
      </c>
      <c r="AA182" s="10">
        <v>46550000</v>
      </c>
      <c r="AB182" s="10">
        <v>4900000</v>
      </c>
      <c r="AC182" s="28">
        <v>901</v>
      </c>
      <c r="AD182" s="37">
        <v>44944</v>
      </c>
      <c r="AE182" s="10" t="s">
        <v>1356</v>
      </c>
      <c r="AF182" s="28">
        <v>1092</v>
      </c>
      <c r="AG182" s="37">
        <v>44967</v>
      </c>
      <c r="AH182" s="10" t="s">
        <v>1357</v>
      </c>
      <c r="AI182" s="15" t="s">
        <v>112</v>
      </c>
      <c r="AJ182" s="16">
        <v>44966</v>
      </c>
      <c r="AK182" s="6" t="s">
        <v>1358</v>
      </c>
      <c r="AL182" s="35" t="s">
        <v>114</v>
      </c>
      <c r="AM182" s="28" t="s">
        <v>879</v>
      </c>
      <c r="AN182" s="15" t="s">
        <v>874</v>
      </c>
      <c r="AO182" s="15" t="s">
        <v>1126</v>
      </c>
      <c r="AP182" s="310" t="s">
        <v>310</v>
      </c>
      <c r="AQ182" s="11">
        <v>1</v>
      </c>
      <c r="AR182" s="26" t="s">
        <v>118</v>
      </c>
      <c r="AS182" s="94">
        <v>45257</v>
      </c>
      <c r="AT182" s="10">
        <v>4900000</v>
      </c>
      <c r="AU182" s="10">
        <v>4900000</v>
      </c>
      <c r="AV182" s="26">
        <v>1</v>
      </c>
      <c r="AW182" s="26">
        <v>0</v>
      </c>
      <c r="AX182" s="26">
        <v>30</v>
      </c>
      <c r="AY182" s="26" t="s">
        <v>136</v>
      </c>
      <c r="AZ182" s="7">
        <v>30</v>
      </c>
      <c r="BA182" s="94">
        <v>45287</v>
      </c>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215"/>
      <c r="BY182" s="94">
        <v>45287</v>
      </c>
      <c r="BZ182" s="7">
        <f>Y182+AZ182</f>
        <v>315</v>
      </c>
      <c r="CA182" s="7" t="s">
        <v>280</v>
      </c>
      <c r="CB182" s="10">
        <f>AA182+AU182</f>
        <v>51450000</v>
      </c>
      <c r="CC182" s="11" t="s">
        <v>121</v>
      </c>
      <c r="CD182" s="214"/>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row>
    <row r="183" spans="1:105" ht="30" customHeight="1" x14ac:dyDescent="0.2">
      <c r="A183" s="64">
        <v>183</v>
      </c>
      <c r="B183" s="99">
        <v>87335</v>
      </c>
      <c r="C183" s="1" t="s">
        <v>95</v>
      </c>
      <c r="D183" s="1" t="s">
        <v>96</v>
      </c>
      <c r="E183" s="29" t="s">
        <v>97</v>
      </c>
      <c r="F183" s="30" t="s">
        <v>1359</v>
      </c>
      <c r="G183" s="26" t="s">
        <v>1360</v>
      </c>
      <c r="H183" s="35" t="s">
        <v>100</v>
      </c>
      <c r="I183" s="24" t="s">
        <v>129</v>
      </c>
      <c r="J183" s="68" t="s">
        <v>249</v>
      </c>
      <c r="K183" s="11">
        <v>1</v>
      </c>
      <c r="L183" s="87" t="s">
        <v>290</v>
      </c>
      <c r="M183" s="52"/>
      <c r="N183" s="52" t="s">
        <v>105</v>
      </c>
      <c r="O183" s="52" t="s">
        <v>106</v>
      </c>
      <c r="P183" s="35" t="s">
        <v>1361</v>
      </c>
      <c r="Q183" s="26" t="s">
        <v>1362</v>
      </c>
      <c r="R183" s="15" t="s">
        <v>109</v>
      </c>
      <c r="S183" s="35" t="s">
        <v>110</v>
      </c>
      <c r="T183" s="12">
        <v>44967</v>
      </c>
      <c r="U183" s="37">
        <v>44970</v>
      </c>
      <c r="V183" s="37">
        <v>45257</v>
      </c>
      <c r="W183" s="7">
        <v>9</v>
      </c>
      <c r="X183" s="7">
        <v>15</v>
      </c>
      <c r="Y183" s="7">
        <v>285</v>
      </c>
      <c r="Z183" s="7" t="s">
        <v>208</v>
      </c>
      <c r="AA183" s="10">
        <v>28500000</v>
      </c>
      <c r="AB183" s="10">
        <v>3000000</v>
      </c>
      <c r="AC183" s="28">
        <v>1074</v>
      </c>
      <c r="AD183" s="37">
        <v>44965</v>
      </c>
      <c r="AE183" s="10" t="s">
        <v>1363</v>
      </c>
      <c r="AF183" s="28">
        <v>1112</v>
      </c>
      <c r="AG183" s="37">
        <v>44970</v>
      </c>
      <c r="AH183" s="10" t="s">
        <v>1363</v>
      </c>
      <c r="AI183" s="15" t="s">
        <v>112</v>
      </c>
      <c r="AJ183" s="16">
        <v>44967</v>
      </c>
      <c r="AK183" s="6" t="s">
        <v>1364</v>
      </c>
      <c r="AL183" s="35" t="s">
        <v>114</v>
      </c>
      <c r="AM183" s="28" t="s">
        <v>115</v>
      </c>
      <c r="AN183" s="15" t="s">
        <v>116</v>
      </c>
      <c r="AO183" s="11"/>
      <c r="AP183" s="310" t="s">
        <v>135</v>
      </c>
      <c r="AQ183" s="11">
        <v>1</v>
      </c>
      <c r="AR183" s="26" t="s">
        <v>118</v>
      </c>
      <c r="AS183" s="94">
        <v>45257</v>
      </c>
      <c r="AT183" s="10">
        <v>3000000</v>
      </c>
      <c r="AU183" s="10">
        <v>3000000</v>
      </c>
      <c r="AV183" s="26">
        <v>1</v>
      </c>
      <c r="AW183" s="26">
        <v>0</v>
      </c>
      <c r="AX183" s="26">
        <v>30</v>
      </c>
      <c r="AY183" s="26" t="s">
        <v>136</v>
      </c>
      <c r="AZ183" s="7">
        <v>30</v>
      </c>
      <c r="BA183" s="94">
        <v>45287</v>
      </c>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215"/>
      <c r="BY183" s="94">
        <v>45287</v>
      </c>
      <c r="BZ183" s="7">
        <f>Y183+AZ183</f>
        <v>315</v>
      </c>
      <c r="CA183" s="7" t="s">
        <v>280</v>
      </c>
      <c r="CB183" s="10">
        <f>AA183+AU183</f>
        <v>31500000</v>
      </c>
      <c r="CC183" s="11" t="s">
        <v>121</v>
      </c>
      <c r="CD183" s="214"/>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row>
    <row r="184" spans="1:105" ht="30" customHeight="1" x14ac:dyDescent="0.2">
      <c r="A184" s="77">
        <v>184</v>
      </c>
      <c r="B184" s="99">
        <v>84663</v>
      </c>
      <c r="C184" s="1" t="s">
        <v>254</v>
      </c>
      <c r="D184" s="1" t="s">
        <v>255</v>
      </c>
      <c r="E184" s="29" t="s">
        <v>256</v>
      </c>
      <c r="F184" s="112" t="s">
        <v>1365</v>
      </c>
      <c r="G184" s="82" t="s">
        <v>1366</v>
      </c>
      <c r="H184" s="48" t="s">
        <v>100</v>
      </c>
      <c r="I184" s="45" t="s">
        <v>129</v>
      </c>
      <c r="J184" s="45" t="s">
        <v>102</v>
      </c>
      <c r="K184" s="39">
        <v>4</v>
      </c>
      <c r="L184" s="48" t="s">
        <v>103</v>
      </c>
      <c r="M184" s="132" t="s">
        <v>131</v>
      </c>
      <c r="N184" s="132" t="s">
        <v>105</v>
      </c>
      <c r="O184" s="132" t="s">
        <v>106</v>
      </c>
      <c r="P184" s="48" t="s">
        <v>1367</v>
      </c>
      <c r="Q184" s="82" t="s">
        <v>1013</v>
      </c>
      <c r="R184" s="105" t="s">
        <v>109</v>
      </c>
      <c r="S184" s="48" t="s">
        <v>110</v>
      </c>
      <c r="T184" s="134">
        <v>44967</v>
      </c>
      <c r="U184" s="44">
        <v>44970</v>
      </c>
      <c r="V184" s="44">
        <v>45242</v>
      </c>
      <c r="W184" s="65">
        <v>9</v>
      </c>
      <c r="X184" s="65">
        <v>0</v>
      </c>
      <c r="Y184" s="65">
        <f>W184*30</f>
        <v>270</v>
      </c>
      <c r="Z184" s="65" t="s">
        <v>1150</v>
      </c>
      <c r="AA184" s="17">
        <v>46800000</v>
      </c>
      <c r="AB184" s="17">
        <v>5200000</v>
      </c>
      <c r="AC184" s="133">
        <v>945</v>
      </c>
      <c r="AD184" s="44">
        <v>44946</v>
      </c>
      <c r="AE184" s="17" t="s">
        <v>1007</v>
      </c>
      <c r="AF184" s="133">
        <v>1113</v>
      </c>
      <c r="AG184" s="44">
        <v>44970</v>
      </c>
      <c r="AH184" s="17" t="s">
        <v>1368</v>
      </c>
      <c r="AI184" s="105" t="s">
        <v>112</v>
      </c>
      <c r="AJ184" s="108">
        <v>44967</v>
      </c>
      <c r="AK184" s="107" t="s">
        <v>1369</v>
      </c>
      <c r="AL184" s="48" t="s">
        <v>114</v>
      </c>
      <c r="AM184" s="133" t="s">
        <v>263</v>
      </c>
      <c r="AN184" s="105" t="s">
        <v>264</v>
      </c>
      <c r="AO184" s="39" t="s">
        <v>471</v>
      </c>
      <c r="AP184" s="311" t="s">
        <v>265</v>
      </c>
      <c r="AQ184" s="39">
        <v>1</v>
      </c>
      <c r="AR184" s="82" t="s">
        <v>118</v>
      </c>
      <c r="AS184" s="129">
        <v>45240</v>
      </c>
      <c r="AT184" s="17">
        <v>10400000</v>
      </c>
      <c r="AU184" s="17">
        <v>10400000</v>
      </c>
      <c r="AV184" s="65">
        <v>2</v>
      </c>
      <c r="AW184" s="65">
        <v>0</v>
      </c>
      <c r="AX184" s="65">
        <v>60</v>
      </c>
      <c r="AY184" s="65" t="s">
        <v>119</v>
      </c>
      <c r="AZ184" s="65">
        <v>60</v>
      </c>
      <c r="BA184" s="129">
        <v>45303</v>
      </c>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215"/>
      <c r="BY184" s="129">
        <v>45303</v>
      </c>
      <c r="BZ184" s="65">
        <f>Y184+AZ184</f>
        <v>330</v>
      </c>
      <c r="CA184" s="65" t="s">
        <v>178</v>
      </c>
      <c r="CB184" s="17">
        <f>AA184+AU184</f>
        <v>57200000</v>
      </c>
      <c r="CC184" s="39" t="s">
        <v>121</v>
      </c>
      <c r="CD184" s="221"/>
      <c r="CE184" s="85"/>
      <c r="CF184" s="85"/>
      <c r="CG184" s="85"/>
      <c r="CH184" s="85"/>
      <c r="CI184" s="85"/>
      <c r="CJ184" s="85"/>
      <c r="CK184" s="85"/>
      <c r="CL184" s="85"/>
      <c r="CM184" s="85"/>
      <c r="CN184" s="85"/>
      <c r="CO184" s="85"/>
      <c r="CP184" s="85"/>
      <c r="CQ184" s="85"/>
      <c r="CR184" s="85"/>
      <c r="CS184" s="85"/>
      <c r="CT184" s="85"/>
      <c r="CU184" s="85"/>
      <c r="CV184" s="85"/>
      <c r="CW184" s="85"/>
      <c r="CX184" s="85"/>
      <c r="CY184" s="85"/>
      <c r="CZ184" s="85"/>
      <c r="DA184" s="85"/>
    </row>
    <row r="185" spans="1:105" ht="30" customHeight="1" x14ac:dyDescent="0.2">
      <c r="A185" s="64">
        <v>185</v>
      </c>
      <c r="B185" s="99">
        <v>85969</v>
      </c>
      <c r="C185" s="1" t="s">
        <v>1105</v>
      </c>
      <c r="D185" s="1" t="s">
        <v>991</v>
      </c>
      <c r="E185" s="29" t="s">
        <v>992</v>
      </c>
      <c r="F185" s="30" t="s">
        <v>1370</v>
      </c>
      <c r="G185" s="86" t="s">
        <v>1371</v>
      </c>
      <c r="H185" s="35" t="s">
        <v>100</v>
      </c>
      <c r="I185" s="24" t="s">
        <v>129</v>
      </c>
      <c r="J185" s="68" t="s">
        <v>249</v>
      </c>
      <c r="K185" s="11">
        <v>4</v>
      </c>
      <c r="L185" s="35" t="s">
        <v>103</v>
      </c>
      <c r="M185" s="52"/>
      <c r="N185" s="52" t="s">
        <v>105</v>
      </c>
      <c r="O185" s="52" t="s">
        <v>106</v>
      </c>
      <c r="P185" s="35" t="s">
        <v>1372</v>
      </c>
      <c r="Q185" s="26" t="s">
        <v>1373</v>
      </c>
      <c r="R185" s="15" t="s">
        <v>109</v>
      </c>
      <c r="S185" s="35" t="s">
        <v>110</v>
      </c>
      <c r="T185" s="12">
        <v>44969</v>
      </c>
      <c r="U185" s="37">
        <v>44974</v>
      </c>
      <c r="V185" s="37">
        <v>45215</v>
      </c>
      <c r="W185" s="7">
        <v>8</v>
      </c>
      <c r="X185" s="7">
        <v>0</v>
      </c>
      <c r="Y185" s="7">
        <f>W185*30</f>
        <v>240</v>
      </c>
      <c r="Z185" s="7" t="s">
        <v>1374</v>
      </c>
      <c r="AA185" s="10">
        <v>44000000</v>
      </c>
      <c r="AB185" s="10">
        <v>5500000</v>
      </c>
      <c r="AC185" s="28">
        <v>897</v>
      </c>
      <c r="AD185" s="37">
        <v>44944</v>
      </c>
      <c r="AE185" s="10" t="s">
        <v>998</v>
      </c>
      <c r="AF185" s="28">
        <v>1189</v>
      </c>
      <c r="AG185" s="37">
        <v>44974</v>
      </c>
      <c r="AH185" s="10" t="s">
        <v>1375</v>
      </c>
      <c r="AI185" s="15" t="s">
        <v>112</v>
      </c>
      <c r="AJ185" s="16">
        <v>44968</v>
      </c>
      <c r="AK185" s="6" t="s">
        <v>1376</v>
      </c>
      <c r="AL185" s="35" t="s">
        <v>114</v>
      </c>
      <c r="AM185" s="28" t="s">
        <v>1001</v>
      </c>
      <c r="AN185" s="15" t="s">
        <v>1217</v>
      </c>
      <c r="AO185" s="11"/>
      <c r="AP185" s="11" t="s">
        <v>117</v>
      </c>
      <c r="AQ185" s="11"/>
      <c r="AR185" s="40"/>
      <c r="AS185" s="40"/>
      <c r="AT185" s="40"/>
      <c r="AU185" s="40"/>
      <c r="AV185" s="40"/>
      <c r="AW185" s="40"/>
      <c r="AX185" s="40"/>
      <c r="AY185" s="40"/>
      <c r="AZ185" s="40"/>
      <c r="BA185" s="40"/>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207"/>
      <c r="BY185" s="92">
        <f>V185</f>
        <v>45215</v>
      </c>
      <c r="BZ185" s="26">
        <v>240</v>
      </c>
      <c r="CA185" s="26" t="s">
        <v>1374</v>
      </c>
      <c r="CB185" s="10">
        <v>44000000</v>
      </c>
      <c r="CC185" s="11" t="s">
        <v>281</v>
      </c>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row>
    <row r="186" spans="1:105" ht="30" customHeight="1" x14ac:dyDescent="0.2">
      <c r="A186" s="64">
        <v>186</v>
      </c>
      <c r="B186" s="99">
        <v>85933</v>
      </c>
      <c r="C186" s="1" t="s">
        <v>95</v>
      </c>
      <c r="D186" s="1" t="s">
        <v>96</v>
      </c>
      <c r="E186" s="29" t="s">
        <v>95</v>
      </c>
      <c r="F186" s="30" t="s">
        <v>1377</v>
      </c>
      <c r="G186" s="26" t="s">
        <v>1378</v>
      </c>
      <c r="H186" s="35" t="s">
        <v>100</v>
      </c>
      <c r="I186" s="24" t="s">
        <v>101</v>
      </c>
      <c r="J186" s="24" t="s">
        <v>102</v>
      </c>
      <c r="K186" s="11">
        <v>3</v>
      </c>
      <c r="L186" s="87" t="s">
        <v>290</v>
      </c>
      <c r="M186" s="52" t="s">
        <v>1379</v>
      </c>
      <c r="N186" s="52" t="s">
        <v>105</v>
      </c>
      <c r="O186" s="52" t="s">
        <v>106</v>
      </c>
      <c r="P186" s="35" t="s">
        <v>1380</v>
      </c>
      <c r="Q186" s="26" t="s">
        <v>1381</v>
      </c>
      <c r="R186" s="15" t="s">
        <v>109</v>
      </c>
      <c r="S186" s="35" t="s">
        <v>110</v>
      </c>
      <c r="T186" s="12">
        <v>44966</v>
      </c>
      <c r="U186" s="37">
        <v>44967</v>
      </c>
      <c r="V186" s="37">
        <v>45300</v>
      </c>
      <c r="W186" s="7">
        <v>11</v>
      </c>
      <c r="X186" s="7">
        <v>0</v>
      </c>
      <c r="Y186" s="7">
        <f>W186*30</f>
        <v>330</v>
      </c>
      <c r="Z186" s="7" t="s">
        <v>178</v>
      </c>
      <c r="AA186" s="10">
        <v>44000000</v>
      </c>
      <c r="AB186" s="10">
        <v>4000000</v>
      </c>
      <c r="AC186" s="28">
        <v>1052</v>
      </c>
      <c r="AD186" s="37">
        <v>44953</v>
      </c>
      <c r="AE186" s="10" t="s">
        <v>1375</v>
      </c>
      <c r="AF186" s="28">
        <v>1093</v>
      </c>
      <c r="AG186" s="37">
        <v>44967</v>
      </c>
      <c r="AH186" s="10" t="s">
        <v>1375</v>
      </c>
      <c r="AI186" s="15" t="s">
        <v>112</v>
      </c>
      <c r="AJ186" s="16">
        <v>44966</v>
      </c>
      <c r="AK186" s="6" t="s">
        <v>1382</v>
      </c>
      <c r="AL186" s="35" t="s">
        <v>114</v>
      </c>
      <c r="AM186" s="28" t="s">
        <v>1104</v>
      </c>
      <c r="AN186" s="15" t="s">
        <v>240</v>
      </c>
      <c r="AO186" s="11"/>
      <c r="AP186" s="11" t="s">
        <v>472</v>
      </c>
      <c r="AQ186" s="11"/>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215"/>
      <c r="BY186" s="92">
        <f>V186</f>
        <v>45300</v>
      </c>
      <c r="BZ186" s="26">
        <f>Y186+AZ186</f>
        <v>330</v>
      </c>
      <c r="CA186" s="26" t="str">
        <f>Z186</f>
        <v>11 MESES</v>
      </c>
      <c r="CB186" s="131">
        <f>AA186+AU186</f>
        <v>44000000</v>
      </c>
      <c r="CC186" s="11" t="s">
        <v>121</v>
      </c>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row>
    <row r="187" spans="1:105" ht="30" customHeight="1" x14ac:dyDescent="0.2">
      <c r="A187" s="64">
        <v>187</v>
      </c>
      <c r="B187" s="99">
        <v>87334</v>
      </c>
      <c r="C187" s="1" t="s">
        <v>95</v>
      </c>
      <c r="D187" s="1" t="s">
        <v>96</v>
      </c>
      <c r="E187" s="29" t="s">
        <v>97</v>
      </c>
      <c r="F187" s="30" t="s">
        <v>1383</v>
      </c>
      <c r="G187" s="86" t="s">
        <v>1384</v>
      </c>
      <c r="H187" s="35" t="s">
        <v>100</v>
      </c>
      <c r="I187" s="24" t="s">
        <v>129</v>
      </c>
      <c r="J187" s="68" t="s">
        <v>249</v>
      </c>
      <c r="K187" s="11">
        <v>1</v>
      </c>
      <c r="L187" s="87" t="s">
        <v>290</v>
      </c>
      <c r="M187" s="52" t="s">
        <v>412</v>
      </c>
      <c r="N187" s="52" t="s">
        <v>105</v>
      </c>
      <c r="O187" s="52" t="s">
        <v>106</v>
      </c>
      <c r="P187" s="35" t="s">
        <v>1385</v>
      </c>
      <c r="Q187" s="26" t="s">
        <v>1386</v>
      </c>
      <c r="R187" s="15" t="s">
        <v>109</v>
      </c>
      <c r="S187" s="35" t="s">
        <v>110</v>
      </c>
      <c r="T187" s="12">
        <v>44967</v>
      </c>
      <c r="U187" s="37">
        <v>44970</v>
      </c>
      <c r="V187" s="37">
        <v>45257</v>
      </c>
      <c r="W187" s="7">
        <v>9</v>
      </c>
      <c r="X187" s="7">
        <v>15</v>
      </c>
      <c r="Y187" s="7">
        <v>285</v>
      </c>
      <c r="Z187" s="7" t="s">
        <v>208</v>
      </c>
      <c r="AA187" s="10">
        <v>27550000</v>
      </c>
      <c r="AB187" s="10">
        <v>2900000</v>
      </c>
      <c r="AC187" s="28">
        <v>1069</v>
      </c>
      <c r="AD187" s="37">
        <v>44963</v>
      </c>
      <c r="AE187" s="10" t="s">
        <v>1387</v>
      </c>
      <c r="AF187" s="28">
        <v>1094</v>
      </c>
      <c r="AG187" s="37">
        <v>44967</v>
      </c>
      <c r="AH187" s="10" t="s">
        <v>1388</v>
      </c>
      <c r="AI187" s="15" t="s">
        <v>112</v>
      </c>
      <c r="AJ187" s="16">
        <v>44966</v>
      </c>
      <c r="AK187" s="6" t="s">
        <v>1389</v>
      </c>
      <c r="AL187" s="35" t="s">
        <v>114</v>
      </c>
      <c r="AM187" s="28" t="s">
        <v>566</v>
      </c>
      <c r="AN187" s="23" t="s">
        <v>559</v>
      </c>
      <c r="AO187" s="22" t="s">
        <v>567</v>
      </c>
      <c r="AP187" s="11" t="s">
        <v>418</v>
      </c>
      <c r="AQ187" s="11"/>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215"/>
      <c r="BY187" s="92">
        <f>V187</f>
        <v>45257</v>
      </c>
      <c r="BZ187" s="26">
        <f>Y187+AZ187</f>
        <v>285</v>
      </c>
      <c r="CA187" s="26" t="str">
        <f>Z187</f>
        <v>9 MESES Y 15 DIAS</v>
      </c>
      <c r="CB187" s="131">
        <f>AA187+AU187</f>
        <v>27550000</v>
      </c>
      <c r="CC187" s="11" t="s">
        <v>281</v>
      </c>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row>
    <row r="188" spans="1:105" ht="30" customHeight="1" x14ac:dyDescent="0.2">
      <c r="A188" s="64">
        <v>188</v>
      </c>
      <c r="B188" s="99">
        <v>87334</v>
      </c>
      <c r="C188" s="1" t="s">
        <v>95</v>
      </c>
      <c r="D188" s="1" t="s">
        <v>96</v>
      </c>
      <c r="E188" s="29" t="s">
        <v>97</v>
      </c>
      <c r="F188" s="30" t="s">
        <v>1390</v>
      </c>
      <c r="G188" s="86" t="s">
        <v>1391</v>
      </c>
      <c r="H188" s="35" t="s">
        <v>100</v>
      </c>
      <c r="I188" s="24" t="s">
        <v>101</v>
      </c>
      <c r="J188" s="68" t="s">
        <v>249</v>
      </c>
      <c r="K188" s="95">
        <v>4</v>
      </c>
      <c r="L188" s="87" t="s">
        <v>290</v>
      </c>
      <c r="M188" s="52" t="s">
        <v>412</v>
      </c>
      <c r="N188" s="52" t="s">
        <v>105</v>
      </c>
      <c r="O188" s="52" t="s">
        <v>106</v>
      </c>
      <c r="P188" s="35" t="s">
        <v>1392</v>
      </c>
      <c r="Q188" s="26" t="s">
        <v>1386</v>
      </c>
      <c r="R188" s="15" t="s">
        <v>109</v>
      </c>
      <c r="S188" s="35" t="s">
        <v>110</v>
      </c>
      <c r="T188" s="12">
        <v>44967</v>
      </c>
      <c r="U188" s="37">
        <v>44970</v>
      </c>
      <c r="V188" s="37">
        <v>45257</v>
      </c>
      <c r="W188" s="7">
        <v>9</v>
      </c>
      <c r="X188" s="7">
        <v>15</v>
      </c>
      <c r="Y188" s="7">
        <v>285</v>
      </c>
      <c r="Z188" s="7" t="s">
        <v>208</v>
      </c>
      <c r="AA188" s="10">
        <v>27550000</v>
      </c>
      <c r="AB188" s="10">
        <v>2900000</v>
      </c>
      <c r="AC188" s="28">
        <v>1069</v>
      </c>
      <c r="AD188" s="37">
        <v>44963</v>
      </c>
      <c r="AE188" s="10" t="s">
        <v>1387</v>
      </c>
      <c r="AF188" s="28">
        <v>1095</v>
      </c>
      <c r="AG188" s="37">
        <v>44967</v>
      </c>
      <c r="AH188" s="10" t="s">
        <v>1388</v>
      </c>
      <c r="AI188" s="15" t="s">
        <v>112</v>
      </c>
      <c r="AJ188" s="16">
        <v>44966</v>
      </c>
      <c r="AK188" s="6" t="s">
        <v>1393</v>
      </c>
      <c r="AL188" s="35" t="s">
        <v>114</v>
      </c>
      <c r="AM188" s="28" t="s">
        <v>566</v>
      </c>
      <c r="AN188" s="23" t="s">
        <v>559</v>
      </c>
      <c r="AO188" s="22" t="s">
        <v>567</v>
      </c>
      <c r="AP188" s="11" t="s">
        <v>418</v>
      </c>
      <c r="AQ188" s="11"/>
      <c r="AR188" s="40"/>
      <c r="AS188" s="40"/>
      <c r="AT188" s="40"/>
      <c r="AU188" s="40"/>
      <c r="AV188" s="40"/>
      <c r="AW188" s="40"/>
      <c r="AX188" s="40"/>
      <c r="AY188" s="40"/>
      <c r="AZ188" s="40"/>
      <c r="BA188" s="40"/>
      <c r="BB188" s="85"/>
      <c r="BC188" s="85"/>
      <c r="BD188" s="85"/>
      <c r="BE188" s="85"/>
      <c r="BF188" s="85"/>
      <c r="BG188" s="85"/>
      <c r="BH188" s="85"/>
      <c r="BI188" s="85"/>
      <c r="BJ188" s="85"/>
      <c r="BK188" s="85"/>
      <c r="BL188" s="85"/>
      <c r="BM188" s="85"/>
      <c r="BN188" s="85"/>
      <c r="BO188" s="85"/>
      <c r="BP188" s="85"/>
      <c r="BQ188" s="85"/>
      <c r="BR188" s="85"/>
      <c r="BS188" s="85"/>
      <c r="BT188" s="85"/>
      <c r="BU188" s="85"/>
      <c r="BV188" s="85"/>
      <c r="BW188" s="85"/>
      <c r="BX188" s="218"/>
      <c r="BY188" s="92">
        <f>V188</f>
        <v>45257</v>
      </c>
      <c r="BZ188" s="26">
        <f>Y188+AZ188</f>
        <v>285</v>
      </c>
      <c r="CA188" s="26" t="str">
        <f>Z188</f>
        <v>9 MESES Y 15 DIAS</v>
      </c>
      <c r="CB188" s="131">
        <f>AA188+AU188</f>
        <v>27550000</v>
      </c>
      <c r="CC188" s="11" t="s">
        <v>281</v>
      </c>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row>
    <row r="189" spans="1:105" ht="30" customHeight="1" x14ac:dyDescent="0.2">
      <c r="A189" s="79">
        <v>189</v>
      </c>
      <c r="B189" s="99">
        <v>84659</v>
      </c>
      <c r="C189" s="1" t="s">
        <v>95</v>
      </c>
      <c r="D189" s="1" t="s">
        <v>96</v>
      </c>
      <c r="E189" s="29" t="s">
        <v>97</v>
      </c>
      <c r="F189" s="154" t="s">
        <v>1394</v>
      </c>
      <c r="G189" s="80" t="s">
        <v>1395</v>
      </c>
      <c r="H189" s="50" t="s">
        <v>100</v>
      </c>
      <c r="I189" s="54" t="s">
        <v>129</v>
      </c>
      <c r="J189" s="136" t="s">
        <v>249</v>
      </c>
      <c r="K189" s="31">
        <v>1</v>
      </c>
      <c r="L189" s="50" t="s">
        <v>103</v>
      </c>
      <c r="M189" s="126" t="s">
        <v>1396</v>
      </c>
      <c r="N189" s="126" t="s">
        <v>105</v>
      </c>
      <c r="O189" s="126" t="s">
        <v>106</v>
      </c>
      <c r="P189" s="50" t="s">
        <v>1397</v>
      </c>
      <c r="Q189" s="80" t="s">
        <v>1398</v>
      </c>
      <c r="R189" s="36" t="s">
        <v>109</v>
      </c>
      <c r="S189" s="50" t="s">
        <v>110</v>
      </c>
      <c r="T189" s="139">
        <v>44967</v>
      </c>
      <c r="U189" s="38">
        <v>44970</v>
      </c>
      <c r="V189" s="38">
        <v>45257</v>
      </c>
      <c r="W189" s="8">
        <v>9</v>
      </c>
      <c r="X189" s="8">
        <v>15</v>
      </c>
      <c r="Y189" s="8">
        <v>285</v>
      </c>
      <c r="Z189" s="8" t="s">
        <v>208</v>
      </c>
      <c r="AA189" s="115">
        <v>43700000</v>
      </c>
      <c r="AB189" s="115">
        <v>4600000</v>
      </c>
      <c r="AC189" s="138">
        <v>944</v>
      </c>
      <c r="AD189" s="38">
        <v>44946</v>
      </c>
      <c r="AE189" s="115" t="s">
        <v>1399</v>
      </c>
      <c r="AF189" s="138">
        <v>1100</v>
      </c>
      <c r="AG189" s="38">
        <v>44970</v>
      </c>
      <c r="AH189" s="115" t="s">
        <v>1135</v>
      </c>
      <c r="AI189" s="36" t="s">
        <v>112</v>
      </c>
      <c r="AJ189" s="116">
        <v>44967</v>
      </c>
      <c r="AK189" s="114" t="s">
        <v>1400</v>
      </c>
      <c r="AL189" s="50" t="s">
        <v>114</v>
      </c>
      <c r="AM189" s="138" t="s">
        <v>1069</v>
      </c>
      <c r="AN189" s="36" t="s">
        <v>1184</v>
      </c>
      <c r="AO189" s="31"/>
      <c r="AP189" s="309" t="s">
        <v>135</v>
      </c>
      <c r="AQ189" s="31">
        <v>1</v>
      </c>
      <c r="AR189" s="80" t="s">
        <v>118</v>
      </c>
      <c r="AS189" s="140">
        <v>45257</v>
      </c>
      <c r="AT189" s="115">
        <v>4600000</v>
      </c>
      <c r="AU189" s="115">
        <v>4600000</v>
      </c>
      <c r="AV189" s="80">
        <v>1</v>
      </c>
      <c r="AW189" s="80">
        <v>0</v>
      </c>
      <c r="AX189" s="80">
        <v>30</v>
      </c>
      <c r="AY189" s="80" t="s">
        <v>136</v>
      </c>
      <c r="AZ189" s="8">
        <v>30</v>
      </c>
      <c r="BA189" s="140">
        <v>45287</v>
      </c>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215"/>
      <c r="BY189" s="140">
        <v>45287</v>
      </c>
      <c r="BZ189" s="8">
        <f>Y189+AZ189</f>
        <v>315</v>
      </c>
      <c r="CA189" s="8" t="s">
        <v>280</v>
      </c>
      <c r="CB189" s="115">
        <f>AA189+AU189</f>
        <v>48300000</v>
      </c>
      <c r="CC189" s="31" t="s">
        <v>121</v>
      </c>
      <c r="CD189" s="220"/>
      <c r="CE189" s="75"/>
      <c r="CF189" s="75"/>
      <c r="CG189" s="75"/>
      <c r="CH189" s="75"/>
      <c r="CI189" s="75"/>
      <c r="CJ189" s="75"/>
      <c r="CK189" s="75"/>
      <c r="CL189" s="75"/>
      <c r="CM189" s="75"/>
      <c r="CN189" s="75"/>
      <c r="CO189" s="75"/>
      <c r="CP189" s="75"/>
      <c r="CQ189" s="75"/>
      <c r="CR189" s="75"/>
      <c r="CS189" s="75"/>
      <c r="CT189" s="75"/>
      <c r="CU189" s="75"/>
      <c r="CV189" s="75"/>
      <c r="CW189" s="75"/>
      <c r="CX189" s="75"/>
      <c r="CY189" s="75"/>
      <c r="CZ189" s="75"/>
      <c r="DA189" s="75"/>
    </row>
    <row r="190" spans="1:105" ht="30" customHeight="1" x14ac:dyDescent="0.2">
      <c r="A190" s="64">
        <v>190</v>
      </c>
      <c r="B190" s="99">
        <v>84502</v>
      </c>
      <c r="C190" s="1" t="s">
        <v>95</v>
      </c>
      <c r="D190" s="1" t="s">
        <v>96</v>
      </c>
      <c r="E190" s="29" t="s">
        <v>97</v>
      </c>
      <c r="F190" s="30" t="s">
        <v>1401</v>
      </c>
      <c r="G190" s="26" t="s">
        <v>1402</v>
      </c>
      <c r="H190" s="35" t="s">
        <v>100</v>
      </c>
      <c r="I190" s="24" t="s">
        <v>129</v>
      </c>
      <c r="J190" s="68" t="s">
        <v>249</v>
      </c>
      <c r="K190" s="11">
        <v>3</v>
      </c>
      <c r="L190" s="35" t="s">
        <v>214</v>
      </c>
      <c r="M190" s="52" t="s">
        <v>215</v>
      </c>
      <c r="N190" s="52" t="s">
        <v>105</v>
      </c>
      <c r="O190" s="52" t="s">
        <v>106</v>
      </c>
      <c r="P190" s="35" t="s">
        <v>1403</v>
      </c>
      <c r="Q190" s="26" t="s">
        <v>1404</v>
      </c>
      <c r="R190" s="15" t="s">
        <v>109</v>
      </c>
      <c r="S190" s="35" t="s">
        <v>110</v>
      </c>
      <c r="T190" s="12">
        <v>44967</v>
      </c>
      <c r="U190" s="37">
        <v>44970</v>
      </c>
      <c r="V190" s="37">
        <v>45257</v>
      </c>
      <c r="W190" s="7">
        <v>9</v>
      </c>
      <c r="X190" s="7">
        <v>15</v>
      </c>
      <c r="Y190" s="7">
        <v>285</v>
      </c>
      <c r="Z190" s="7" t="s">
        <v>208</v>
      </c>
      <c r="AA190" s="10">
        <v>26600000</v>
      </c>
      <c r="AB190" s="10">
        <v>2800000</v>
      </c>
      <c r="AC190" s="28">
        <v>993</v>
      </c>
      <c r="AD190" s="37">
        <v>44951</v>
      </c>
      <c r="AE190" s="10" t="s">
        <v>1102</v>
      </c>
      <c r="AF190" s="28">
        <v>1115</v>
      </c>
      <c r="AG190" s="37">
        <v>44970</v>
      </c>
      <c r="AH190" s="10" t="s">
        <v>942</v>
      </c>
      <c r="AI190" s="15" t="s">
        <v>112</v>
      </c>
      <c r="AJ190" s="16">
        <v>44967</v>
      </c>
      <c r="AK190" s="6" t="s">
        <v>1405</v>
      </c>
      <c r="AL190" s="35" t="s">
        <v>114</v>
      </c>
      <c r="AM190" s="28" t="s">
        <v>431</v>
      </c>
      <c r="AN190" s="15" t="s">
        <v>432</v>
      </c>
      <c r="AO190" s="11"/>
      <c r="AP190" s="310" t="s">
        <v>219</v>
      </c>
      <c r="AQ190" s="11">
        <v>1</v>
      </c>
      <c r="AR190" s="26" t="s">
        <v>118</v>
      </c>
      <c r="AS190" s="94">
        <v>45257</v>
      </c>
      <c r="AT190" s="10">
        <v>5600000</v>
      </c>
      <c r="AU190" s="10">
        <v>5600000</v>
      </c>
      <c r="AV190" s="7">
        <v>2</v>
      </c>
      <c r="AW190" s="7">
        <v>0</v>
      </c>
      <c r="AX190" s="7">
        <v>60</v>
      </c>
      <c r="AY190" s="7" t="s">
        <v>119</v>
      </c>
      <c r="AZ190" s="7">
        <v>60</v>
      </c>
      <c r="BA190" s="94">
        <v>45318</v>
      </c>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215"/>
      <c r="BY190" s="94">
        <v>45318</v>
      </c>
      <c r="BZ190" s="7">
        <f>Y190+AZ190</f>
        <v>345</v>
      </c>
      <c r="CA190" s="7" t="s">
        <v>111</v>
      </c>
      <c r="CB190" s="10">
        <f>AA190+AU190</f>
        <v>32200000</v>
      </c>
      <c r="CC190" s="11" t="s">
        <v>121</v>
      </c>
      <c r="CD190" s="214"/>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row>
    <row r="191" spans="1:105" ht="30" customHeight="1" x14ac:dyDescent="0.2">
      <c r="A191" s="77">
        <v>191</v>
      </c>
      <c r="B191" s="99">
        <v>84620</v>
      </c>
      <c r="C191" s="1" t="s">
        <v>95</v>
      </c>
      <c r="D191" s="1" t="s">
        <v>96</v>
      </c>
      <c r="E191" s="29" t="s">
        <v>97</v>
      </c>
      <c r="F191" s="112" t="s">
        <v>1406</v>
      </c>
      <c r="G191" s="82" t="s">
        <v>1407</v>
      </c>
      <c r="H191" s="48" t="s">
        <v>100</v>
      </c>
      <c r="I191" s="45" t="s">
        <v>129</v>
      </c>
      <c r="J191" s="45" t="s">
        <v>102</v>
      </c>
      <c r="K191" s="39">
        <v>1</v>
      </c>
      <c r="L191" s="48" t="s">
        <v>214</v>
      </c>
      <c r="M191" s="132" t="s">
        <v>215</v>
      </c>
      <c r="N191" s="132" t="s">
        <v>105</v>
      </c>
      <c r="O191" s="132" t="s">
        <v>106</v>
      </c>
      <c r="P191" s="48" t="s">
        <v>1408</v>
      </c>
      <c r="Q191" s="82" t="s">
        <v>1409</v>
      </c>
      <c r="R191" s="105" t="s">
        <v>109</v>
      </c>
      <c r="S191" s="48" t="s">
        <v>110</v>
      </c>
      <c r="T191" s="134">
        <v>44967</v>
      </c>
      <c r="U191" s="44">
        <v>44970</v>
      </c>
      <c r="V191" s="44">
        <v>45257</v>
      </c>
      <c r="W191" s="65">
        <v>9</v>
      </c>
      <c r="X191" s="65">
        <v>15</v>
      </c>
      <c r="Y191" s="65">
        <v>285</v>
      </c>
      <c r="Z191" s="65" t="s">
        <v>208</v>
      </c>
      <c r="AA191" s="17">
        <v>24700000</v>
      </c>
      <c r="AB191" s="17">
        <v>2600000</v>
      </c>
      <c r="AC191" s="133">
        <v>1008</v>
      </c>
      <c r="AD191" s="44">
        <v>44951</v>
      </c>
      <c r="AE191" s="17" t="s">
        <v>1158</v>
      </c>
      <c r="AF191" s="133">
        <v>1120</v>
      </c>
      <c r="AG191" s="44">
        <v>44970</v>
      </c>
      <c r="AH191" s="17" t="s">
        <v>1159</v>
      </c>
      <c r="AI191" s="105" t="s">
        <v>112</v>
      </c>
      <c r="AJ191" s="108">
        <v>44967</v>
      </c>
      <c r="AK191" s="107" t="s">
        <v>1410</v>
      </c>
      <c r="AL191" s="48" t="s">
        <v>114</v>
      </c>
      <c r="AM191" s="133" t="s">
        <v>239</v>
      </c>
      <c r="AN191" s="105" t="s">
        <v>240</v>
      </c>
      <c r="AO191" s="39"/>
      <c r="AP191" s="311" t="s">
        <v>278</v>
      </c>
      <c r="AQ191" s="11">
        <v>1</v>
      </c>
      <c r="AR191" s="26" t="s">
        <v>118</v>
      </c>
      <c r="AS191" s="94">
        <v>45257</v>
      </c>
      <c r="AT191" s="10">
        <v>5200000</v>
      </c>
      <c r="AU191" s="10">
        <v>5200000</v>
      </c>
      <c r="AV191" s="7">
        <v>2</v>
      </c>
      <c r="AW191" s="7">
        <v>0</v>
      </c>
      <c r="AX191" s="7">
        <v>60</v>
      </c>
      <c r="AY191" s="7" t="s">
        <v>119</v>
      </c>
      <c r="AZ191" s="7">
        <v>60</v>
      </c>
      <c r="BA191" s="94">
        <v>45318</v>
      </c>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215"/>
      <c r="BY191" s="94">
        <v>45318</v>
      </c>
      <c r="BZ191" s="7">
        <f>Y191+AZ191</f>
        <v>345</v>
      </c>
      <c r="CA191" s="7" t="s">
        <v>111</v>
      </c>
      <c r="CB191" s="10">
        <f>AA191+AU191</f>
        <v>29900000</v>
      </c>
      <c r="CC191" s="11" t="s">
        <v>121</v>
      </c>
      <c r="CD191" s="221"/>
      <c r="CE191" s="85"/>
      <c r="CF191" s="85"/>
      <c r="CG191" s="85"/>
      <c r="CH191" s="85"/>
      <c r="CI191" s="85"/>
      <c r="CJ191" s="85"/>
      <c r="CK191" s="85"/>
      <c r="CL191" s="85"/>
      <c r="CM191" s="85"/>
      <c r="CN191" s="85"/>
      <c r="CO191" s="85"/>
      <c r="CP191" s="85"/>
      <c r="CQ191" s="85"/>
      <c r="CR191" s="85"/>
      <c r="CS191" s="85"/>
      <c r="CT191" s="85"/>
      <c r="CU191" s="85"/>
      <c r="CV191" s="85"/>
      <c r="CW191" s="85"/>
      <c r="CX191" s="85"/>
      <c r="CY191" s="85"/>
      <c r="CZ191" s="85"/>
      <c r="DA191" s="85"/>
    </row>
    <row r="192" spans="1:105" ht="30" customHeight="1" x14ac:dyDescent="0.2">
      <c r="A192" s="77">
        <v>192</v>
      </c>
      <c r="B192" s="99">
        <v>86000</v>
      </c>
      <c r="C192" s="1" t="s">
        <v>419</v>
      </c>
      <c r="D192" s="1" t="s">
        <v>255</v>
      </c>
      <c r="E192" s="29" t="s">
        <v>97</v>
      </c>
      <c r="F192" s="112" t="s">
        <v>1411</v>
      </c>
      <c r="G192" s="82" t="s">
        <v>1412</v>
      </c>
      <c r="H192" s="48" t="s">
        <v>100</v>
      </c>
      <c r="I192" s="45" t="s">
        <v>129</v>
      </c>
      <c r="J192" s="45" t="s">
        <v>102</v>
      </c>
      <c r="K192" s="39">
        <v>1</v>
      </c>
      <c r="L192" s="48" t="s">
        <v>103</v>
      </c>
      <c r="M192" s="132" t="s">
        <v>131</v>
      </c>
      <c r="N192" s="132" t="s">
        <v>105</v>
      </c>
      <c r="O192" s="132" t="s">
        <v>106</v>
      </c>
      <c r="P192" s="48" t="s">
        <v>1413</v>
      </c>
      <c r="Q192" s="82" t="s">
        <v>1414</v>
      </c>
      <c r="R192" s="105" t="s">
        <v>109</v>
      </c>
      <c r="S192" s="48" t="s">
        <v>110</v>
      </c>
      <c r="T192" s="134">
        <v>44970</v>
      </c>
      <c r="U192" s="44">
        <v>44972</v>
      </c>
      <c r="V192" s="44">
        <v>45305</v>
      </c>
      <c r="W192" s="65">
        <v>11</v>
      </c>
      <c r="X192" s="65">
        <v>0</v>
      </c>
      <c r="Y192" s="65">
        <f>W192*30</f>
        <v>330</v>
      </c>
      <c r="Z192" s="65" t="s">
        <v>178</v>
      </c>
      <c r="AA192" s="17">
        <v>51700000</v>
      </c>
      <c r="AB192" s="17">
        <v>4700000</v>
      </c>
      <c r="AC192" s="133">
        <v>1013</v>
      </c>
      <c r="AD192" s="44">
        <v>44951</v>
      </c>
      <c r="AE192" s="17" t="s">
        <v>1415</v>
      </c>
      <c r="AF192" s="133">
        <v>1136</v>
      </c>
      <c r="AG192" s="44">
        <v>44972</v>
      </c>
      <c r="AH192" s="17" t="s">
        <v>1416</v>
      </c>
      <c r="AI192" s="105" t="s">
        <v>112</v>
      </c>
      <c r="AJ192" s="108">
        <v>44970</v>
      </c>
      <c r="AK192" s="107" t="s">
        <v>1417</v>
      </c>
      <c r="AL192" s="48" t="s">
        <v>114</v>
      </c>
      <c r="AM192" s="133" t="s">
        <v>1161</v>
      </c>
      <c r="AN192" s="105" t="s">
        <v>264</v>
      </c>
      <c r="AO192" s="39"/>
      <c r="AP192" s="311" t="s">
        <v>126</v>
      </c>
      <c r="AQ192" s="39">
        <v>1</v>
      </c>
      <c r="AR192" s="82" t="s">
        <v>118</v>
      </c>
      <c r="AS192" s="129">
        <v>45278</v>
      </c>
      <c r="AT192" s="17">
        <v>14100000</v>
      </c>
      <c r="AU192" s="17">
        <v>14100000</v>
      </c>
      <c r="AV192" s="82">
        <v>3</v>
      </c>
      <c r="AW192" s="82">
        <v>0</v>
      </c>
      <c r="AX192" s="82">
        <v>90</v>
      </c>
      <c r="AY192" s="82" t="s">
        <v>1077</v>
      </c>
      <c r="AZ192" s="65">
        <v>90</v>
      </c>
      <c r="BA192" s="129">
        <v>45396</v>
      </c>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207"/>
      <c r="BY192" s="129">
        <v>45396</v>
      </c>
      <c r="BZ192" s="65">
        <f>Y192+AZ192</f>
        <v>420</v>
      </c>
      <c r="CA192" s="65" t="s">
        <v>241</v>
      </c>
      <c r="CB192" s="17">
        <f>AA192+AU192</f>
        <v>65800000</v>
      </c>
      <c r="CC192" s="39" t="s">
        <v>121</v>
      </c>
      <c r="CD192" s="221"/>
      <c r="CE192" s="85"/>
      <c r="CF192" s="85"/>
      <c r="CG192" s="85"/>
      <c r="CH192" s="85"/>
      <c r="CI192" s="85"/>
      <c r="CJ192" s="85"/>
      <c r="CK192" s="85"/>
      <c r="CL192" s="85"/>
      <c r="CM192" s="85"/>
      <c r="CN192" s="85"/>
      <c r="CO192" s="85"/>
      <c r="CP192" s="85"/>
      <c r="CQ192" s="85"/>
      <c r="CR192" s="85"/>
      <c r="CS192" s="85"/>
      <c r="CT192" s="85"/>
      <c r="CU192" s="85"/>
      <c r="CV192" s="85"/>
      <c r="CW192" s="85"/>
      <c r="CX192" s="85"/>
      <c r="CY192" s="85"/>
      <c r="CZ192" s="85"/>
      <c r="DA192" s="85"/>
    </row>
    <row r="193" spans="1:105" ht="30" customHeight="1" x14ac:dyDescent="0.2">
      <c r="A193" s="64">
        <v>193</v>
      </c>
      <c r="B193" s="99">
        <v>87314</v>
      </c>
      <c r="C193" s="1" t="s">
        <v>200</v>
      </c>
      <c r="D193" s="1" t="s">
        <v>201</v>
      </c>
      <c r="E193" s="29" t="s">
        <v>202</v>
      </c>
      <c r="F193" s="30" t="s">
        <v>1418</v>
      </c>
      <c r="G193" s="86" t="s">
        <v>1419</v>
      </c>
      <c r="H193" s="35" t="s">
        <v>100</v>
      </c>
      <c r="I193" s="24" t="s">
        <v>101</v>
      </c>
      <c r="J193" s="68" t="s">
        <v>249</v>
      </c>
      <c r="K193" s="95">
        <v>1</v>
      </c>
      <c r="L193" s="87" t="s">
        <v>290</v>
      </c>
      <c r="M193" s="52"/>
      <c r="N193" s="52" t="s">
        <v>105</v>
      </c>
      <c r="O193" s="52" t="s">
        <v>106</v>
      </c>
      <c r="P193" s="35" t="s">
        <v>1420</v>
      </c>
      <c r="Q193" s="26" t="s">
        <v>1421</v>
      </c>
      <c r="R193" s="15" t="s">
        <v>109</v>
      </c>
      <c r="S193" s="35" t="s">
        <v>110</v>
      </c>
      <c r="T193" s="12">
        <v>44970</v>
      </c>
      <c r="U193" s="37">
        <v>44972</v>
      </c>
      <c r="V193" s="37">
        <v>45259</v>
      </c>
      <c r="W193" s="7">
        <v>9</v>
      </c>
      <c r="X193" s="7">
        <v>15</v>
      </c>
      <c r="Y193" s="7">
        <v>285</v>
      </c>
      <c r="Z193" s="7" t="s">
        <v>208</v>
      </c>
      <c r="AA193" s="10">
        <v>26125000</v>
      </c>
      <c r="AB193" s="10">
        <v>2750000</v>
      </c>
      <c r="AC193" s="28">
        <v>1073</v>
      </c>
      <c r="AD193" s="37">
        <v>44965</v>
      </c>
      <c r="AE193" s="10" t="s">
        <v>999</v>
      </c>
      <c r="AF193" s="28">
        <v>1127</v>
      </c>
      <c r="AG193" s="37">
        <v>44972</v>
      </c>
      <c r="AH193" s="10" t="s">
        <v>1422</v>
      </c>
      <c r="AI193" s="15" t="s">
        <v>112</v>
      </c>
      <c r="AJ193" s="16">
        <v>44970</v>
      </c>
      <c r="AK193" s="6" t="s">
        <v>1423</v>
      </c>
      <c r="AL193" s="35" t="s">
        <v>114</v>
      </c>
      <c r="AM193" s="28" t="s">
        <v>210</v>
      </c>
      <c r="AN193" s="23" t="s">
        <v>211</v>
      </c>
      <c r="AO193" s="11"/>
      <c r="AP193" s="11" t="s">
        <v>126</v>
      </c>
      <c r="AQ193" s="11"/>
      <c r="AR193" s="40"/>
      <c r="AS193" s="40"/>
      <c r="AT193" s="40"/>
      <c r="AU193" s="40"/>
      <c r="AV193" s="40"/>
      <c r="AW193" s="40"/>
      <c r="AX193" s="40"/>
      <c r="AY193" s="40"/>
      <c r="AZ193" s="40"/>
      <c r="BA193" s="40"/>
      <c r="BB193" s="85"/>
      <c r="BC193" s="85"/>
      <c r="BD193" s="85"/>
      <c r="BE193" s="85"/>
      <c r="BF193" s="85"/>
      <c r="BG193" s="85"/>
      <c r="BH193" s="85"/>
      <c r="BI193" s="85"/>
      <c r="BJ193" s="85"/>
      <c r="BK193" s="85"/>
      <c r="BL193" s="85"/>
      <c r="BM193" s="85"/>
      <c r="BN193" s="85"/>
      <c r="BO193" s="85"/>
      <c r="BP193" s="85"/>
      <c r="BQ193" s="85"/>
      <c r="BR193" s="85"/>
      <c r="BS193" s="85"/>
      <c r="BT193" s="85"/>
      <c r="BU193" s="85"/>
      <c r="BV193" s="85"/>
      <c r="BW193" s="85"/>
      <c r="BX193" s="218"/>
      <c r="BY193" s="92">
        <f>V193</f>
        <v>45259</v>
      </c>
      <c r="BZ193" s="26">
        <f>Y193+AZ193</f>
        <v>285</v>
      </c>
      <c r="CA193" s="26" t="str">
        <f>Z193</f>
        <v>9 MESES Y 15 DIAS</v>
      </c>
      <c r="CB193" s="157">
        <f>AA193+AU193</f>
        <v>26125000</v>
      </c>
      <c r="CC193" s="11" t="s">
        <v>281</v>
      </c>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row>
    <row r="194" spans="1:105" ht="30" customHeight="1" x14ac:dyDescent="0.2">
      <c r="A194" s="79">
        <v>194</v>
      </c>
      <c r="B194" s="99">
        <v>87314</v>
      </c>
      <c r="C194" s="1" t="s">
        <v>200</v>
      </c>
      <c r="D194" s="1" t="s">
        <v>201</v>
      </c>
      <c r="E194" s="29" t="s">
        <v>202</v>
      </c>
      <c r="F194" s="154" t="s">
        <v>1424</v>
      </c>
      <c r="G194" s="80" t="s">
        <v>1425</v>
      </c>
      <c r="H194" s="50" t="s">
        <v>100</v>
      </c>
      <c r="I194" s="54" t="s">
        <v>101</v>
      </c>
      <c r="J194" s="136" t="s">
        <v>249</v>
      </c>
      <c r="K194" s="289">
        <v>1</v>
      </c>
      <c r="L194" s="137" t="s">
        <v>290</v>
      </c>
      <c r="M194" s="126" t="s">
        <v>412</v>
      </c>
      <c r="N194" s="126" t="s">
        <v>105</v>
      </c>
      <c r="O194" s="126" t="s">
        <v>106</v>
      </c>
      <c r="P194" s="50" t="s">
        <v>1426</v>
      </c>
      <c r="Q194" s="80" t="s">
        <v>1421</v>
      </c>
      <c r="R194" s="36" t="s">
        <v>109</v>
      </c>
      <c r="S194" s="50" t="s">
        <v>110</v>
      </c>
      <c r="T194" s="139">
        <v>44970</v>
      </c>
      <c r="U194" s="38">
        <v>44972</v>
      </c>
      <c r="V194" s="38">
        <v>45259</v>
      </c>
      <c r="W194" s="8">
        <v>9</v>
      </c>
      <c r="X194" s="8">
        <v>15</v>
      </c>
      <c r="Y194" s="8">
        <v>285</v>
      </c>
      <c r="Z194" s="8" t="s">
        <v>208</v>
      </c>
      <c r="AA194" s="115">
        <v>26125000</v>
      </c>
      <c r="AB194" s="115">
        <v>2750000</v>
      </c>
      <c r="AC194" s="138">
        <v>1073</v>
      </c>
      <c r="AD194" s="38">
        <v>44965</v>
      </c>
      <c r="AE194" s="115" t="s">
        <v>999</v>
      </c>
      <c r="AF194" s="138">
        <v>1129</v>
      </c>
      <c r="AG194" s="38">
        <v>44972</v>
      </c>
      <c r="AH194" s="115" t="s">
        <v>1422</v>
      </c>
      <c r="AI194" s="36" t="s">
        <v>112</v>
      </c>
      <c r="AJ194" s="116">
        <v>44970</v>
      </c>
      <c r="AK194" s="114" t="s">
        <v>1427</v>
      </c>
      <c r="AL194" s="50" t="s">
        <v>114</v>
      </c>
      <c r="AM194" s="138" t="s">
        <v>210</v>
      </c>
      <c r="AN194" s="80" t="s">
        <v>233</v>
      </c>
      <c r="AO194" s="80"/>
      <c r="AP194" s="309" t="s">
        <v>172</v>
      </c>
      <c r="AQ194" s="31">
        <v>1</v>
      </c>
      <c r="AR194" s="80" t="s">
        <v>118</v>
      </c>
      <c r="AS194" s="140">
        <v>45258</v>
      </c>
      <c r="AT194" s="115">
        <v>2750000</v>
      </c>
      <c r="AU194" s="115">
        <v>2750000</v>
      </c>
      <c r="AV194" s="80">
        <v>1</v>
      </c>
      <c r="AW194" s="80">
        <v>0</v>
      </c>
      <c r="AX194" s="80">
        <v>30</v>
      </c>
      <c r="AY194" s="80" t="s">
        <v>136</v>
      </c>
      <c r="AZ194" s="8">
        <v>30</v>
      </c>
      <c r="BA194" s="140">
        <v>45289</v>
      </c>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215"/>
      <c r="BY194" s="140">
        <v>45289</v>
      </c>
      <c r="BZ194" s="8">
        <f>Y194+AZ194</f>
        <v>315</v>
      </c>
      <c r="CA194" s="8" t="s">
        <v>280</v>
      </c>
      <c r="CB194" s="115">
        <f>AA194+AU194</f>
        <v>28875000</v>
      </c>
      <c r="CC194" s="31" t="s">
        <v>121</v>
      </c>
      <c r="CD194" s="220"/>
      <c r="CE194" s="75"/>
      <c r="CF194" s="75"/>
      <c r="CG194" s="75"/>
      <c r="CH194" s="75"/>
      <c r="CI194" s="75"/>
      <c r="CJ194" s="75"/>
      <c r="CK194" s="75"/>
      <c r="CL194" s="75"/>
      <c r="CM194" s="75"/>
      <c r="CN194" s="75"/>
      <c r="CO194" s="75"/>
      <c r="CP194" s="75"/>
      <c r="CQ194" s="75"/>
      <c r="CR194" s="75"/>
      <c r="CS194" s="75"/>
      <c r="CT194" s="75"/>
      <c r="CU194" s="75"/>
      <c r="CV194" s="75"/>
      <c r="CW194" s="75"/>
      <c r="CX194" s="75"/>
      <c r="CY194" s="75"/>
      <c r="CZ194" s="75"/>
      <c r="DA194" s="75"/>
    </row>
    <row r="195" spans="1:105" ht="30" customHeight="1" x14ac:dyDescent="0.2">
      <c r="A195" s="77">
        <v>195</v>
      </c>
      <c r="B195" s="99">
        <v>84670</v>
      </c>
      <c r="C195" s="1" t="s">
        <v>254</v>
      </c>
      <c r="D195" s="1" t="s">
        <v>255</v>
      </c>
      <c r="E195" s="29" t="s">
        <v>256</v>
      </c>
      <c r="F195" s="112" t="s">
        <v>1428</v>
      </c>
      <c r="G195" s="82" t="s">
        <v>1429</v>
      </c>
      <c r="H195" s="48" t="s">
        <v>100</v>
      </c>
      <c r="I195" s="45" t="s">
        <v>129</v>
      </c>
      <c r="J195" s="45" t="s">
        <v>102</v>
      </c>
      <c r="K195" s="39">
        <v>5</v>
      </c>
      <c r="L195" s="48" t="s">
        <v>214</v>
      </c>
      <c r="M195" s="132" t="s">
        <v>1430</v>
      </c>
      <c r="N195" s="132" t="s">
        <v>105</v>
      </c>
      <c r="O195" s="132" t="s">
        <v>106</v>
      </c>
      <c r="P195" s="48" t="s">
        <v>1431</v>
      </c>
      <c r="Q195" s="82" t="s">
        <v>1311</v>
      </c>
      <c r="R195" s="105" t="s">
        <v>109</v>
      </c>
      <c r="S195" s="48" t="s">
        <v>110</v>
      </c>
      <c r="T195" s="134">
        <v>44967</v>
      </c>
      <c r="U195" s="44">
        <v>44970</v>
      </c>
      <c r="V195" s="44">
        <v>45257</v>
      </c>
      <c r="W195" s="65">
        <v>9</v>
      </c>
      <c r="X195" s="65">
        <v>15</v>
      </c>
      <c r="Y195" s="65">
        <v>285</v>
      </c>
      <c r="Z195" s="65" t="s">
        <v>208</v>
      </c>
      <c r="AA195" s="17">
        <v>24700000</v>
      </c>
      <c r="AB195" s="17">
        <v>2600000</v>
      </c>
      <c r="AC195" s="133">
        <v>948</v>
      </c>
      <c r="AD195" s="44">
        <v>44946</v>
      </c>
      <c r="AE195" s="17" t="s">
        <v>1312</v>
      </c>
      <c r="AF195" s="133">
        <v>1101</v>
      </c>
      <c r="AG195" s="44">
        <v>44970</v>
      </c>
      <c r="AH195" s="17" t="s">
        <v>1159</v>
      </c>
      <c r="AI195" s="105" t="s">
        <v>112</v>
      </c>
      <c r="AJ195" s="108">
        <v>44967</v>
      </c>
      <c r="AK195" s="107" t="s">
        <v>1432</v>
      </c>
      <c r="AL195" s="48" t="s">
        <v>114</v>
      </c>
      <c r="AM195" s="133" t="s">
        <v>661</v>
      </c>
      <c r="AN195" s="105" t="s">
        <v>657</v>
      </c>
      <c r="AO195" s="39"/>
      <c r="AP195" s="311" t="s">
        <v>172</v>
      </c>
      <c r="AQ195" s="39">
        <v>1</v>
      </c>
      <c r="AR195" s="82" t="s">
        <v>118</v>
      </c>
      <c r="AS195" s="129">
        <v>45257</v>
      </c>
      <c r="AT195" s="17">
        <v>2600000</v>
      </c>
      <c r="AU195" s="17">
        <v>2600000</v>
      </c>
      <c r="AV195" s="82">
        <v>1</v>
      </c>
      <c r="AW195" s="82">
        <v>0</v>
      </c>
      <c r="AX195" s="82">
        <v>30</v>
      </c>
      <c r="AY195" s="82" t="s">
        <v>136</v>
      </c>
      <c r="AZ195" s="65">
        <v>30</v>
      </c>
      <c r="BA195" s="129">
        <v>45287</v>
      </c>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215"/>
      <c r="BY195" s="129">
        <v>45287</v>
      </c>
      <c r="BZ195" s="65">
        <f>Y195+AZ195</f>
        <v>315</v>
      </c>
      <c r="CA195" s="65" t="s">
        <v>280</v>
      </c>
      <c r="CB195" s="17">
        <f>AA195+AU195</f>
        <v>27300000</v>
      </c>
      <c r="CC195" s="39" t="s">
        <v>121</v>
      </c>
      <c r="CD195" s="221"/>
      <c r="CE195" s="85"/>
      <c r="CF195" s="85"/>
      <c r="CG195" s="85"/>
      <c r="CH195" s="85"/>
      <c r="CI195" s="85"/>
      <c r="CJ195" s="85"/>
      <c r="CK195" s="85"/>
      <c r="CL195" s="85"/>
      <c r="CM195" s="85"/>
      <c r="CN195" s="85"/>
      <c r="CO195" s="85"/>
      <c r="CP195" s="85"/>
      <c r="CQ195" s="85"/>
      <c r="CR195" s="85"/>
      <c r="CS195" s="85"/>
      <c r="CT195" s="85"/>
      <c r="CU195" s="85"/>
      <c r="CV195" s="85"/>
      <c r="CW195" s="85"/>
      <c r="CX195" s="85"/>
      <c r="CY195" s="85"/>
      <c r="CZ195" s="85"/>
      <c r="DA195" s="85"/>
    </row>
    <row r="196" spans="1:105" ht="30" customHeight="1" x14ac:dyDescent="0.2">
      <c r="A196" s="64">
        <v>196</v>
      </c>
      <c r="B196" s="99">
        <v>84670</v>
      </c>
      <c r="C196" s="1" t="s">
        <v>254</v>
      </c>
      <c r="D196" s="1" t="s">
        <v>255</v>
      </c>
      <c r="E196" s="29" t="s">
        <v>256</v>
      </c>
      <c r="F196" s="30" t="s">
        <v>1433</v>
      </c>
      <c r="G196" s="86" t="s">
        <v>1434</v>
      </c>
      <c r="H196" s="35" t="s">
        <v>100</v>
      </c>
      <c r="I196" s="24" t="s">
        <v>129</v>
      </c>
      <c r="J196" s="5" t="s">
        <v>249</v>
      </c>
      <c r="K196" s="11">
        <v>5</v>
      </c>
      <c r="L196" s="35" t="s">
        <v>214</v>
      </c>
      <c r="M196" s="52" t="s">
        <v>1430</v>
      </c>
      <c r="N196" s="52" t="s">
        <v>105</v>
      </c>
      <c r="O196" s="52" t="s">
        <v>106</v>
      </c>
      <c r="P196" s="35" t="s">
        <v>1435</v>
      </c>
      <c r="Q196" s="26" t="s">
        <v>1311</v>
      </c>
      <c r="R196" s="15" t="s">
        <v>109</v>
      </c>
      <c r="S196" s="35" t="s">
        <v>110</v>
      </c>
      <c r="T196" s="12">
        <v>44971</v>
      </c>
      <c r="U196" s="37">
        <v>44972</v>
      </c>
      <c r="V196" s="37">
        <v>45259</v>
      </c>
      <c r="W196" s="7">
        <v>9</v>
      </c>
      <c r="X196" s="7">
        <v>15</v>
      </c>
      <c r="Y196" s="7">
        <v>285</v>
      </c>
      <c r="Z196" s="7" t="s">
        <v>208</v>
      </c>
      <c r="AA196" s="10">
        <v>24700000</v>
      </c>
      <c r="AB196" s="10">
        <v>2600000</v>
      </c>
      <c r="AC196" s="28">
        <v>948</v>
      </c>
      <c r="AD196" s="37">
        <v>44946</v>
      </c>
      <c r="AE196" s="10" t="s">
        <v>1312</v>
      </c>
      <c r="AF196" s="28">
        <v>1137</v>
      </c>
      <c r="AG196" s="37">
        <v>44972</v>
      </c>
      <c r="AH196" s="10" t="s">
        <v>1159</v>
      </c>
      <c r="AI196" s="15" t="s">
        <v>112</v>
      </c>
      <c r="AJ196" s="16">
        <v>44967</v>
      </c>
      <c r="AK196" s="6" t="s">
        <v>1437</v>
      </c>
      <c r="AL196" s="35" t="s">
        <v>114</v>
      </c>
      <c r="AM196" s="28" t="s">
        <v>661</v>
      </c>
      <c r="AN196" s="15" t="s">
        <v>657</v>
      </c>
      <c r="AO196" s="11"/>
      <c r="AP196" s="11" t="s">
        <v>172</v>
      </c>
      <c r="AQ196" s="11">
        <v>1</v>
      </c>
      <c r="AR196" s="40"/>
      <c r="AS196" s="40"/>
      <c r="AT196" s="40"/>
      <c r="AU196" s="40"/>
      <c r="AV196" s="40"/>
      <c r="AW196" s="40"/>
      <c r="AX196" s="40"/>
      <c r="AY196" s="40"/>
      <c r="AZ196" s="40"/>
      <c r="BA196" s="40"/>
      <c r="BB196" s="63"/>
      <c r="BC196" s="63"/>
      <c r="BD196" s="63"/>
      <c r="BE196" s="63"/>
      <c r="BF196" s="63"/>
      <c r="BG196" s="63"/>
      <c r="BH196" s="63"/>
      <c r="BI196" s="63"/>
      <c r="BJ196" s="63"/>
      <c r="BK196" s="123" t="s">
        <v>343</v>
      </c>
      <c r="BL196" s="158">
        <v>44977</v>
      </c>
      <c r="BM196" s="158">
        <v>44978</v>
      </c>
      <c r="BN196" s="123" t="s">
        <v>1438</v>
      </c>
      <c r="BO196" s="123">
        <v>1022971872</v>
      </c>
      <c r="BP196" s="123" t="s">
        <v>1439</v>
      </c>
      <c r="BQ196" s="119">
        <v>520000</v>
      </c>
      <c r="BR196" s="123" t="s">
        <v>1434</v>
      </c>
      <c r="BS196" s="123">
        <v>1023014353</v>
      </c>
      <c r="BT196" s="123" t="s">
        <v>1440</v>
      </c>
      <c r="BU196" s="119">
        <v>24180000</v>
      </c>
      <c r="BV196" s="113" t="s">
        <v>1436</v>
      </c>
      <c r="BW196" s="119"/>
      <c r="BX196" s="227"/>
      <c r="BY196" s="92">
        <f>V196</f>
        <v>45259</v>
      </c>
      <c r="BZ196" s="26">
        <f>Y196+AZ196</f>
        <v>285</v>
      </c>
      <c r="CA196" s="26" t="str">
        <f>Z196</f>
        <v>9 MESES Y 15 DIAS</v>
      </c>
      <c r="CB196" s="157">
        <f>AA196+AU196</f>
        <v>24700000</v>
      </c>
      <c r="CC196" s="11" t="s">
        <v>368</v>
      </c>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row>
    <row r="197" spans="1:105" ht="30" customHeight="1" x14ac:dyDescent="0.2">
      <c r="A197" s="79">
        <v>197</v>
      </c>
      <c r="B197" s="99">
        <v>84670</v>
      </c>
      <c r="C197" s="1" t="s">
        <v>254</v>
      </c>
      <c r="D197" s="1" t="s">
        <v>255</v>
      </c>
      <c r="E197" s="29" t="s">
        <v>256</v>
      </c>
      <c r="F197" s="154" t="s">
        <v>1441</v>
      </c>
      <c r="G197" s="298" t="s">
        <v>1442</v>
      </c>
      <c r="H197" s="50" t="s">
        <v>100</v>
      </c>
      <c r="I197" s="54" t="s">
        <v>129</v>
      </c>
      <c r="J197" s="54" t="s">
        <v>102</v>
      </c>
      <c r="K197" s="31">
        <v>5</v>
      </c>
      <c r="L197" s="50" t="s">
        <v>214</v>
      </c>
      <c r="M197" s="126" t="s">
        <v>1443</v>
      </c>
      <c r="N197" s="126" t="s">
        <v>105</v>
      </c>
      <c r="O197" s="126" t="s">
        <v>106</v>
      </c>
      <c r="P197" s="50" t="s">
        <v>1444</v>
      </c>
      <c r="Q197" s="80" t="s">
        <v>1311</v>
      </c>
      <c r="R197" s="36" t="s">
        <v>109</v>
      </c>
      <c r="S197" s="50" t="s">
        <v>110</v>
      </c>
      <c r="T197" s="139">
        <v>44967</v>
      </c>
      <c r="U197" s="38">
        <v>44970</v>
      </c>
      <c r="V197" s="38">
        <v>45257</v>
      </c>
      <c r="W197" s="8">
        <v>9</v>
      </c>
      <c r="X197" s="8">
        <v>15</v>
      </c>
      <c r="Y197" s="8">
        <v>285</v>
      </c>
      <c r="Z197" s="8" t="s">
        <v>208</v>
      </c>
      <c r="AA197" s="115">
        <v>24700000</v>
      </c>
      <c r="AB197" s="115">
        <v>2600000</v>
      </c>
      <c r="AC197" s="138">
        <v>948</v>
      </c>
      <c r="AD197" s="38">
        <v>44946</v>
      </c>
      <c r="AE197" s="115" t="s">
        <v>1312</v>
      </c>
      <c r="AF197" s="138">
        <v>1102</v>
      </c>
      <c r="AG197" s="38">
        <v>44970</v>
      </c>
      <c r="AH197" s="115" t="s">
        <v>1159</v>
      </c>
      <c r="AI197" s="36" t="s">
        <v>112</v>
      </c>
      <c r="AJ197" s="116">
        <v>44967</v>
      </c>
      <c r="AK197" s="114" t="s">
        <v>1445</v>
      </c>
      <c r="AL197" s="50" t="s">
        <v>114</v>
      </c>
      <c r="AM197" s="138" t="s">
        <v>661</v>
      </c>
      <c r="AN197" s="36" t="s">
        <v>657</v>
      </c>
      <c r="AO197" s="31"/>
      <c r="AP197" s="309" t="s">
        <v>172</v>
      </c>
      <c r="AQ197" s="31">
        <v>1</v>
      </c>
      <c r="AR197" s="80" t="s">
        <v>118</v>
      </c>
      <c r="AS197" s="140">
        <v>45260</v>
      </c>
      <c r="AT197" s="115">
        <v>2600000</v>
      </c>
      <c r="AU197" s="115">
        <v>2600000</v>
      </c>
      <c r="AV197" s="80">
        <v>1</v>
      </c>
      <c r="AW197" s="80">
        <v>0</v>
      </c>
      <c r="AX197" s="80">
        <v>30</v>
      </c>
      <c r="AY197" s="80" t="s">
        <v>136</v>
      </c>
      <c r="AZ197" s="8">
        <v>30</v>
      </c>
      <c r="BA197" s="140">
        <v>45290</v>
      </c>
      <c r="BB197" s="26" t="s">
        <v>1329</v>
      </c>
      <c r="BC197" s="94">
        <v>45257</v>
      </c>
      <c r="BD197" s="26">
        <v>0</v>
      </c>
      <c r="BE197" s="26">
        <v>3</v>
      </c>
      <c r="BF197" s="26">
        <v>3</v>
      </c>
      <c r="BG197" s="26" t="s">
        <v>1447</v>
      </c>
      <c r="BH197" s="26">
        <v>3</v>
      </c>
      <c r="BI197" s="94">
        <v>45260</v>
      </c>
      <c r="BJ197" s="94">
        <v>45260</v>
      </c>
      <c r="BK197" s="40"/>
      <c r="BL197" s="40"/>
      <c r="BM197" s="40"/>
      <c r="BN197" s="40"/>
      <c r="BO197" s="40"/>
      <c r="BP197" s="40"/>
      <c r="BQ197" s="40"/>
      <c r="BR197" s="40"/>
      <c r="BS197" s="40"/>
      <c r="BT197" s="40"/>
      <c r="BU197" s="40"/>
      <c r="BV197" s="40"/>
      <c r="BW197" s="40"/>
      <c r="BX197" s="215"/>
      <c r="BY197" s="140">
        <v>45290</v>
      </c>
      <c r="BZ197" s="8">
        <f>Y197+AZ197</f>
        <v>315</v>
      </c>
      <c r="CA197" s="8" t="s">
        <v>280</v>
      </c>
      <c r="CB197" s="115">
        <f>AA197+AU197</f>
        <v>27300000</v>
      </c>
      <c r="CC197" s="31" t="s">
        <v>121</v>
      </c>
      <c r="CD197" s="220"/>
      <c r="CE197" s="75"/>
      <c r="CF197" s="75"/>
      <c r="CG197" s="75"/>
      <c r="CH197" s="75"/>
      <c r="CI197" s="75"/>
      <c r="CJ197" s="75"/>
      <c r="CK197" s="75"/>
      <c r="CL197" s="75"/>
      <c r="CM197" s="75"/>
      <c r="CN197" s="75"/>
      <c r="CO197" s="75"/>
      <c r="CP197" s="75"/>
      <c r="CQ197" s="75"/>
      <c r="CR197" s="75"/>
      <c r="CS197" s="75"/>
      <c r="CT197" s="75"/>
      <c r="CU197" s="75"/>
      <c r="CV197" s="75"/>
      <c r="CW197" s="75"/>
      <c r="CX197" s="75"/>
      <c r="CY197" s="75"/>
      <c r="CZ197" s="75"/>
      <c r="DA197" s="75"/>
    </row>
    <row r="198" spans="1:105" ht="30" customHeight="1" x14ac:dyDescent="0.2">
      <c r="A198" s="77">
        <v>198</v>
      </c>
      <c r="B198" s="99">
        <v>84670</v>
      </c>
      <c r="C198" s="1" t="s">
        <v>254</v>
      </c>
      <c r="D198" s="1" t="s">
        <v>255</v>
      </c>
      <c r="E198" s="29" t="s">
        <v>256</v>
      </c>
      <c r="F198" s="112" t="s">
        <v>1448</v>
      </c>
      <c r="G198" s="82" t="s">
        <v>1449</v>
      </c>
      <c r="H198" s="48" t="s">
        <v>100</v>
      </c>
      <c r="I198" s="45" t="s">
        <v>129</v>
      </c>
      <c r="J198" s="45" t="s">
        <v>102</v>
      </c>
      <c r="K198" s="39">
        <v>5</v>
      </c>
      <c r="L198" s="48" t="s">
        <v>214</v>
      </c>
      <c r="M198" s="132" t="s">
        <v>215</v>
      </c>
      <c r="N198" s="132" t="s">
        <v>105</v>
      </c>
      <c r="O198" s="132" t="s">
        <v>106</v>
      </c>
      <c r="P198" s="48" t="s">
        <v>1450</v>
      </c>
      <c r="Q198" s="82" t="s">
        <v>1311</v>
      </c>
      <c r="R198" s="105" t="s">
        <v>109</v>
      </c>
      <c r="S198" s="48" t="s">
        <v>110</v>
      </c>
      <c r="T198" s="134">
        <v>44967</v>
      </c>
      <c r="U198" s="44">
        <v>44970</v>
      </c>
      <c r="V198" s="44">
        <v>45257</v>
      </c>
      <c r="W198" s="65">
        <v>9</v>
      </c>
      <c r="X198" s="65">
        <v>15</v>
      </c>
      <c r="Y198" s="65">
        <v>285</v>
      </c>
      <c r="Z198" s="65" t="s">
        <v>208</v>
      </c>
      <c r="AA198" s="17">
        <v>24700000</v>
      </c>
      <c r="AB198" s="17">
        <v>2600000</v>
      </c>
      <c r="AC198" s="133">
        <v>948</v>
      </c>
      <c r="AD198" s="44">
        <v>44946</v>
      </c>
      <c r="AE198" s="17" t="s">
        <v>1312</v>
      </c>
      <c r="AF198" s="133">
        <v>1103</v>
      </c>
      <c r="AG198" s="44">
        <v>44970</v>
      </c>
      <c r="AH198" s="17" t="s">
        <v>1159</v>
      </c>
      <c r="AI198" s="105" t="s">
        <v>112</v>
      </c>
      <c r="AJ198" s="108">
        <v>44967</v>
      </c>
      <c r="AK198" s="107" t="s">
        <v>1451</v>
      </c>
      <c r="AL198" s="48" t="s">
        <v>114</v>
      </c>
      <c r="AM198" s="133" t="s">
        <v>661</v>
      </c>
      <c r="AN198" s="105" t="s">
        <v>657</v>
      </c>
      <c r="AO198" s="39"/>
      <c r="AP198" s="311" t="s">
        <v>172</v>
      </c>
      <c r="AQ198" s="39">
        <v>1</v>
      </c>
      <c r="AR198" s="82" t="s">
        <v>118</v>
      </c>
      <c r="AS198" s="129">
        <v>45257</v>
      </c>
      <c r="AT198" s="17">
        <v>2600000</v>
      </c>
      <c r="AU198" s="17">
        <v>2600000</v>
      </c>
      <c r="AV198" s="82">
        <v>1</v>
      </c>
      <c r="AW198" s="82">
        <v>0</v>
      </c>
      <c r="AX198" s="82">
        <v>30</v>
      </c>
      <c r="AY198" s="82" t="s">
        <v>136</v>
      </c>
      <c r="AZ198" s="65">
        <v>30</v>
      </c>
      <c r="BA198" s="129">
        <v>45287</v>
      </c>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215"/>
      <c r="BY198" s="129">
        <v>45287</v>
      </c>
      <c r="BZ198" s="65">
        <f>Y198+AZ198</f>
        <v>315</v>
      </c>
      <c r="CA198" s="65" t="s">
        <v>280</v>
      </c>
      <c r="CB198" s="17">
        <f>AA198+AU198</f>
        <v>27300000</v>
      </c>
      <c r="CC198" s="39" t="s">
        <v>121</v>
      </c>
      <c r="CD198" s="221"/>
      <c r="CE198" s="85"/>
      <c r="CF198" s="85"/>
      <c r="CG198" s="85"/>
      <c r="CH198" s="85"/>
      <c r="CI198" s="85"/>
      <c r="CJ198" s="85"/>
      <c r="CK198" s="85"/>
      <c r="CL198" s="85"/>
      <c r="CM198" s="85"/>
      <c r="CN198" s="85"/>
      <c r="CO198" s="85"/>
      <c r="CP198" s="85"/>
      <c r="CQ198" s="85"/>
      <c r="CR198" s="85"/>
      <c r="CS198" s="85"/>
      <c r="CT198" s="85"/>
      <c r="CU198" s="85"/>
      <c r="CV198" s="85"/>
      <c r="CW198" s="85"/>
      <c r="CX198" s="85"/>
      <c r="CY198" s="85"/>
      <c r="CZ198" s="85"/>
      <c r="DA198" s="85"/>
    </row>
    <row r="199" spans="1:105" ht="30" customHeight="1" x14ac:dyDescent="0.2">
      <c r="A199" s="64">
        <v>199</v>
      </c>
      <c r="B199" s="99">
        <v>84670</v>
      </c>
      <c r="C199" s="1" t="s">
        <v>254</v>
      </c>
      <c r="D199" s="1" t="s">
        <v>255</v>
      </c>
      <c r="E199" s="29" t="s">
        <v>256</v>
      </c>
      <c r="F199" s="30" t="s">
        <v>1452</v>
      </c>
      <c r="G199" s="86" t="s">
        <v>1453</v>
      </c>
      <c r="H199" s="35" t="s">
        <v>100</v>
      </c>
      <c r="I199" s="24" t="s">
        <v>129</v>
      </c>
      <c r="J199" s="24" t="s">
        <v>102</v>
      </c>
      <c r="K199" s="11">
        <v>5</v>
      </c>
      <c r="L199" s="35" t="s">
        <v>214</v>
      </c>
      <c r="M199" s="52" t="s">
        <v>215</v>
      </c>
      <c r="N199" s="52" t="s">
        <v>105</v>
      </c>
      <c r="O199" s="52" t="s">
        <v>106</v>
      </c>
      <c r="P199" s="35" t="s">
        <v>1454</v>
      </c>
      <c r="Q199" s="26" t="s">
        <v>1311</v>
      </c>
      <c r="R199" s="15" t="s">
        <v>109</v>
      </c>
      <c r="S199" s="35" t="s">
        <v>110</v>
      </c>
      <c r="T199" s="12">
        <v>44967</v>
      </c>
      <c r="U199" s="37">
        <v>44970</v>
      </c>
      <c r="V199" s="37">
        <v>45257</v>
      </c>
      <c r="W199" s="7">
        <v>9</v>
      </c>
      <c r="X199" s="7">
        <v>15</v>
      </c>
      <c r="Y199" s="7">
        <v>285</v>
      </c>
      <c r="Z199" s="7" t="s">
        <v>208</v>
      </c>
      <c r="AA199" s="10">
        <v>24700000</v>
      </c>
      <c r="AB199" s="10">
        <v>2600000</v>
      </c>
      <c r="AC199" s="28">
        <v>948</v>
      </c>
      <c r="AD199" s="37">
        <v>44946</v>
      </c>
      <c r="AE199" s="10" t="s">
        <v>1312</v>
      </c>
      <c r="AF199" s="28">
        <v>1104</v>
      </c>
      <c r="AG199" s="37">
        <v>44970</v>
      </c>
      <c r="AH199" s="10" t="s">
        <v>1159</v>
      </c>
      <c r="AI199" s="15" t="s">
        <v>112</v>
      </c>
      <c r="AJ199" s="16">
        <v>44967</v>
      </c>
      <c r="AK199" s="6" t="s">
        <v>1455</v>
      </c>
      <c r="AL199" s="35" t="s">
        <v>114</v>
      </c>
      <c r="AM199" s="28" t="s">
        <v>661</v>
      </c>
      <c r="AN199" s="15" t="s">
        <v>657</v>
      </c>
      <c r="AO199" s="11"/>
      <c r="AP199" s="11" t="s">
        <v>172</v>
      </c>
      <c r="AQ199" s="11"/>
      <c r="AR199" s="40"/>
      <c r="AS199" s="40"/>
      <c r="AT199" s="40"/>
      <c r="AU199" s="40"/>
      <c r="AV199" s="40"/>
      <c r="AW199" s="40"/>
      <c r="AX199" s="40"/>
      <c r="AY199" s="40"/>
      <c r="AZ199" s="40"/>
      <c r="BA199" s="40"/>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217"/>
      <c r="BY199" s="92">
        <f>V199</f>
        <v>45257</v>
      </c>
      <c r="BZ199" s="26">
        <f>Y199+AZ199</f>
        <v>285</v>
      </c>
      <c r="CA199" s="26" t="str">
        <f>Z199</f>
        <v>9 MESES Y 15 DIAS</v>
      </c>
      <c r="CB199" s="131">
        <f>AA199+AU199</f>
        <v>24700000</v>
      </c>
      <c r="CC199" s="11" t="s">
        <v>281</v>
      </c>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row>
    <row r="200" spans="1:105" ht="30" customHeight="1" x14ac:dyDescent="0.2">
      <c r="A200" s="79">
        <v>200</v>
      </c>
      <c r="B200" s="99">
        <v>84670</v>
      </c>
      <c r="C200" s="1" t="s">
        <v>254</v>
      </c>
      <c r="D200" s="1" t="s">
        <v>255</v>
      </c>
      <c r="E200" s="29" t="s">
        <v>256</v>
      </c>
      <c r="F200" s="154" t="s">
        <v>1456</v>
      </c>
      <c r="G200" s="80" t="s">
        <v>1457</v>
      </c>
      <c r="H200" s="50" t="s">
        <v>100</v>
      </c>
      <c r="I200" s="54" t="s">
        <v>129</v>
      </c>
      <c r="J200" s="54" t="s">
        <v>102</v>
      </c>
      <c r="K200" s="31">
        <v>5</v>
      </c>
      <c r="L200" s="50" t="s">
        <v>214</v>
      </c>
      <c r="M200" s="126" t="s">
        <v>215</v>
      </c>
      <c r="N200" s="126" t="s">
        <v>105</v>
      </c>
      <c r="O200" s="126" t="s">
        <v>106</v>
      </c>
      <c r="P200" s="50" t="s">
        <v>1458</v>
      </c>
      <c r="Q200" s="80" t="s">
        <v>1459</v>
      </c>
      <c r="R200" s="36" t="s">
        <v>109</v>
      </c>
      <c r="S200" s="50" t="s">
        <v>110</v>
      </c>
      <c r="T200" s="139">
        <v>44967</v>
      </c>
      <c r="U200" s="38">
        <v>44970</v>
      </c>
      <c r="V200" s="38">
        <v>45257</v>
      </c>
      <c r="W200" s="8">
        <v>9</v>
      </c>
      <c r="X200" s="8">
        <v>15</v>
      </c>
      <c r="Y200" s="8">
        <v>285</v>
      </c>
      <c r="Z200" s="8" t="s">
        <v>208</v>
      </c>
      <c r="AA200" s="115">
        <v>24700000</v>
      </c>
      <c r="AB200" s="115">
        <v>2600000</v>
      </c>
      <c r="AC200" s="138">
        <v>948</v>
      </c>
      <c r="AD200" s="38">
        <v>44946</v>
      </c>
      <c r="AE200" s="115" t="s">
        <v>1312</v>
      </c>
      <c r="AF200" s="138">
        <v>1105</v>
      </c>
      <c r="AG200" s="38">
        <v>44970</v>
      </c>
      <c r="AH200" s="115" t="s">
        <v>1159</v>
      </c>
      <c r="AI200" s="36" t="s">
        <v>112</v>
      </c>
      <c r="AJ200" s="116">
        <v>44967</v>
      </c>
      <c r="AK200" s="114" t="s">
        <v>1460</v>
      </c>
      <c r="AL200" s="50" t="s">
        <v>114</v>
      </c>
      <c r="AM200" s="138" t="s">
        <v>661</v>
      </c>
      <c r="AN200" s="36" t="s">
        <v>657</v>
      </c>
      <c r="AO200" s="31"/>
      <c r="AP200" s="309" t="s">
        <v>172</v>
      </c>
      <c r="AQ200" s="31">
        <v>1</v>
      </c>
      <c r="AR200" s="80" t="s">
        <v>118</v>
      </c>
      <c r="AS200" s="140">
        <v>45257</v>
      </c>
      <c r="AT200" s="115">
        <v>2600000</v>
      </c>
      <c r="AU200" s="115">
        <v>2600000</v>
      </c>
      <c r="AV200" s="80">
        <v>1</v>
      </c>
      <c r="AW200" s="80">
        <v>0</v>
      </c>
      <c r="AX200" s="80">
        <v>30</v>
      </c>
      <c r="AY200" s="80" t="s">
        <v>136</v>
      </c>
      <c r="AZ200" s="8">
        <v>30</v>
      </c>
      <c r="BA200" s="140">
        <v>45287</v>
      </c>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215"/>
      <c r="BY200" s="140">
        <v>45287</v>
      </c>
      <c r="BZ200" s="8">
        <f>Y200+AZ200</f>
        <v>315</v>
      </c>
      <c r="CA200" s="8" t="s">
        <v>280</v>
      </c>
      <c r="CB200" s="115">
        <f>AA200+AU200</f>
        <v>27300000</v>
      </c>
      <c r="CC200" s="31" t="s">
        <v>121</v>
      </c>
      <c r="CD200" s="220"/>
      <c r="CE200" s="75"/>
      <c r="CF200" s="75"/>
      <c r="CG200" s="75"/>
      <c r="CH200" s="75"/>
      <c r="CI200" s="75"/>
      <c r="CJ200" s="75"/>
      <c r="CK200" s="75"/>
      <c r="CL200" s="75"/>
      <c r="CM200" s="75"/>
      <c r="CN200" s="75"/>
      <c r="CO200" s="75"/>
      <c r="CP200" s="75"/>
      <c r="CQ200" s="75"/>
      <c r="CR200" s="75"/>
      <c r="CS200" s="75"/>
      <c r="CT200" s="75"/>
      <c r="CU200" s="75"/>
      <c r="CV200" s="75"/>
      <c r="CW200" s="75"/>
      <c r="CX200" s="75"/>
      <c r="CY200" s="75"/>
      <c r="CZ200" s="75"/>
      <c r="DA200" s="75"/>
    </row>
    <row r="201" spans="1:105" ht="30" customHeight="1" x14ac:dyDescent="0.2">
      <c r="A201" s="64">
        <v>201</v>
      </c>
      <c r="B201" s="99">
        <v>84670</v>
      </c>
      <c r="C201" s="1" t="s">
        <v>254</v>
      </c>
      <c r="D201" s="1" t="s">
        <v>255</v>
      </c>
      <c r="E201" s="29" t="s">
        <v>256</v>
      </c>
      <c r="F201" s="30" t="s">
        <v>1461</v>
      </c>
      <c r="G201" s="26" t="s">
        <v>1462</v>
      </c>
      <c r="H201" s="35" t="s">
        <v>100</v>
      </c>
      <c r="I201" s="24" t="s">
        <v>129</v>
      </c>
      <c r="J201" s="24" t="s">
        <v>102</v>
      </c>
      <c r="K201" s="11">
        <v>5</v>
      </c>
      <c r="L201" s="35" t="s">
        <v>214</v>
      </c>
      <c r="M201" s="52" t="s">
        <v>215</v>
      </c>
      <c r="N201" s="52" t="s">
        <v>105</v>
      </c>
      <c r="O201" s="52" t="s">
        <v>106</v>
      </c>
      <c r="P201" s="35" t="s">
        <v>1463</v>
      </c>
      <c r="Q201" s="26" t="s">
        <v>1311</v>
      </c>
      <c r="R201" s="15" t="s">
        <v>109</v>
      </c>
      <c r="S201" s="35" t="s">
        <v>110</v>
      </c>
      <c r="T201" s="12">
        <v>44967</v>
      </c>
      <c r="U201" s="37">
        <v>44970</v>
      </c>
      <c r="V201" s="37">
        <v>45257</v>
      </c>
      <c r="W201" s="7">
        <v>9</v>
      </c>
      <c r="X201" s="7">
        <v>15</v>
      </c>
      <c r="Y201" s="7">
        <v>285</v>
      </c>
      <c r="Z201" s="7" t="s">
        <v>208</v>
      </c>
      <c r="AA201" s="10">
        <v>24700000</v>
      </c>
      <c r="AB201" s="10">
        <v>2600000</v>
      </c>
      <c r="AC201" s="28">
        <v>948</v>
      </c>
      <c r="AD201" s="37">
        <v>44946</v>
      </c>
      <c r="AE201" s="10" t="s">
        <v>1312</v>
      </c>
      <c r="AF201" s="28">
        <v>1106</v>
      </c>
      <c r="AG201" s="37">
        <v>44970</v>
      </c>
      <c r="AH201" s="10" t="s">
        <v>1159</v>
      </c>
      <c r="AI201" s="15" t="s">
        <v>112</v>
      </c>
      <c r="AJ201" s="16">
        <v>44967</v>
      </c>
      <c r="AK201" s="6" t="s">
        <v>1464</v>
      </c>
      <c r="AL201" s="35" t="s">
        <v>114</v>
      </c>
      <c r="AM201" s="28" t="s">
        <v>661</v>
      </c>
      <c r="AN201" s="15" t="s">
        <v>657</v>
      </c>
      <c r="AO201" s="11"/>
      <c r="AP201" s="310" t="s">
        <v>172</v>
      </c>
      <c r="AQ201" s="11">
        <v>1</v>
      </c>
      <c r="AR201" s="26" t="s">
        <v>118</v>
      </c>
      <c r="AS201" s="94">
        <v>45257</v>
      </c>
      <c r="AT201" s="10">
        <v>2600000</v>
      </c>
      <c r="AU201" s="10">
        <v>2600000</v>
      </c>
      <c r="AV201" s="26">
        <v>1</v>
      </c>
      <c r="AW201" s="26">
        <v>0</v>
      </c>
      <c r="AX201" s="26">
        <v>30</v>
      </c>
      <c r="AY201" s="26" t="s">
        <v>136</v>
      </c>
      <c r="AZ201" s="7">
        <v>30</v>
      </c>
      <c r="BA201" s="94">
        <v>45287</v>
      </c>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215"/>
      <c r="BY201" s="94">
        <v>45287</v>
      </c>
      <c r="BZ201" s="7">
        <f>Y201+AZ201</f>
        <v>315</v>
      </c>
      <c r="CA201" s="7" t="s">
        <v>280</v>
      </c>
      <c r="CB201" s="10">
        <f>AA201+AU201</f>
        <v>27300000</v>
      </c>
      <c r="CC201" s="11" t="s">
        <v>121</v>
      </c>
      <c r="CD201" s="214"/>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row>
    <row r="202" spans="1:105" ht="30" customHeight="1" x14ac:dyDescent="0.2">
      <c r="A202" s="64">
        <v>202</v>
      </c>
      <c r="B202" s="99">
        <v>84670</v>
      </c>
      <c r="C202" s="1" t="s">
        <v>254</v>
      </c>
      <c r="D202" s="1" t="s">
        <v>255</v>
      </c>
      <c r="E202" s="29" t="s">
        <v>256</v>
      </c>
      <c r="F202" s="30" t="s">
        <v>1465</v>
      </c>
      <c r="G202" s="26" t="s">
        <v>1466</v>
      </c>
      <c r="H202" s="35" t="s">
        <v>100</v>
      </c>
      <c r="I202" s="24" t="s">
        <v>101</v>
      </c>
      <c r="J202" s="24" t="s">
        <v>102</v>
      </c>
      <c r="K202" s="11">
        <v>5</v>
      </c>
      <c r="L202" s="35" t="s">
        <v>214</v>
      </c>
      <c r="M202" s="52" t="s">
        <v>215</v>
      </c>
      <c r="N202" s="52" t="s">
        <v>105</v>
      </c>
      <c r="O202" s="52" t="s">
        <v>106</v>
      </c>
      <c r="P202" s="35" t="s">
        <v>1467</v>
      </c>
      <c r="Q202" s="26" t="s">
        <v>1311</v>
      </c>
      <c r="R202" s="15" t="s">
        <v>109</v>
      </c>
      <c r="S202" s="35" t="s">
        <v>110</v>
      </c>
      <c r="T202" s="12">
        <v>44967</v>
      </c>
      <c r="U202" s="37">
        <v>44970</v>
      </c>
      <c r="V202" s="37">
        <v>45257</v>
      </c>
      <c r="W202" s="7">
        <v>9</v>
      </c>
      <c r="X202" s="7">
        <v>15</v>
      </c>
      <c r="Y202" s="7">
        <v>285</v>
      </c>
      <c r="Z202" s="7" t="s">
        <v>208</v>
      </c>
      <c r="AA202" s="10">
        <v>24700000</v>
      </c>
      <c r="AB202" s="10">
        <v>2600000</v>
      </c>
      <c r="AC202" s="28">
        <v>948</v>
      </c>
      <c r="AD202" s="37">
        <v>44946</v>
      </c>
      <c r="AE202" s="10" t="s">
        <v>1312</v>
      </c>
      <c r="AF202" s="28">
        <v>1107</v>
      </c>
      <c r="AG202" s="37">
        <v>44970</v>
      </c>
      <c r="AH202" s="10" t="s">
        <v>1159</v>
      </c>
      <c r="AI202" s="15" t="s">
        <v>112</v>
      </c>
      <c r="AJ202" s="16">
        <v>44967</v>
      </c>
      <c r="AK202" s="6" t="s">
        <v>1468</v>
      </c>
      <c r="AL202" s="35" t="s">
        <v>114</v>
      </c>
      <c r="AM202" s="28" t="s">
        <v>661</v>
      </c>
      <c r="AN202" s="15" t="s">
        <v>657</v>
      </c>
      <c r="AO202" s="11"/>
      <c r="AP202" s="310" t="s">
        <v>172</v>
      </c>
      <c r="AQ202" s="11">
        <v>1</v>
      </c>
      <c r="AR202" s="26" t="s">
        <v>118</v>
      </c>
      <c r="AS202" s="94">
        <v>45257</v>
      </c>
      <c r="AT202" s="10">
        <v>2600000</v>
      </c>
      <c r="AU202" s="10">
        <v>2600000</v>
      </c>
      <c r="AV202" s="26">
        <v>1</v>
      </c>
      <c r="AW202" s="26">
        <v>0</v>
      </c>
      <c r="AX202" s="26">
        <v>30</v>
      </c>
      <c r="AY202" s="26" t="s">
        <v>136</v>
      </c>
      <c r="AZ202" s="7">
        <v>30</v>
      </c>
      <c r="BA202" s="94">
        <v>45287</v>
      </c>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215"/>
      <c r="BY202" s="94">
        <v>45287</v>
      </c>
      <c r="BZ202" s="7">
        <f>Y202+AZ202</f>
        <v>315</v>
      </c>
      <c r="CA202" s="7" t="s">
        <v>280</v>
      </c>
      <c r="CB202" s="10">
        <f>AA202+AU202</f>
        <v>27300000</v>
      </c>
      <c r="CC202" s="11" t="s">
        <v>121</v>
      </c>
      <c r="CD202" s="214"/>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row>
    <row r="203" spans="1:105" ht="30" customHeight="1" x14ac:dyDescent="0.2">
      <c r="A203" s="64">
        <v>203</v>
      </c>
      <c r="B203" s="99">
        <v>84670</v>
      </c>
      <c r="C203" s="1" t="s">
        <v>254</v>
      </c>
      <c r="D203" s="1" t="s">
        <v>255</v>
      </c>
      <c r="E203" s="29" t="s">
        <v>256</v>
      </c>
      <c r="F203" s="30" t="s">
        <v>1469</v>
      </c>
      <c r="G203" s="26" t="s">
        <v>1470</v>
      </c>
      <c r="H203" s="35" t="s">
        <v>100</v>
      </c>
      <c r="I203" s="24" t="s">
        <v>129</v>
      </c>
      <c r="J203" s="24" t="s">
        <v>102</v>
      </c>
      <c r="K203" s="11">
        <v>5</v>
      </c>
      <c r="L203" s="35" t="s">
        <v>214</v>
      </c>
      <c r="M203" s="52" t="s">
        <v>215</v>
      </c>
      <c r="N203" s="52" t="s">
        <v>105</v>
      </c>
      <c r="O203" s="52" t="s">
        <v>106</v>
      </c>
      <c r="P203" s="35" t="s">
        <v>1471</v>
      </c>
      <c r="Q203" s="26" t="s">
        <v>1311</v>
      </c>
      <c r="R203" s="15" t="s">
        <v>109</v>
      </c>
      <c r="S203" s="35" t="s">
        <v>110</v>
      </c>
      <c r="T203" s="12">
        <v>44967</v>
      </c>
      <c r="U203" s="37">
        <v>44970</v>
      </c>
      <c r="V203" s="37">
        <v>45257</v>
      </c>
      <c r="W203" s="7">
        <v>9</v>
      </c>
      <c r="X203" s="7">
        <v>15</v>
      </c>
      <c r="Y203" s="7">
        <v>285</v>
      </c>
      <c r="Z203" s="7" t="s">
        <v>208</v>
      </c>
      <c r="AA203" s="10">
        <v>24700000</v>
      </c>
      <c r="AB203" s="10">
        <v>2600000</v>
      </c>
      <c r="AC203" s="28">
        <v>948</v>
      </c>
      <c r="AD203" s="37">
        <v>44946</v>
      </c>
      <c r="AE203" s="10" t="s">
        <v>1312</v>
      </c>
      <c r="AF203" s="28">
        <v>1108</v>
      </c>
      <c r="AG203" s="37">
        <v>44970</v>
      </c>
      <c r="AH203" s="10" t="s">
        <v>1159</v>
      </c>
      <c r="AI203" s="15" t="s">
        <v>112</v>
      </c>
      <c r="AJ203" s="16">
        <v>44967</v>
      </c>
      <c r="AK203" s="6" t="s">
        <v>1472</v>
      </c>
      <c r="AL203" s="35" t="s">
        <v>114</v>
      </c>
      <c r="AM203" s="28" t="s">
        <v>661</v>
      </c>
      <c r="AN203" s="15" t="s">
        <v>657</v>
      </c>
      <c r="AO203" s="11"/>
      <c r="AP203" s="310" t="s">
        <v>172</v>
      </c>
      <c r="AQ203" s="11">
        <v>1</v>
      </c>
      <c r="AR203" s="26" t="s">
        <v>118</v>
      </c>
      <c r="AS203" s="94">
        <v>45257</v>
      </c>
      <c r="AT203" s="10">
        <v>2600000</v>
      </c>
      <c r="AU203" s="10">
        <v>2600000</v>
      </c>
      <c r="AV203" s="26">
        <v>1</v>
      </c>
      <c r="AW203" s="26">
        <v>0</v>
      </c>
      <c r="AX203" s="26">
        <v>30</v>
      </c>
      <c r="AY203" s="26" t="s">
        <v>136</v>
      </c>
      <c r="AZ203" s="7">
        <v>30</v>
      </c>
      <c r="BA203" s="94">
        <v>45287</v>
      </c>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215"/>
      <c r="BY203" s="94">
        <v>45287</v>
      </c>
      <c r="BZ203" s="7">
        <f>Y203+AZ203</f>
        <v>315</v>
      </c>
      <c r="CA203" s="7" t="s">
        <v>280</v>
      </c>
      <c r="CB203" s="10">
        <f>AA203+AU203</f>
        <v>27300000</v>
      </c>
      <c r="CC203" s="11" t="s">
        <v>121</v>
      </c>
      <c r="CD203" s="214"/>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row>
    <row r="204" spans="1:105" ht="30" customHeight="1" x14ac:dyDescent="0.2">
      <c r="A204" s="64">
        <v>204</v>
      </c>
      <c r="B204" s="99">
        <v>84670</v>
      </c>
      <c r="C204" s="1" t="s">
        <v>254</v>
      </c>
      <c r="D204" s="1" t="s">
        <v>255</v>
      </c>
      <c r="E204" s="29" t="s">
        <v>256</v>
      </c>
      <c r="F204" s="30" t="s">
        <v>1473</v>
      </c>
      <c r="G204" s="26" t="s">
        <v>1474</v>
      </c>
      <c r="H204" s="35" t="s">
        <v>100</v>
      </c>
      <c r="I204" s="24" t="s">
        <v>101</v>
      </c>
      <c r="J204" s="24" t="s">
        <v>102</v>
      </c>
      <c r="K204" s="11">
        <v>5</v>
      </c>
      <c r="L204" s="35" t="s">
        <v>214</v>
      </c>
      <c r="M204" s="52" t="s">
        <v>215</v>
      </c>
      <c r="N204" s="52" t="s">
        <v>105</v>
      </c>
      <c r="O204" s="52" t="s">
        <v>106</v>
      </c>
      <c r="P204" s="35" t="s">
        <v>1475</v>
      </c>
      <c r="Q204" s="26" t="s">
        <v>1311</v>
      </c>
      <c r="R204" s="15" t="s">
        <v>109</v>
      </c>
      <c r="S204" s="35" t="s">
        <v>110</v>
      </c>
      <c r="T204" s="12">
        <v>44967</v>
      </c>
      <c r="U204" s="37">
        <v>44970</v>
      </c>
      <c r="V204" s="37">
        <v>45257</v>
      </c>
      <c r="W204" s="7">
        <v>9</v>
      </c>
      <c r="X204" s="7">
        <v>15</v>
      </c>
      <c r="Y204" s="7">
        <v>285</v>
      </c>
      <c r="Z204" s="7" t="s">
        <v>208</v>
      </c>
      <c r="AA204" s="10">
        <v>24700000</v>
      </c>
      <c r="AB204" s="10">
        <v>2600000</v>
      </c>
      <c r="AC204" s="28">
        <v>948</v>
      </c>
      <c r="AD204" s="37">
        <v>44946</v>
      </c>
      <c r="AE204" s="10" t="s">
        <v>1312</v>
      </c>
      <c r="AF204" s="28">
        <v>1109</v>
      </c>
      <c r="AG204" s="37">
        <v>44970</v>
      </c>
      <c r="AH204" s="10" t="s">
        <v>1159</v>
      </c>
      <c r="AI204" s="15" t="s">
        <v>112</v>
      </c>
      <c r="AJ204" s="16">
        <v>44967</v>
      </c>
      <c r="AK204" s="6" t="s">
        <v>1476</v>
      </c>
      <c r="AL204" s="35" t="s">
        <v>114</v>
      </c>
      <c r="AM204" s="28" t="s">
        <v>661</v>
      </c>
      <c r="AN204" s="15" t="s">
        <v>657</v>
      </c>
      <c r="AO204" s="11"/>
      <c r="AP204" s="310" t="s">
        <v>172</v>
      </c>
      <c r="AQ204" s="11">
        <v>1</v>
      </c>
      <c r="AR204" s="26" t="s">
        <v>118</v>
      </c>
      <c r="AS204" s="94">
        <v>45257</v>
      </c>
      <c r="AT204" s="10">
        <v>2600000</v>
      </c>
      <c r="AU204" s="10">
        <v>2600000</v>
      </c>
      <c r="AV204" s="26">
        <v>1</v>
      </c>
      <c r="AW204" s="26">
        <v>0</v>
      </c>
      <c r="AX204" s="26">
        <v>30</v>
      </c>
      <c r="AY204" s="26" t="s">
        <v>136</v>
      </c>
      <c r="AZ204" s="7">
        <v>30</v>
      </c>
      <c r="BA204" s="94">
        <v>45287</v>
      </c>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215"/>
      <c r="BY204" s="94">
        <v>45287</v>
      </c>
      <c r="BZ204" s="7">
        <f>Y204+AZ204</f>
        <v>315</v>
      </c>
      <c r="CA204" s="7" t="s">
        <v>280</v>
      </c>
      <c r="CB204" s="10">
        <f>AA204+AU204</f>
        <v>27300000</v>
      </c>
      <c r="CC204" s="11" t="s">
        <v>121</v>
      </c>
      <c r="CD204" s="214"/>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row>
    <row r="205" spans="1:105" ht="30" customHeight="1" x14ac:dyDescent="0.2">
      <c r="A205" s="64">
        <v>205</v>
      </c>
      <c r="B205" s="99">
        <v>84670</v>
      </c>
      <c r="C205" s="1" t="s">
        <v>254</v>
      </c>
      <c r="D205" s="1" t="s">
        <v>255</v>
      </c>
      <c r="E205" s="29" t="s">
        <v>256</v>
      </c>
      <c r="F205" s="30" t="s">
        <v>1477</v>
      </c>
      <c r="G205" s="26" t="s">
        <v>1478</v>
      </c>
      <c r="H205" s="35" t="s">
        <v>100</v>
      </c>
      <c r="I205" s="96" t="s">
        <v>129</v>
      </c>
      <c r="J205" s="96" t="s">
        <v>102</v>
      </c>
      <c r="K205" s="11">
        <v>5</v>
      </c>
      <c r="L205" s="35" t="s">
        <v>214</v>
      </c>
      <c r="M205" s="52" t="s">
        <v>215</v>
      </c>
      <c r="N205" s="52" t="s">
        <v>105</v>
      </c>
      <c r="O205" s="52" t="s">
        <v>106</v>
      </c>
      <c r="P205" s="35" t="s">
        <v>1479</v>
      </c>
      <c r="Q205" s="26" t="s">
        <v>1311</v>
      </c>
      <c r="R205" s="15" t="s">
        <v>109</v>
      </c>
      <c r="S205" s="35" t="s">
        <v>110</v>
      </c>
      <c r="T205" s="12">
        <v>44967</v>
      </c>
      <c r="U205" s="37">
        <v>44970</v>
      </c>
      <c r="V205" s="37">
        <v>45257</v>
      </c>
      <c r="W205" s="7">
        <v>9</v>
      </c>
      <c r="X205" s="7">
        <v>15</v>
      </c>
      <c r="Y205" s="7">
        <v>285</v>
      </c>
      <c r="Z205" s="7" t="s">
        <v>208</v>
      </c>
      <c r="AA205" s="10">
        <v>24700000</v>
      </c>
      <c r="AB205" s="10">
        <v>2600000</v>
      </c>
      <c r="AC205" s="28">
        <v>948</v>
      </c>
      <c r="AD205" s="37">
        <v>44946</v>
      </c>
      <c r="AE205" s="10" t="s">
        <v>1312</v>
      </c>
      <c r="AF205" s="28">
        <v>1114</v>
      </c>
      <c r="AG205" s="37">
        <v>44970</v>
      </c>
      <c r="AH205" s="10" t="s">
        <v>1159</v>
      </c>
      <c r="AI205" s="15" t="s">
        <v>112</v>
      </c>
      <c r="AJ205" s="16">
        <v>44967</v>
      </c>
      <c r="AK205" s="6" t="s">
        <v>1480</v>
      </c>
      <c r="AL205" s="35" t="s">
        <v>114</v>
      </c>
      <c r="AM205" s="28" t="s">
        <v>661</v>
      </c>
      <c r="AN205" s="15" t="s">
        <v>657</v>
      </c>
      <c r="AO205" s="11"/>
      <c r="AP205" s="310" t="s">
        <v>172</v>
      </c>
      <c r="AQ205" s="11">
        <v>1</v>
      </c>
      <c r="AR205" s="26" t="s">
        <v>118</v>
      </c>
      <c r="AS205" s="94">
        <v>45257</v>
      </c>
      <c r="AT205" s="10">
        <v>2600000</v>
      </c>
      <c r="AU205" s="10">
        <v>2600000</v>
      </c>
      <c r="AV205" s="26">
        <v>1</v>
      </c>
      <c r="AW205" s="26">
        <v>0</v>
      </c>
      <c r="AX205" s="26">
        <v>30</v>
      </c>
      <c r="AY205" s="26" t="s">
        <v>136</v>
      </c>
      <c r="AZ205" s="7">
        <v>30</v>
      </c>
      <c r="BA205" s="94">
        <v>45287</v>
      </c>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215"/>
      <c r="BY205" s="94">
        <v>45287</v>
      </c>
      <c r="BZ205" s="7">
        <f>Y205+AZ205</f>
        <v>315</v>
      </c>
      <c r="CA205" s="7" t="s">
        <v>280</v>
      </c>
      <c r="CB205" s="10">
        <f>AA205+AU205</f>
        <v>27300000</v>
      </c>
      <c r="CC205" s="11" t="s">
        <v>121</v>
      </c>
      <c r="CD205" s="214"/>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row>
    <row r="206" spans="1:105" ht="30" customHeight="1" x14ac:dyDescent="0.2">
      <c r="A206" s="64">
        <v>206</v>
      </c>
      <c r="B206" s="99">
        <v>84670</v>
      </c>
      <c r="C206" s="1" t="s">
        <v>254</v>
      </c>
      <c r="D206" s="1" t="s">
        <v>255</v>
      </c>
      <c r="E206" s="29" t="s">
        <v>256</v>
      </c>
      <c r="F206" s="30" t="s">
        <v>1481</v>
      </c>
      <c r="G206" s="26" t="s">
        <v>1482</v>
      </c>
      <c r="H206" s="35" t="s">
        <v>100</v>
      </c>
      <c r="I206" s="24" t="s">
        <v>129</v>
      </c>
      <c r="J206" s="24" t="s">
        <v>102</v>
      </c>
      <c r="K206" s="11">
        <v>5</v>
      </c>
      <c r="L206" s="35" t="s">
        <v>214</v>
      </c>
      <c r="M206" s="52" t="s">
        <v>215</v>
      </c>
      <c r="N206" s="52" t="s">
        <v>105</v>
      </c>
      <c r="O206" s="52" t="s">
        <v>106</v>
      </c>
      <c r="P206" s="35" t="s">
        <v>1483</v>
      </c>
      <c r="Q206" s="26" t="s">
        <v>1311</v>
      </c>
      <c r="R206" s="15" t="s">
        <v>109</v>
      </c>
      <c r="S206" s="35" t="s">
        <v>110</v>
      </c>
      <c r="T206" s="12">
        <v>44967</v>
      </c>
      <c r="U206" s="37">
        <v>44970</v>
      </c>
      <c r="V206" s="37">
        <v>45257</v>
      </c>
      <c r="W206" s="7">
        <v>9</v>
      </c>
      <c r="X206" s="7">
        <v>15</v>
      </c>
      <c r="Y206" s="7">
        <v>285</v>
      </c>
      <c r="Z206" s="7" t="s">
        <v>208</v>
      </c>
      <c r="AA206" s="10">
        <v>24700000</v>
      </c>
      <c r="AB206" s="10">
        <v>2600000</v>
      </c>
      <c r="AC206" s="28">
        <v>948</v>
      </c>
      <c r="AD206" s="37">
        <v>44946</v>
      </c>
      <c r="AE206" s="10" t="s">
        <v>1312</v>
      </c>
      <c r="AF206" s="28">
        <v>1110</v>
      </c>
      <c r="AG206" s="37">
        <v>44970</v>
      </c>
      <c r="AH206" s="10" t="s">
        <v>1159</v>
      </c>
      <c r="AI206" s="15" t="s">
        <v>112</v>
      </c>
      <c r="AJ206" s="16">
        <v>44967</v>
      </c>
      <c r="AK206" s="6" t="s">
        <v>1484</v>
      </c>
      <c r="AL206" s="35" t="s">
        <v>114</v>
      </c>
      <c r="AM206" s="28" t="s">
        <v>661</v>
      </c>
      <c r="AN206" s="15" t="s">
        <v>657</v>
      </c>
      <c r="AO206" s="11"/>
      <c r="AP206" s="310" t="s">
        <v>172</v>
      </c>
      <c r="AQ206" s="11">
        <v>1</v>
      </c>
      <c r="AR206" s="26" t="s">
        <v>118</v>
      </c>
      <c r="AS206" s="94">
        <v>45257</v>
      </c>
      <c r="AT206" s="10">
        <v>2600000</v>
      </c>
      <c r="AU206" s="10">
        <v>2600000</v>
      </c>
      <c r="AV206" s="26">
        <v>1</v>
      </c>
      <c r="AW206" s="26">
        <v>0</v>
      </c>
      <c r="AX206" s="26">
        <v>30</v>
      </c>
      <c r="AY206" s="26" t="s">
        <v>136</v>
      </c>
      <c r="AZ206" s="7">
        <v>30</v>
      </c>
      <c r="BA206" s="94">
        <v>45287</v>
      </c>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215"/>
      <c r="BY206" s="94">
        <v>45287</v>
      </c>
      <c r="BZ206" s="7">
        <f>Y206+AZ206</f>
        <v>315</v>
      </c>
      <c r="CA206" s="7" t="s">
        <v>280</v>
      </c>
      <c r="CB206" s="10">
        <f>AA206+AU206</f>
        <v>27300000</v>
      </c>
      <c r="CC206" s="11" t="s">
        <v>121</v>
      </c>
      <c r="CD206" s="214"/>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row>
    <row r="207" spans="1:105" ht="28.5" customHeight="1" x14ac:dyDescent="0.2">
      <c r="A207" s="64">
        <v>207</v>
      </c>
      <c r="B207" s="99">
        <v>84670</v>
      </c>
      <c r="C207" s="1" t="s">
        <v>254</v>
      </c>
      <c r="D207" s="1" t="s">
        <v>255</v>
      </c>
      <c r="E207" s="29" t="s">
        <v>256</v>
      </c>
      <c r="F207" s="30" t="s">
        <v>1485</v>
      </c>
      <c r="G207" s="26" t="s">
        <v>1486</v>
      </c>
      <c r="H207" s="35" t="s">
        <v>100</v>
      </c>
      <c r="I207" s="24" t="s">
        <v>129</v>
      </c>
      <c r="J207" s="68" t="s">
        <v>249</v>
      </c>
      <c r="K207" s="11">
        <v>5</v>
      </c>
      <c r="L207" s="35" t="s">
        <v>214</v>
      </c>
      <c r="M207" s="52" t="s">
        <v>215</v>
      </c>
      <c r="N207" s="52" t="s">
        <v>105</v>
      </c>
      <c r="O207" s="52" t="s">
        <v>106</v>
      </c>
      <c r="P207" s="35" t="s">
        <v>1487</v>
      </c>
      <c r="Q207" s="26" t="s">
        <v>1311</v>
      </c>
      <c r="R207" s="15" t="s">
        <v>109</v>
      </c>
      <c r="S207" s="35" t="s">
        <v>110</v>
      </c>
      <c r="T207" s="12">
        <v>44967</v>
      </c>
      <c r="U207" s="37">
        <v>44970</v>
      </c>
      <c r="V207" s="37">
        <v>45257</v>
      </c>
      <c r="W207" s="7">
        <v>9</v>
      </c>
      <c r="X207" s="7">
        <v>15</v>
      </c>
      <c r="Y207" s="7">
        <v>285</v>
      </c>
      <c r="Z207" s="7" t="s">
        <v>208</v>
      </c>
      <c r="AA207" s="10">
        <v>24700000</v>
      </c>
      <c r="AB207" s="10">
        <v>2600000</v>
      </c>
      <c r="AC207" s="28">
        <v>948</v>
      </c>
      <c r="AD207" s="37">
        <v>44946</v>
      </c>
      <c r="AE207" s="10" t="s">
        <v>1312</v>
      </c>
      <c r="AF207" s="28">
        <v>1111</v>
      </c>
      <c r="AG207" s="37">
        <v>44970</v>
      </c>
      <c r="AH207" s="10" t="s">
        <v>1159</v>
      </c>
      <c r="AI207" s="15" t="s">
        <v>112</v>
      </c>
      <c r="AJ207" s="16">
        <v>44967</v>
      </c>
      <c r="AK207" s="6" t="s">
        <v>1488</v>
      </c>
      <c r="AL207" s="35" t="s">
        <v>114</v>
      </c>
      <c r="AM207" s="28" t="s">
        <v>661</v>
      </c>
      <c r="AN207" s="15" t="s">
        <v>657</v>
      </c>
      <c r="AO207" s="11"/>
      <c r="AP207" s="310" t="s">
        <v>172</v>
      </c>
      <c r="AQ207" s="11">
        <v>1</v>
      </c>
      <c r="AR207" s="26" t="s">
        <v>118</v>
      </c>
      <c r="AS207" s="94">
        <v>45257</v>
      </c>
      <c r="AT207" s="10">
        <v>2600000</v>
      </c>
      <c r="AU207" s="10">
        <v>2600000</v>
      </c>
      <c r="AV207" s="26">
        <v>1</v>
      </c>
      <c r="AW207" s="26">
        <v>0</v>
      </c>
      <c r="AX207" s="26">
        <v>30</v>
      </c>
      <c r="AY207" s="26" t="s">
        <v>136</v>
      </c>
      <c r="AZ207" s="7">
        <v>30</v>
      </c>
      <c r="BA207" s="94">
        <v>45287</v>
      </c>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215"/>
      <c r="BY207" s="94">
        <v>45287</v>
      </c>
      <c r="BZ207" s="7">
        <f>Y207+AZ207</f>
        <v>315</v>
      </c>
      <c r="CA207" s="7" t="s">
        <v>280</v>
      </c>
      <c r="CB207" s="10">
        <f>AA207+AU207</f>
        <v>27300000</v>
      </c>
      <c r="CC207" s="11" t="s">
        <v>121</v>
      </c>
      <c r="CD207" s="214"/>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row>
    <row r="208" spans="1:105" ht="28.5" customHeight="1" x14ac:dyDescent="0.2">
      <c r="A208" s="77">
        <v>208</v>
      </c>
      <c r="B208" s="99">
        <v>84428</v>
      </c>
      <c r="C208" s="1" t="s">
        <v>95</v>
      </c>
      <c r="D208" s="1" t="s">
        <v>96</v>
      </c>
      <c r="E208" s="29" t="s">
        <v>97</v>
      </c>
      <c r="F208" s="112" t="s">
        <v>1489</v>
      </c>
      <c r="G208" s="82" t="s">
        <v>1490</v>
      </c>
      <c r="H208" s="48" t="s">
        <v>100</v>
      </c>
      <c r="I208" s="45" t="s">
        <v>129</v>
      </c>
      <c r="J208" s="45" t="s">
        <v>102</v>
      </c>
      <c r="K208" s="39">
        <v>3</v>
      </c>
      <c r="L208" s="142" t="s">
        <v>290</v>
      </c>
      <c r="M208" s="132" t="s">
        <v>215</v>
      </c>
      <c r="N208" s="132" t="s">
        <v>105</v>
      </c>
      <c r="O208" s="132" t="s">
        <v>106</v>
      </c>
      <c r="P208" s="48" t="s">
        <v>1491</v>
      </c>
      <c r="Q208" s="82" t="s">
        <v>1492</v>
      </c>
      <c r="R208" s="105" t="s">
        <v>109</v>
      </c>
      <c r="S208" s="48" t="s">
        <v>110</v>
      </c>
      <c r="T208" s="134">
        <v>44967</v>
      </c>
      <c r="U208" s="44">
        <v>44971</v>
      </c>
      <c r="V208" s="44">
        <v>45243</v>
      </c>
      <c r="W208" s="65">
        <v>9</v>
      </c>
      <c r="X208" s="65">
        <v>0</v>
      </c>
      <c r="Y208" s="65">
        <f>W208*30+X208</f>
        <v>270</v>
      </c>
      <c r="Z208" s="65" t="s">
        <v>1493</v>
      </c>
      <c r="AA208" s="17">
        <v>32400000</v>
      </c>
      <c r="AB208" s="17">
        <v>3600000</v>
      </c>
      <c r="AC208" s="133">
        <v>1070</v>
      </c>
      <c r="AD208" s="44">
        <v>44963</v>
      </c>
      <c r="AE208" s="17" t="s">
        <v>933</v>
      </c>
      <c r="AF208" s="133">
        <v>1123</v>
      </c>
      <c r="AG208" s="44">
        <v>44970</v>
      </c>
      <c r="AH208" s="17" t="s">
        <v>1494</v>
      </c>
      <c r="AI208" s="105" t="s">
        <v>112</v>
      </c>
      <c r="AJ208" s="108">
        <v>44967</v>
      </c>
      <c r="AK208" s="107" t="s">
        <v>1495</v>
      </c>
      <c r="AL208" s="48" t="s">
        <v>114</v>
      </c>
      <c r="AM208" s="133" t="s">
        <v>1321</v>
      </c>
      <c r="AN208" s="105" t="s">
        <v>1322</v>
      </c>
      <c r="AO208" s="39"/>
      <c r="AP208" s="311" t="s">
        <v>126</v>
      </c>
      <c r="AQ208" s="39">
        <v>1</v>
      </c>
      <c r="AR208" s="82" t="s">
        <v>118</v>
      </c>
      <c r="AS208" s="129">
        <v>45240</v>
      </c>
      <c r="AT208" s="17">
        <v>7200000</v>
      </c>
      <c r="AU208" s="17">
        <v>7200000</v>
      </c>
      <c r="AV208" s="65">
        <v>2</v>
      </c>
      <c r="AW208" s="65">
        <v>0</v>
      </c>
      <c r="AX208" s="65">
        <v>60</v>
      </c>
      <c r="AY208" s="65" t="s">
        <v>119</v>
      </c>
      <c r="AZ208" s="65">
        <v>60</v>
      </c>
      <c r="BA208" s="129">
        <v>45304</v>
      </c>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215"/>
      <c r="BY208" s="129">
        <v>45304</v>
      </c>
      <c r="BZ208" s="65">
        <f>Y208+AZ208</f>
        <v>330</v>
      </c>
      <c r="CA208" s="65" t="s">
        <v>178</v>
      </c>
      <c r="CB208" s="17">
        <f>AA208+AU208</f>
        <v>39600000</v>
      </c>
      <c r="CC208" s="39" t="s">
        <v>121</v>
      </c>
      <c r="CD208" s="221"/>
      <c r="CE208" s="85"/>
      <c r="CF208" s="85"/>
      <c r="CG208" s="85"/>
      <c r="CH208" s="85"/>
      <c r="CI208" s="85"/>
      <c r="CJ208" s="85"/>
      <c r="CK208" s="85"/>
      <c r="CL208" s="85"/>
      <c r="CM208" s="85"/>
      <c r="CN208" s="85"/>
      <c r="CO208" s="85"/>
      <c r="CP208" s="85"/>
      <c r="CQ208" s="85"/>
      <c r="CR208" s="85"/>
      <c r="CS208" s="85"/>
      <c r="CT208" s="85"/>
      <c r="CU208" s="85"/>
      <c r="CV208" s="85"/>
      <c r="CW208" s="85"/>
      <c r="CX208" s="85"/>
      <c r="CY208" s="85"/>
      <c r="CZ208" s="85"/>
      <c r="DA208" s="85"/>
    </row>
    <row r="209" spans="1:105" ht="28.5" customHeight="1" x14ac:dyDescent="0.2">
      <c r="A209" s="64">
        <v>209</v>
      </c>
      <c r="B209" s="99">
        <v>84670</v>
      </c>
      <c r="C209" s="1" t="s">
        <v>254</v>
      </c>
      <c r="D209" s="1" t="s">
        <v>255</v>
      </c>
      <c r="E209" s="29" t="s">
        <v>256</v>
      </c>
      <c r="F209" s="30" t="s">
        <v>1496</v>
      </c>
      <c r="G209" s="86" t="s">
        <v>1497</v>
      </c>
      <c r="H209" s="35" t="s">
        <v>100</v>
      </c>
      <c r="I209" s="24" t="s">
        <v>101</v>
      </c>
      <c r="J209" s="68" t="s">
        <v>249</v>
      </c>
      <c r="K209" s="11">
        <v>5</v>
      </c>
      <c r="L209" s="35" t="s">
        <v>214</v>
      </c>
      <c r="M209" s="52" t="s">
        <v>215</v>
      </c>
      <c r="N209" s="52" t="s">
        <v>105</v>
      </c>
      <c r="O209" s="52" t="s">
        <v>106</v>
      </c>
      <c r="P209" s="35" t="s">
        <v>1498</v>
      </c>
      <c r="Q209" s="26" t="s">
        <v>1311</v>
      </c>
      <c r="R209" s="15" t="s">
        <v>109</v>
      </c>
      <c r="S209" s="35" t="s">
        <v>110</v>
      </c>
      <c r="T209" s="12">
        <v>44967</v>
      </c>
      <c r="U209" s="37">
        <v>44970</v>
      </c>
      <c r="V209" s="37">
        <v>45257</v>
      </c>
      <c r="W209" s="7">
        <v>9</v>
      </c>
      <c r="X209" s="7">
        <v>15</v>
      </c>
      <c r="Y209" s="7">
        <v>285</v>
      </c>
      <c r="Z209" s="7" t="s">
        <v>208</v>
      </c>
      <c r="AA209" s="10">
        <v>24700000</v>
      </c>
      <c r="AB209" s="10">
        <v>2600000</v>
      </c>
      <c r="AC209" s="28">
        <v>948</v>
      </c>
      <c r="AD209" s="37">
        <v>44946</v>
      </c>
      <c r="AE209" s="10" t="s">
        <v>1312</v>
      </c>
      <c r="AF209" s="28">
        <v>1116</v>
      </c>
      <c r="AG209" s="37">
        <v>44970</v>
      </c>
      <c r="AH209" s="10" t="s">
        <v>1159</v>
      </c>
      <c r="AI209" s="15" t="s">
        <v>112</v>
      </c>
      <c r="AJ209" s="16">
        <v>44967</v>
      </c>
      <c r="AK209" s="6" t="s">
        <v>1499</v>
      </c>
      <c r="AL209" s="35" t="s">
        <v>114</v>
      </c>
      <c r="AM209" s="28" t="s">
        <v>661</v>
      </c>
      <c r="AN209" s="15" t="s">
        <v>657</v>
      </c>
      <c r="AO209" s="11"/>
      <c r="AP209" s="11" t="s">
        <v>310</v>
      </c>
      <c r="AQ209" s="11"/>
      <c r="AR209" s="40"/>
      <c r="AS209" s="40"/>
      <c r="AT209" s="40"/>
      <c r="AU209" s="40"/>
      <c r="AV209" s="40"/>
      <c r="AW209" s="40"/>
      <c r="AX209" s="40"/>
      <c r="AY209" s="40"/>
      <c r="AZ209" s="40"/>
      <c r="BA209" s="40"/>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217"/>
      <c r="BY209" s="92">
        <f>V209</f>
        <v>45257</v>
      </c>
      <c r="BZ209" s="26">
        <f>Y209+AZ209</f>
        <v>285</v>
      </c>
      <c r="CA209" s="26" t="str">
        <f>Z209</f>
        <v>9 MESES Y 15 DIAS</v>
      </c>
      <c r="CB209" s="131">
        <f>AA209+AU209</f>
        <v>24700000</v>
      </c>
      <c r="CC209" s="11" t="s">
        <v>281</v>
      </c>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row>
    <row r="210" spans="1:105" ht="28.5" customHeight="1" x14ac:dyDescent="0.2">
      <c r="A210" s="172">
        <v>210</v>
      </c>
      <c r="B210" s="99">
        <v>84670</v>
      </c>
      <c r="C210" s="1" t="s">
        <v>254</v>
      </c>
      <c r="D210" s="1" t="s">
        <v>255</v>
      </c>
      <c r="E210" s="29" t="s">
        <v>256</v>
      </c>
      <c r="F210" s="171" t="s">
        <v>1500</v>
      </c>
      <c r="G210" s="123" t="s">
        <v>1501</v>
      </c>
      <c r="H210" s="143" t="s">
        <v>100</v>
      </c>
      <c r="I210" s="53" t="s">
        <v>101</v>
      </c>
      <c r="J210" s="173" t="s">
        <v>249</v>
      </c>
      <c r="K210" s="83">
        <v>5</v>
      </c>
      <c r="L210" s="143" t="s">
        <v>214</v>
      </c>
      <c r="M210" s="150"/>
      <c r="N210" s="150" t="s">
        <v>105</v>
      </c>
      <c r="O210" s="150" t="s">
        <v>106</v>
      </c>
      <c r="P210" s="143" t="s">
        <v>1502</v>
      </c>
      <c r="Q210" s="123" t="s">
        <v>1503</v>
      </c>
      <c r="R210" s="120" t="s">
        <v>109</v>
      </c>
      <c r="S210" s="143" t="s">
        <v>110</v>
      </c>
      <c r="T210" s="152">
        <v>44967</v>
      </c>
      <c r="U210" s="153">
        <v>44970</v>
      </c>
      <c r="V210" s="153">
        <v>45257</v>
      </c>
      <c r="W210" s="118">
        <v>9</v>
      </c>
      <c r="X210" s="118">
        <v>15</v>
      </c>
      <c r="Y210" s="118">
        <v>285</v>
      </c>
      <c r="Z210" s="118" t="s">
        <v>208</v>
      </c>
      <c r="AA210" s="119">
        <v>24700000</v>
      </c>
      <c r="AB210" s="119">
        <v>2600000</v>
      </c>
      <c r="AC210" s="151">
        <v>948</v>
      </c>
      <c r="AD210" s="153">
        <v>44946</v>
      </c>
      <c r="AE210" s="119" t="s">
        <v>1312</v>
      </c>
      <c r="AF210" s="151">
        <v>1117</v>
      </c>
      <c r="AG210" s="153">
        <v>44970</v>
      </c>
      <c r="AH210" s="119" t="s">
        <v>1159</v>
      </c>
      <c r="AI210" s="120" t="s">
        <v>112</v>
      </c>
      <c r="AJ210" s="121">
        <v>44967</v>
      </c>
      <c r="AK210" s="122" t="s">
        <v>1504</v>
      </c>
      <c r="AL210" s="143" t="s">
        <v>114</v>
      </c>
      <c r="AM210" s="151" t="s">
        <v>661</v>
      </c>
      <c r="AN210" s="120" t="s">
        <v>657</v>
      </c>
      <c r="AO210" s="83"/>
      <c r="AP210" s="312" t="s">
        <v>310</v>
      </c>
      <c r="AQ210" s="83">
        <v>1</v>
      </c>
      <c r="AR210" s="123" t="s">
        <v>118</v>
      </c>
      <c r="AS210" s="158">
        <v>45257</v>
      </c>
      <c r="AT210" s="119">
        <v>2600000</v>
      </c>
      <c r="AU210" s="119">
        <v>2600000</v>
      </c>
      <c r="AV210" s="123">
        <v>1</v>
      </c>
      <c r="AW210" s="123">
        <v>0</v>
      </c>
      <c r="AX210" s="123">
        <v>30</v>
      </c>
      <c r="AY210" s="123" t="s">
        <v>136</v>
      </c>
      <c r="AZ210" s="118">
        <v>30</v>
      </c>
      <c r="BA210" s="158">
        <v>45287</v>
      </c>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215"/>
      <c r="BY210" s="158">
        <v>45287</v>
      </c>
      <c r="BZ210" s="118">
        <f>Y210+AZ210</f>
        <v>315</v>
      </c>
      <c r="CA210" s="118" t="s">
        <v>280</v>
      </c>
      <c r="CB210" s="119">
        <f>AA210+AU210</f>
        <v>27300000</v>
      </c>
      <c r="CC210" s="83" t="s">
        <v>121</v>
      </c>
      <c r="CD210" s="219"/>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row>
    <row r="211" spans="1:105" ht="28.5" customHeight="1" x14ac:dyDescent="0.2">
      <c r="A211" s="64">
        <v>211</v>
      </c>
      <c r="B211" s="99">
        <v>84670</v>
      </c>
      <c r="C211" s="1" t="s">
        <v>254</v>
      </c>
      <c r="D211" s="1" t="s">
        <v>255</v>
      </c>
      <c r="E211" s="29" t="s">
        <v>256</v>
      </c>
      <c r="F211" s="30" t="s">
        <v>1505</v>
      </c>
      <c r="G211" s="86" t="s">
        <v>1506</v>
      </c>
      <c r="H211" s="35" t="s">
        <v>100</v>
      </c>
      <c r="I211" s="24" t="s">
        <v>129</v>
      </c>
      <c r="J211" s="68" t="s">
        <v>1507</v>
      </c>
      <c r="K211" s="11">
        <v>5</v>
      </c>
      <c r="L211" s="35" t="s">
        <v>214</v>
      </c>
      <c r="M211" s="52"/>
      <c r="N211" s="52" t="s">
        <v>105</v>
      </c>
      <c r="O211" s="52" t="s">
        <v>106</v>
      </c>
      <c r="P211" s="35" t="s">
        <v>1508</v>
      </c>
      <c r="Q211" s="26" t="s">
        <v>1503</v>
      </c>
      <c r="R211" s="15" t="s">
        <v>109</v>
      </c>
      <c r="S211" s="35" t="s">
        <v>110</v>
      </c>
      <c r="T211" s="12">
        <v>44967</v>
      </c>
      <c r="U211" s="37">
        <v>44970</v>
      </c>
      <c r="V211" s="37">
        <v>45257</v>
      </c>
      <c r="W211" s="7">
        <v>9</v>
      </c>
      <c r="X211" s="7">
        <v>15</v>
      </c>
      <c r="Y211" s="7">
        <v>285</v>
      </c>
      <c r="Z211" s="7" t="s">
        <v>208</v>
      </c>
      <c r="AA211" s="10">
        <v>24700000</v>
      </c>
      <c r="AB211" s="10">
        <v>2600000</v>
      </c>
      <c r="AC211" s="28">
        <v>948</v>
      </c>
      <c r="AD211" s="37">
        <v>44946</v>
      </c>
      <c r="AE211" s="10" t="s">
        <v>1312</v>
      </c>
      <c r="AF211" s="28">
        <v>1118</v>
      </c>
      <c r="AG211" s="37">
        <v>44970</v>
      </c>
      <c r="AH211" s="10" t="s">
        <v>1159</v>
      </c>
      <c r="AI211" s="15" t="s">
        <v>112</v>
      </c>
      <c r="AJ211" s="16">
        <v>44967</v>
      </c>
      <c r="AK211" s="6" t="s">
        <v>1509</v>
      </c>
      <c r="AL211" s="35" t="s">
        <v>114</v>
      </c>
      <c r="AM211" s="28" t="s">
        <v>661</v>
      </c>
      <c r="AN211" s="15" t="s">
        <v>657</v>
      </c>
      <c r="AO211" s="11"/>
      <c r="AP211" s="11" t="s">
        <v>310</v>
      </c>
      <c r="AQ211" s="40"/>
      <c r="AR211" s="40"/>
      <c r="AS211" s="40"/>
      <c r="AT211" s="40"/>
      <c r="AU211" s="40"/>
      <c r="AV211" s="40"/>
      <c r="AW211" s="40"/>
      <c r="AX211" s="40"/>
      <c r="AY211" s="40"/>
      <c r="AZ211" s="40"/>
      <c r="BA211" s="40"/>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217"/>
      <c r="BY211" s="92">
        <f>V211</f>
        <v>45257</v>
      </c>
      <c r="BZ211" s="26">
        <f>Y211+AZ211</f>
        <v>285</v>
      </c>
      <c r="CA211" s="26" t="str">
        <f>Z211</f>
        <v>9 MESES Y 15 DIAS</v>
      </c>
      <c r="CB211" s="131">
        <f>AA211+AU211</f>
        <v>24700000</v>
      </c>
      <c r="CC211" s="11" t="s">
        <v>281</v>
      </c>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row>
    <row r="212" spans="1:105" ht="28.5" customHeight="1" x14ac:dyDescent="0.2">
      <c r="A212" s="172">
        <v>212</v>
      </c>
      <c r="B212" s="99">
        <v>84670</v>
      </c>
      <c r="C212" s="1" t="s">
        <v>254</v>
      </c>
      <c r="D212" s="1" t="s">
        <v>255</v>
      </c>
      <c r="E212" s="29" t="s">
        <v>256</v>
      </c>
      <c r="F212" s="171" t="s">
        <v>1510</v>
      </c>
      <c r="G212" s="123" t="s">
        <v>1511</v>
      </c>
      <c r="H212" s="143" t="s">
        <v>100</v>
      </c>
      <c r="I212" s="53" t="s">
        <v>101</v>
      </c>
      <c r="J212" s="173" t="s">
        <v>249</v>
      </c>
      <c r="K212" s="83">
        <v>5</v>
      </c>
      <c r="L212" s="143" t="s">
        <v>214</v>
      </c>
      <c r="M212" s="150" t="s">
        <v>215</v>
      </c>
      <c r="N212" s="150" t="s">
        <v>105</v>
      </c>
      <c r="O212" s="150" t="s">
        <v>106</v>
      </c>
      <c r="P212" s="143" t="s">
        <v>1512</v>
      </c>
      <c r="Q212" s="123" t="s">
        <v>1503</v>
      </c>
      <c r="R212" s="120" t="s">
        <v>109</v>
      </c>
      <c r="S212" s="143" t="s">
        <v>110</v>
      </c>
      <c r="T212" s="152">
        <v>44967</v>
      </c>
      <c r="U212" s="153">
        <v>44970</v>
      </c>
      <c r="V212" s="153">
        <v>45257</v>
      </c>
      <c r="W212" s="118">
        <v>9</v>
      </c>
      <c r="X212" s="118">
        <v>15</v>
      </c>
      <c r="Y212" s="118">
        <v>285</v>
      </c>
      <c r="Z212" s="118" t="s">
        <v>208</v>
      </c>
      <c r="AA212" s="119">
        <v>24700000</v>
      </c>
      <c r="AB212" s="119">
        <v>2600000</v>
      </c>
      <c r="AC212" s="151">
        <v>948</v>
      </c>
      <c r="AD212" s="153">
        <v>44946</v>
      </c>
      <c r="AE212" s="119" t="s">
        <v>1312</v>
      </c>
      <c r="AF212" s="151">
        <v>1119</v>
      </c>
      <c r="AG212" s="153">
        <v>44970</v>
      </c>
      <c r="AH212" s="119" t="s">
        <v>1159</v>
      </c>
      <c r="AI212" s="120" t="s">
        <v>112</v>
      </c>
      <c r="AJ212" s="121">
        <v>44967</v>
      </c>
      <c r="AK212" s="122" t="s">
        <v>1513</v>
      </c>
      <c r="AL212" s="143" t="s">
        <v>114</v>
      </c>
      <c r="AM212" s="151" t="s">
        <v>661</v>
      </c>
      <c r="AN212" s="120" t="s">
        <v>657</v>
      </c>
      <c r="AO212" s="83"/>
      <c r="AP212" s="312" t="s">
        <v>310</v>
      </c>
      <c r="AQ212" s="83">
        <v>1</v>
      </c>
      <c r="AR212" s="123" t="s">
        <v>118</v>
      </c>
      <c r="AS212" s="158">
        <v>45257</v>
      </c>
      <c r="AT212" s="119">
        <v>2600000</v>
      </c>
      <c r="AU212" s="119">
        <v>2600000</v>
      </c>
      <c r="AV212" s="123">
        <v>1</v>
      </c>
      <c r="AW212" s="123">
        <v>0</v>
      </c>
      <c r="AX212" s="123">
        <v>30</v>
      </c>
      <c r="AY212" s="123" t="s">
        <v>136</v>
      </c>
      <c r="AZ212" s="118">
        <v>30</v>
      </c>
      <c r="BA212" s="158">
        <v>45287</v>
      </c>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215"/>
      <c r="BY212" s="158">
        <v>45287</v>
      </c>
      <c r="BZ212" s="118">
        <f>Y212+AZ212</f>
        <v>315</v>
      </c>
      <c r="CA212" s="118" t="s">
        <v>280</v>
      </c>
      <c r="CB212" s="119">
        <f>AA212+AU212</f>
        <v>27300000</v>
      </c>
      <c r="CC212" s="83" t="s">
        <v>121</v>
      </c>
      <c r="CD212" s="219"/>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row>
    <row r="213" spans="1:105" ht="28.5" customHeight="1" x14ac:dyDescent="0.2">
      <c r="A213" s="64">
        <v>213</v>
      </c>
      <c r="B213" s="99">
        <v>84514</v>
      </c>
      <c r="C213" s="1" t="s">
        <v>741</v>
      </c>
      <c r="D213" s="1" t="s">
        <v>742</v>
      </c>
      <c r="E213" s="29" t="s">
        <v>743</v>
      </c>
      <c r="F213" s="30" t="s">
        <v>1514</v>
      </c>
      <c r="G213" s="26" t="s">
        <v>1515</v>
      </c>
      <c r="H213" s="35" t="s">
        <v>100</v>
      </c>
      <c r="I213" s="24" t="s">
        <v>101</v>
      </c>
      <c r="J213" s="68" t="s">
        <v>1507</v>
      </c>
      <c r="K213" s="11">
        <v>3</v>
      </c>
      <c r="L213" s="35" t="s">
        <v>214</v>
      </c>
      <c r="M213" s="52" t="s">
        <v>215</v>
      </c>
      <c r="N213" s="52" t="s">
        <v>105</v>
      </c>
      <c r="O213" s="52" t="s">
        <v>106</v>
      </c>
      <c r="P213" s="35" t="s">
        <v>1516</v>
      </c>
      <c r="Q213" s="26" t="s">
        <v>1517</v>
      </c>
      <c r="R213" s="15" t="s">
        <v>109</v>
      </c>
      <c r="S213" s="35" t="s">
        <v>110</v>
      </c>
      <c r="T213" s="12">
        <v>44967</v>
      </c>
      <c r="U213" s="37">
        <v>44971</v>
      </c>
      <c r="V213" s="37">
        <v>45304</v>
      </c>
      <c r="W213" s="7">
        <v>11</v>
      </c>
      <c r="X213" s="7">
        <v>0</v>
      </c>
      <c r="Y213" s="7">
        <f>W213*30+X213</f>
        <v>330</v>
      </c>
      <c r="Z213" s="7" t="s">
        <v>178</v>
      </c>
      <c r="AA213" s="10">
        <v>29920000</v>
      </c>
      <c r="AB213" s="10">
        <v>2720000</v>
      </c>
      <c r="AC213" s="28">
        <v>996</v>
      </c>
      <c r="AD213" s="37">
        <v>44951</v>
      </c>
      <c r="AE213" s="10" t="s">
        <v>1518</v>
      </c>
      <c r="AF213" s="28">
        <v>1122</v>
      </c>
      <c r="AG213" s="37">
        <v>44970</v>
      </c>
      <c r="AH213" s="10" t="s">
        <v>1519</v>
      </c>
      <c r="AI213" s="15" t="s">
        <v>112</v>
      </c>
      <c r="AJ213" s="16">
        <v>44967</v>
      </c>
      <c r="AK213" s="6" t="s">
        <v>1520</v>
      </c>
      <c r="AL213" s="35" t="s">
        <v>114</v>
      </c>
      <c r="AM213" s="28" t="s">
        <v>749</v>
      </c>
      <c r="AN213" s="15" t="s">
        <v>426</v>
      </c>
      <c r="AO213" s="11"/>
      <c r="AP213" s="11" t="s">
        <v>472</v>
      </c>
      <c r="AQ213" s="11"/>
      <c r="AR213" s="40"/>
      <c r="AS213" s="40"/>
      <c r="AT213" s="40"/>
      <c r="AU213" s="40"/>
      <c r="AV213" s="40"/>
      <c r="AW213" s="40"/>
      <c r="AX213" s="40"/>
      <c r="AY213" s="40"/>
      <c r="AZ213" s="40"/>
      <c r="BA213" s="40"/>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217"/>
      <c r="BY213" s="92">
        <f>V213</f>
        <v>45304</v>
      </c>
      <c r="BZ213" s="26">
        <f>Y213+AZ213</f>
        <v>330</v>
      </c>
      <c r="CA213" s="26" t="str">
        <f>Z213</f>
        <v>11 MESES</v>
      </c>
      <c r="CB213" s="131">
        <f>AA213+AU213</f>
        <v>29920000</v>
      </c>
      <c r="CC213" s="11" t="s">
        <v>121</v>
      </c>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row>
    <row r="214" spans="1:105" ht="28.5" customHeight="1" x14ac:dyDescent="0.2">
      <c r="A214" s="79">
        <v>214</v>
      </c>
      <c r="B214" s="99">
        <v>86032</v>
      </c>
      <c r="C214" s="1" t="s">
        <v>990</v>
      </c>
      <c r="D214" s="1" t="s">
        <v>991</v>
      </c>
      <c r="E214" s="29" t="s">
        <v>992</v>
      </c>
      <c r="F214" s="154" t="s">
        <v>1521</v>
      </c>
      <c r="G214" s="80" t="s">
        <v>1522</v>
      </c>
      <c r="H214" s="50" t="s">
        <v>100</v>
      </c>
      <c r="I214" s="54" t="s">
        <v>101</v>
      </c>
      <c r="J214" s="54" t="s">
        <v>102</v>
      </c>
      <c r="K214" s="31">
        <v>4</v>
      </c>
      <c r="L214" s="50" t="s">
        <v>103</v>
      </c>
      <c r="M214" s="136" t="s">
        <v>543</v>
      </c>
      <c r="N214" s="126" t="s">
        <v>105</v>
      </c>
      <c r="O214" s="126" t="s">
        <v>106</v>
      </c>
      <c r="P214" s="50" t="s">
        <v>1523</v>
      </c>
      <c r="Q214" s="80" t="s">
        <v>1524</v>
      </c>
      <c r="R214" s="36" t="s">
        <v>109</v>
      </c>
      <c r="S214" s="50" t="s">
        <v>110</v>
      </c>
      <c r="T214" s="139">
        <v>44969</v>
      </c>
      <c r="U214" s="38">
        <v>44974</v>
      </c>
      <c r="V214" s="38">
        <v>45261</v>
      </c>
      <c r="W214" s="8">
        <v>9</v>
      </c>
      <c r="X214" s="8">
        <v>15</v>
      </c>
      <c r="Y214" s="8">
        <v>285</v>
      </c>
      <c r="Z214" s="8" t="s">
        <v>208</v>
      </c>
      <c r="AA214" s="115">
        <v>42750000</v>
      </c>
      <c r="AB214" s="115">
        <v>4500000</v>
      </c>
      <c r="AC214" s="138">
        <v>900</v>
      </c>
      <c r="AD214" s="38">
        <v>44944</v>
      </c>
      <c r="AE214" s="115" t="s">
        <v>1525</v>
      </c>
      <c r="AF214" s="138">
        <v>1190</v>
      </c>
      <c r="AG214" s="38">
        <v>44974</v>
      </c>
      <c r="AH214" s="115" t="s">
        <v>1526</v>
      </c>
      <c r="AI214" s="36" t="s">
        <v>112</v>
      </c>
      <c r="AJ214" s="116">
        <v>44968</v>
      </c>
      <c r="AK214" s="114" t="s">
        <v>1527</v>
      </c>
      <c r="AL214" s="50" t="s">
        <v>114</v>
      </c>
      <c r="AM214" s="138" t="s">
        <v>1001</v>
      </c>
      <c r="AN214" s="36" t="s">
        <v>1217</v>
      </c>
      <c r="AO214" s="31"/>
      <c r="AP214" s="309" t="s">
        <v>117</v>
      </c>
      <c r="AQ214" s="31">
        <v>1</v>
      </c>
      <c r="AR214" s="80" t="s">
        <v>118</v>
      </c>
      <c r="AS214" s="140">
        <v>45261</v>
      </c>
      <c r="AT214" s="115">
        <v>4500000</v>
      </c>
      <c r="AU214" s="115">
        <v>4500000</v>
      </c>
      <c r="AV214" s="80">
        <v>1</v>
      </c>
      <c r="AW214" s="80">
        <v>0</v>
      </c>
      <c r="AX214" s="80">
        <v>30</v>
      </c>
      <c r="AY214" s="80" t="s">
        <v>136</v>
      </c>
      <c r="AZ214" s="154">
        <v>30</v>
      </c>
      <c r="BA214" s="140">
        <v>45292</v>
      </c>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215"/>
      <c r="BY214" s="140">
        <v>45292</v>
      </c>
      <c r="BZ214" s="154">
        <f>Y214+AZ214</f>
        <v>315</v>
      </c>
      <c r="CA214" s="154" t="s">
        <v>280</v>
      </c>
      <c r="CB214" s="115">
        <f>AA214+AU214</f>
        <v>47250000</v>
      </c>
      <c r="CC214" s="31" t="s">
        <v>121</v>
      </c>
      <c r="CD214" s="220"/>
      <c r="CE214" s="75"/>
      <c r="CF214" s="75"/>
      <c r="CG214" s="75"/>
      <c r="CH214" s="75"/>
      <c r="CI214" s="75"/>
      <c r="CJ214" s="75"/>
      <c r="CK214" s="75"/>
      <c r="CL214" s="75"/>
      <c r="CM214" s="75"/>
      <c r="CN214" s="75"/>
      <c r="CO214" s="75"/>
      <c r="CP214" s="75"/>
      <c r="CQ214" s="75"/>
      <c r="CR214" s="75"/>
      <c r="CS214" s="75"/>
      <c r="CT214" s="75"/>
      <c r="CU214" s="75"/>
      <c r="CV214" s="75"/>
      <c r="CW214" s="75"/>
      <c r="CX214" s="75"/>
      <c r="CY214" s="75"/>
      <c r="CZ214" s="75"/>
      <c r="DA214" s="75"/>
    </row>
    <row r="215" spans="1:105" ht="28.5" customHeight="1" x14ac:dyDescent="0.2">
      <c r="A215" s="64">
        <v>215</v>
      </c>
      <c r="B215" s="99">
        <v>85997</v>
      </c>
      <c r="C215" s="1" t="s">
        <v>1105</v>
      </c>
      <c r="D215" s="1" t="s">
        <v>991</v>
      </c>
      <c r="E215" s="29" t="s">
        <v>992</v>
      </c>
      <c r="F215" s="30" t="s">
        <v>1528</v>
      </c>
      <c r="G215" s="86" t="s">
        <v>1529</v>
      </c>
      <c r="H215" s="35" t="s">
        <v>100</v>
      </c>
      <c r="I215" s="24" t="s">
        <v>129</v>
      </c>
      <c r="J215" s="5" t="s">
        <v>249</v>
      </c>
      <c r="K215" s="11">
        <v>4</v>
      </c>
      <c r="L215" s="35" t="s">
        <v>214</v>
      </c>
      <c r="M215" s="52" t="s">
        <v>215</v>
      </c>
      <c r="N215" s="52" t="s">
        <v>105</v>
      </c>
      <c r="O215" s="52" t="s">
        <v>106</v>
      </c>
      <c r="P215" s="35" t="s">
        <v>1530</v>
      </c>
      <c r="Q215" s="26" t="s">
        <v>1109</v>
      </c>
      <c r="R215" s="15" t="s">
        <v>109</v>
      </c>
      <c r="S215" s="35" t="s">
        <v>110</v>
      </c>
      <c r="T215" s="12">
        <v>44969</v>
      </c>
      <c r="U215" s="37">
        <v>44974</v>
      </c>
      <c r="V215" s="37">
        <v>45215</v>
      </c>
      <c r="W215" s="7">
        <v>8</v>
      </c>
      <c r="X215" s="7">
        <v>0</v>
      </c>
      <c r="Y215" s="7">
        <f>W215*30+X215</f>
        <v>240</v>
      </c>
      <c r="Z215" s="7" t="s">
        <v>1374</v>
      </c>
      <c r="AA215" s="10">
        <v>19200000</v>
      </c>
      <c r="AB215" s="10">
        <v>2400000</v>
      </c>
      <c r="AC215" s="28">
        <v>1061</v>
      </c>
      <c r="AD215" s="37">
        <v>44958</v>
      </c>
      <c r="AE215" s="10" t="s">
        <v>1110</v>
      </c>
      <c r="AF215" s="28">
        <v>1188</v>
      </c>
      <c r="AG215" s="37">
        <v>44974</v>
      </c>
      <c r="AH215" s="10" t="s">
        <v>1531</v>
      </c>
      <c r="AI215" s="15" t="s">
        <v>112</v>
      </c>
      <c r="AJ215" s="16">
        <v>44968</v>
      </c>
      <c r="AK215" s="6" t="s">
        <v>1532</v>
      </c>
      <c r="AL215" s="35" t="s">
        <v>114</v>
      </c>
      <c r="AM215" s="28" t="s">
        <v>1001</v>
      </c>
      <c r="AN215" s="15" t="s">
        <v>1112</v>
      </c>
      <c r="AO215" s="11" t="s">
        <v>1113</v>
      </c>
      <c r="AP215" s="310" t="s">
        <v>117</v>
      </c>
      <c r="AQ215" s="11">
        <v>1</v>
      </c>
      <c r="AR215" s="26" t="s">
        <v>118</v>
      </c>
      <c r="AS215" s="94">
        <v>45212</v>
      </c>
      <c r="AT215" s="10">
        <v>2400000</v>
      </c>
      <c r="AU215" s="10">
        <v>2400000</v>
      </c>
      <c r="AV215" s="7">
        <v>1</v>
      </c>
      <c r="AW215" s="7">
        <v>0</v>
      </c>
      <c r="AX215" s="7">
        <v>30</v>
      </c>
      <c r="AY215" s="7" t="s">
        <v>136</v>
      </c>
      <c r="AZ215" s="7">
        <v>30</v>
      </c>
      <c r="BA215" s="94">
        <v>45246</v>
      </c>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215"/>
      <c r="BY215" s="94">
        <v>45246</v>
      </c>
      <c r="BZ215" s="7">
        <f>Y215+AZ215</f>
        <v>270</v>
      </c>
      <c r="CA215" s="7" t="s">
        <v>1150</v>
      </c>
      <c r="CB215" s="10">
        <f>AA215+AU215</f>
        <v>21600000</v>
      </c>
      <c r="CC215" s="11" t="s">
        <v>281</v>
      </c>
      <c r="CD215" s="214"/>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row>
    <row r="216" spans="1:105" ht="28.5" customHeight="1" x14ac:dyDescent="0.2">
      <c r="A216" s="77">
        <v>216</v>
      </c>
      <c r="B216" s="99">
        <v>85997</v>
      </c>
      <c r="C216" s="1" t="s">
        <v>1105</v>
      </c>
      <c r="D216" s="1" t="s">
        <v>991</v>
      </c>
      <c r="E216" s="29" t="s">
        <v>992</v>
      </c>
      <c r="F216" s="112" t="s">
        <v>1533</v>
      </c>
      <c r="G216" s="82" t="s">
        <v>1534</v>
      </c>
      <c r="H216" s="48" t="s">
        <v>100</v>
      </c>
      <c r="I216" s="45" t="s">
        <v>101</v>
      </c>
      <c r="J216" s="45" t="s">
        <v>102</v>
      </c>
      <c r="K216" s="39">
        <v>4</v>
      </c>
      <c r="L216" s="48" t="s">
        <v>214</v>
      </c>
      <c r="M216" s="145" t="s">
        <v>215</v>
      </c>
      <c r="N216" s="132" t="s">
        <v>105</v>
      </c>
      <c r="O216" s="132" t="s">
        <v>106</v>
      </c>
      <c r="P216" s="48" t="s">
        <v>1535</v>
      </c>
      <c r="Q216" s="82" t="s">
        <v>1109</v>
      </c>
      <c r="R216" s="105" t="s">
        <v>109</v>
      </c>
      <c r="S216" s="48" t="s">
        <v>110</v>
      </c>
      <c r="T216" s="134">
        <v>44969</v>
      </c>
      <c r="U216" s="44">
        <v>44974</v>
      </c>
      <c r="V216" s="44">
        <v>45261</v>
      </c>
      <c r="W216" s="65">
        <v>9</v>
      </c>
      <c r="X216" s="65">
        <v>15</v>
      </c>
      <c r="Y216" s="65">
        <v>285</v>
      </c>
      <c r="Z216" s="65" t="s">
        <v>208</v>
      </c>
      <c r="AA216" s="17">
        <v>22800000</v>
      </c>
      <c r="AB216" s="17">
        <v>2400000</v>
      </c>
      <c r="AC216" s="133">
        <v>1061</v>
      </c>
      <c r="AD216" s="44">
        <v>44958</v>
      </c>
      <c r="AE216" s="17" t="s">
        <v>1110</v>
      </c>
      <c r="AF216" s="133">
        <v>1191</v>
      </c>
      <c r="AG216" s="44">
        <v>44974</v>
      </c>
      <c r="AH216" s="17" t="s">
        <v>934</v>
      </c>
      <c r="AI216" s="105" t="s">
        <v>112</v>
      </c>
      <c r="AJ216" s="108">
        <v>44968</v>
      </c>
      <c r="AK216" s="107" t="s">
        <v>1536</v>
      </c>
      <c r="AL216" s="48" t="s">
        <v>114</v>
      </c>
      <c r="AM216" s="133" t="s">
        <v>1001</v>
      </c>
      <c r="AN216" s="105" t="s">
        <v>1112</v>
      </c>
      <c r="AO216" s="39" t="s">
        <v>1113</v>
      </c>
      <c r="AP216" s="311" t="s">
        <v>117</v>
      </c>
      <c r="AQ216" s="39">
        <v>1</v>
      </c>
      <c r="AR216" s="82" t="s">
        <v>118</v>
      </c>
      <c r="AS216" s="129">
        <v>45261</v>
      </c>
      <c r="AT216" s="17">
        <v>3040000</v>
      </c>
      <c r="AU216" s="17">
        <v>3040000</v>
      </c>
      <c r="AV216" s="112">
        <v>1</v>
      </c>
      <c r="AW216" s="112">
        <v>8</v>
      </c>
      <c r="AX216" s="112">
        <v>38</v>
      </c>
      <c r="AY216" s="112" t="s">
        <v>1537</v>
      </c>
      <c r="AZ216" s="112">
        <v>38</v>
      </c>
      <c r="BA216" s="129">
        <v>45300</v>
      </c>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215"/>
      <c r="BY216" s="129">
        <v>45300</v>
      </c>
      <c r="BZ216" s="112">
        <f>Y216+AZ216</f>
        <v>323</v>
      </c>
      <c r="CA216" s="112" t="s">
        <v>1538</v>
      </c>
      <c r="CB216" s="17">
        <f>AA216+AU216</f>
        <v>25840000</v>
      </c>
      <c r="CC216" s="39" t="s">
        <v>121</v>
      </c>
      <c r="CD216" s="221"/>
      <c r="CE216" s="85"/>
      <c r="CF216" s="85"/>
      <c r="CG216" s="85"/>
      <c r="CH216" s="85"/>
      <c r="CI216" s="85"/>
      <c r="CJ216" s="85"/>
      <c r="CK216" s="85"/>
      <c r="CL216" s="85"/>
      <c r="CM216" s="85"/>
      <c r="CN216" s="85"/>
      <c r="CO216" s="85"/>
      <c r="CP216" s="85"/>
      <c r="CQ216" s="85"/>
      <c r="CR216" s="85"/>
      <c r="CS216" s="85"/>
      <c r="CT216" s="85"/>
      <c r="CU216" s="85"/>
      <c r="CV216" s="85"/>
      <c r="CW216" s="85"/>
      <c r="CX216" s="85"/>
      <c r="CY216" s="85"/>
      <c r="CZ216" s="85"/>
      <c r="DA216" s="85"/>
    </row>
    <row r="217" spans="1:105" ht="28.5" customHeight="1" x14ac:dyDescent="0.2">
      <c r="A217" s="64">
        <v>217</v>
      </c>
      <c r="B217" s="99">
        <v>84514</v>
      </c>
      <c r="C217" s="1" t="s">
        <v>741</v>
      </c>
      <c r="D217" s="1" t="s">
        <v>742</v>
      </c>
      <c r="E217" s="29" t="s">
        <v>743</v>
      </c>
      <c r="F217" s="30" t="s">
        <v>1539</v>
      </c>
      <c r="G217" s="26" t="s">
        <v>1540</v>
      </c>
      <c r="H217" s="35" t="s">
        <v>100</v>
      </c>
      <c r="I217" s="24" t="s">
        <v>101</v>
      </c>
      <c r="J217" s="24" t="s">
        <v>102</v>
      </c>
      <c r="K217" s="11">
        <v>3</v>
      </c>
      <c r="L217" s="35" t="s">
        <v>214</v>
      </c>
      <c r="M217" s="68" t="s">
        <v>215</v>
      </c>
      <c r="N217" s="52" t="s">
        <v>105</v>
      </c>
      <c r="O217" s="52" t="s">
        <v>106</v>
      </c>
      <c r="P217" s="35" t="s">
        <v>1541</v>
      </c>
      <c r="Q217" s="26" t="s">
        <v>1517</v>
      </c>
      <c r="R217" s="15" t="s">
        <v>109</v>
      </c>
      <c r="S217" s="35" t="s">
        <v>110</v>
      </c>
      <c r="T217" s="12">
        <v>44970</v>
      </c>
      <c r="U217" s="37">
        <v>44973</v>
      </c>
      <c r="V217" s="37">
        <v>45306</v>
      </c>
      <c r="W217" s="7">
        <v>11</v>
      </c>
      <c r="X217" s="7">
        <v>0</v>
      </c>
      <c r="Y217" s="7">
        <f>W217*30+X217</f>
        <v>330</v>
      </c>
      <c r="Z217" s="7" t="s">
        <v>178</v>
      </c>
      <c r="AA217" s="10">
        <v>29920000</v>
      </c>
      <c r="AB217" s="10">
        <v>2720000</v>
      </c>
      <c r="AC217" s="28">
        <v>996</v>
      </c>
      <c r="AD217" s="37">
        <v>44951</v>
      </c>
      <c r="AE217" s="10" t="s">
        <v>1518</v>
      </c>
      <c r="AF217" s="28">
        <v>1128</v>
      </c>
      <c r="AG217" s="37">
        <v>44972</v>
      </c>
      <c r="AH217" s="10" t="s">
        <v>1519</v>
      </c>
      <c r="AI217" s="15" t="s">
        <v>112</v>
      </c>
      <c r="AJ217" s="16">
        <v>44970</v>
      </c>
      <c r="AK217" s="6" t="s">
        <v>1542</v>
      </c>
      <c r="AL217" s="35" t="s">
        <v>114</v>
      </c>
      <c r="AM217" s="28" t="s">
        <v>749</v>
      </c>
      <c r="AN217" s="15" t="s">
        <v>426</v>
      </c>
      <c r="AO217" s="11"/>
      <c r="AP217" s="11" t="s">
        <v>472</v>
      </c>
      <c r="AQ217" s="11"/>
      <c r="AR217" s="40"/>
      <c r="AS217" s="40"/>
      <c r="AT217" s="40"/>
      <c r="AU217" s="40"/>
      <c r="AV217" s="40"/>
      <c r="AW217" s="40"/>
      <c r="AX217" s="40"/>
      <c r="AY217" s="40"/>
      <c r="AZ217" s="40"/>
      <c r="BA217" s="40"/>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217"/>
      <c r="BY217" s="94">
        <v>45290</v>
      </c>
      <c r="BZ217" s="26">
        <f>Y217+AZ217</f>
        <v>330</v>
      </c>
      <c r="CA217" s="26" t="str">
        <f>Z217</f>
        <v>11 MESES</v>
      </c>
      <c r="CB217" s="131">
        <f>AA217+AU217</f>
        <v>29920000</v>
      </c>
      <c r="CC217" s="11" t="s">
        <v>121</v>
      </c>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row>
    <row r="218" spans="1:105" ht="28.5" customHeight="1" x14ac:dyDescent="0.2">
      <c r="A218" s="64">
        <v>218</v>
      </c>
      <c r="B218" s="99">
        <v>84705</v>
      </c>
      <c r="C218" s="1" t="s">
        <v>254</v>
      </c>
      <c r="D218" s="1" t="s">
        <v>255</v>
      </c>
      <c r="E218" s="29" t="s">
        <v>256</v>
      </c>
      <c r="F218" s="30" t="s">
        <v>1543</v>
      </c>
      <c r="G218" s="93" t="s">
        <v>1544</v>
      </c>
      <c r="H218" s="35" t="s">
        <v>100</v>
      </c>
      <c r="I218" s="24" t="s">
        <v>101</v>
      </c>
      <c r="J218" s="5" t="s">
        <v>249</v>
      </c>
      <c r="K218" s="11">
        <v>4</v>
      </c>
      <c r="L218" s="35" t="s">
        <v>214</v>
      </c>
      <c r="M218" s="52" t="s">
        <v>215</v>
      </c>
      <c r="N218" s="52" t="s">
        <v>105</v>
      </c>
      <c r="O218" s="52" t="s">
        <v>106</v>
      </c>
      <c r="P218" s="35" t="s">
        <v>1545</v>
      </c>
      <c r="Q218" s="26" t="s">
        <v>1546</v>
      </c>
      <c r="R218" s="15" t="s">
        <v>109</v>
      </c>
      <c r="S218" s="35" t="s">
        <v>110</v>
      </c>
      <c r="T218" s="12">
        <v>44970</v>
      </c>
      <c r="U218" s="163">
        <v>45084</v>
      </c>
      <c r="V218" s="163">
        <v>45372</v>
      </c>
      <c r="W218" s="7">
        <v>9</v>
      </c>
      <c r="X218" s="7">
        <v>15</v>
      </c>
      <c r="Y218" s="7">
        <v>285</v>
      </c>
      <c r="Z218" s="7" t="s">
        <v>208</v>
      </c>
      <c r="AA218" s="10">
        <v>22800000</v>
      </c>
      <c r="AB218" s="10">
        <v>2400000</v>
      </c>
      <c r="AC218" s="28">
        <v>978</v>
      </c>
      <c r="AD218" s="37">
        <v>44946</v>
      </c>
      <c r="AE218" s="10" t="s">
        <v>1037</v>
      </c>
      <c r="AF218" s="28">
        <v>1130</v>
      </c>
      <c r="AG218" s="37">
        <v>44972</v>
      </c>
      <c r="AH218" s="10" t="s">
        <v>934</v>
      </c>
      <c r="AI218" s="15" t="s">
        <v>112</v>
      </c>
      <c r="AJ218" s="16">
        <v>44970</v>
      </c>
      <c r="AK218" s="6" t="s">
        <v>1547</v>
      </c>
      <c r="AL218" s="35" t="s">
        <v>114</v>
      </c>
      <c r="AM218" s="28" t="s">
        <v>263</v>
      </c>
      <c r="AN218" s="15" t="s">
        <v>264</v>
      </c>
      <c r="AO218" s="11" t="s">
        <v>471</v>
      </c>
      <c r="AP218" s="11" t="s">
        <v>265</v>
      </c>
      <c r="AQ218" s="11">
        <v>2</v>
      </c>
      <c r="AR218" s="40"/>
      <c r="AS218" s="40"/>
      <c r="AT218" s="40"/>
      <c r="AU218" s="40"/>
      <c r="AV218" s="40"/>
      <c r="AW218" s="40"/>
      <c r="AX218" s="40"/>
      <c r="AY218" s="40"/>
      <c r="AZ218" s="40"/>
      <c r="BA218" s="40"/>
      <c r="BB218" s="85"/>
      <c r="BC218" s="85"/>
      <c r="BD218" s="85"/>
      <c r="BE218" s="85"/>
      <c r="BF218" s="85"/>
      <c r="BG218" s="85"/>
      <c r="BH218" s="85"/>
      <c r="BI218" s="85"/>
      <c r="BJ218" s="85"/>
      <c r="BK218" s="105" t="s">
        <v>1548</v>
      </c>
      <c r="BL218" s="238" t="s">
        <v>1549</v>
      </c>
      <c r="BM218" s="238" t="s">
        <v>1550</v>
      </c>
      <c r="BN218" s="105" t="s">
        <v>1551</v>
      </c>
      <c r="BO218" s="105" t="s">
        <v>1552</v>
      </c>
      <c r="BP218" s="105" t="s">
        <v>1553</v>
      </c>
      <c r="BQ218" s="239" t="s">
        <v>1554</v>
      </c>
      <c r="BR218" s="105" t="s">
        <v>1555</v>
      </c>
      <c r="BS218" s="105" t="s">
        <v>1556</v>
      </c>
      <c r="BT218" s="105" t="s">
        <v>1557</v>
      </c>
      <c r="BU218" s="239" t="s">
        <v>1558</v>
      </c>
      <c r="BV218" s="240" t="s">
        <v>1559</v>
      </c>
      <c r="BW218" s="85"/>
      <c r="BX218" s="218"/>
      <c r="BY218" s="94">
        <v>45372</v>
      </c>
      <c r="BZ218" s="26">
        <f>Y218+AZ218</f>
        <v>285</v>
      </c>
      <c r="CA218" s="26" t="str">
        <f>Z218</f>
        <v>9 MESES Y 15 DIAS</v>
      </c>
      <c r="CB218" s="131">
        <f>AA218+AU218</f>
        <v>22800000</v>
      </c>
      <c r="CC218" s="11" t="s">
        <v>612</v>
      </c>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row>
    <row r="219" spans="1:105" ht="28.5" customHeight="1" x14ac:dyDescent="0.2">
      <c r="A219" s="79">
        <v>219</v>
      </c>
      <c r="B219" s="99">
        <v>87454</v>
      </c>
      <c r="C219" s="1" t="s">
        <v>95</v>
      </c>
      <c r="D219" s="1" t="s">
        <v>96</v>
      </c>
      <c r="E219" s="29" t="s">
        <v>97</v>
      </c>
      <c r="F219" s="154" t="s">
        <v>1560</v>
      </c>
      <c r="G219" s="80" t="s">
        <v>1561</v>
      </c>
      <c r="H219" s="50" t="s">
        <v>100</v>
      </c>
      <c r="I219" s="54" t="s">
        <v>129</v>
      </c>
      <c r="J219" s="136" t="s">
        <v>249</v>
      </c>
      <c r="K219" s="31">
        <v>1</v>
      </c>
      <c r="L219" s="50" t="s">
        <v>130</v>
      </c>
      <c r="M219" s="299" t="s">
        <v>131</v>
      </c>
      <c r="N219" s="126" t="s">
        <v>105</v>
      </c>
      <c r="O219" s="126" t="s">
        <v>106</v>
      </c>
      <c r="P219" s="50" t="s">
        <v>1562</v>
      </c>
      <c r="Q219" s="80" t="s">
        <v>1563</v>
      </c>
      <c r="R219" s="36" t="s">
        <v>109</v>
      </c>
      <c r="S219" s="50" t="s">
        <v>110</v>
      </c>
      <c r="T219" s="139">
        <v>44970</v>
      </c>
      <c r="U219" s="38">
        <v>44972</v>
      </c>
      <c r="V219" s="38">
        <v>45274</v>
      </c>
      <c r="W219" s="8">
        <v>10</v>
      </c>
      <c r="X219" s="8">
        <v>0</v>
      </c>
      <c r="Y219" s="8">
        <f>W219*30+X219</f>
        <v>300</v>
      </c>
      <c r="Z219" s="8" t="s">
        <v>274</v>
      </c>
      <c r="AA219" s="115">
        <v>80000000</v>
      </c>
      <c r="AB219" s="115">
        <v>8000000</v>
      </c>
      <c r="AC219" s="138">
        <v>1072</v>
      </c>
      <c r="AD219" s="38">
        <v>44963</v>
      </c>
      <c r="AE219" s="115" t="s">
        <v>1564</v>
      </c>
      <c r="AF219" s="138">
        <v>1126</v>
      </c>
      <c r="AG219" s="38">
        <v>44972</v>
      </c>
      <c r="AH219" s="115" t="s">
        <v>1564</v>
      </c>
      <c r="AI219" s="36" t="s">
        <v>112</v>
      </c>
      <c r="AJ219" s="116">
        <v>44970</v>
      </c>
      <c r="AK219" s="114" t="s">
        <v>1565</v>
      </c>
      <c r="AL219" s="50" t="s">
        <v>114</v>
      </c>
      <c r="AM219" s="138" t="s">
        <v>115</v>
      </c>
      <c r="AN219" s="36" t="s">
        <v>116</v>
      </c>
      <c r="AO219" s="43"/>
      <c r="AP219" s="309" t="s">
        <v>172</v>
      </c>
      <c r="AQ219" s="31">
        <v>1</v>
      </c>
      <c r="AR219" s="80" t="s">
        <v>118</v>
      </c>
      <c r="AS219" s="140">
        <v>45271</v>
      </c>
      <c r="AT219" s="115">
        <v>8000000</v>
      </c>
      <c r="AU219" s="115">
        <v>8000000</v>
      </c>
      <c r="AV219" s="8">
        <v>1</v>
      </c>
      <c r="AW219" s="8">
        <v>0</v>
      </c>
      <c r="AX219" s="8">
        <v>30</v>
      </c>
      <c r="AY219" s="8" t="s">
        <v>136</v>
      </c>
      <c r="AZ219" s="8">
        <v>30</v>
      </c>
      <c r="BA219" s="140">
        <v>45305</v>
      </c>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215"/>
      <c r="BY219" s="140">
        <v>45305</v>
      </c>
      <c r="BZ219" s="154">
        <f>Y219+AZ219</f>
        <v>330</v>
      </c>
      <c r="CA219" s="8" t="s">
        <v>178</v>
      </c>
      <c r="CB219" s="115">
        <f>AA219+AU219</f>
        <v>88000000</v>
      </c>
      <c r="CC219" s="31" t="s">
        <v>121</v>
      </c>
      <c r="CD219" s="220"/>
      <c r="CE219" s="75"/>
      <c r="CF219" s="75"/>
      <c r="CG219" s="75"/>
      <c r="CH219" s="75"/>
      <c r="CI219" s="75"/>
      <c r="CJ219" s="75"/>
      <c r="CK219" s="75"/>
      <c r="CL219" s="75"/>
      <c r="CM219" s="75"/>
      <c r="CN219" s="75"/>
      <c r="CO219" s="75"/>
      <c r="CP219" s="75"/>
      <c r="CQ219" s="75"/>
      <c r="CR219" s="75"/>
      <c r="CS219" s="75"/>
      <c r="CT219" s="75"/>
      <c r="CU219" s="75"/>
      <c r="CV219" s="75"/>
      <c r="CW219" s="75"/>
      <c r="CX219" s="75"/>
      <c r="CY219" s="75"/>
      <c r="CZ219" s="75"/>
      <c r="DA219" s="75"/>
    </row>
    <row r="220" spans="1:105" ht="28.5" customHeight="1" x14ac:dyDescent="0.2">
      <c r="A220" s="64">
        <v>220</v>
      </c>
      <c r="B220" s="99">
        <v>84658</v>
      </c>
      <c r="C220" s="1" t="s">
        <v>613</v>
      </c>
      <c r="D220" s="1" t="s">
        <v>614</v>
      </c>
      <c r="E220" s="29" t="s">
        <v>615</v>
      </c>
      <c r="F220" s="30" t="s">
        <v>1566</v>
      </c>
      <c r="G220" s="26" t="s">
        <v>1567</v>
      </c>
      <c r="H220" s="35" t="s">
        <v>100</v>
      </c>
      <c r="I220" s="24" t="s">
        <v>101</v>
      </c>
      <c r="J220" s="24" t="s">
        <v>102</v>
      </c>
      <c r="K220" s="11">
        <v>5</v>
      </c>
      <c r="L220" s="35" t="s">
        <v>214</v>
      </c>
      <c r="M220" s="68" t="s">
        <v>215</v>
      </c>
      <c r="N220" s="52" t="s">
        <v>105</v>
      </c>
      <c r="O220" s="52" t="s">
        <v>106</v>
      </c>
      <c r="P220" s="35" t="s">
        <v>1568</v>
      </c>
      <c r="Q220" s="26" t="s">
        <v>1569</v>
      </c>
      <c r="R220" s="15" t="s">
        <v>109</v>
      </c>
      <c r="S220" s="35" t="s">
        <v>110</v>
      </c>
      <c r="T220" s="12">
        <v>44970</v>
      </c>
      <c r="U220" s="37">
        <v>44972</v>
      </c>
      <c r="V220" s="37">
        <v>45259</v>
      </c>
      <c r="W220" s="7">
        <v>9</v>
      </c>
      <c r="X220" s="7">
        <v>15</v>
      </c>
      <c r="Y220" s="7">
        <v>285</v>
      </c>
      <c r="Z220" s="7" t="s">
        <v>208</v>
      </c>
      <c r="AA220" s="10">
        <v>22800000</v>
      </c>
      <c r="AB220" s="10">
        <v>2400000</v>
      </c>
      <c r="AC220" s="28">
        <v>1049</v>
      </c>
      <c r="AD220" s="37">
        <v>44953</v>
      </c>
      <c r="AE220" s="10" t="s">
        <v>1570</v>
      </c>
      <c r="AF220" s="28">
        <v>1134</v>
      </c>
      <c r="AG220" s="37">
        <v>44972</v>
      </c>
      <c r="AH220" s="10" t="s">
        <v>934</v>
      </c>
      <c r="AI220" s="15" t="s">
        <v>112</v>
      </c>
      <c r="AJ220" s="16">
        <v>44970</v>
      </c>
      <c r="AK220" s="6" t="s">
        <v>1571</v>
      </c>
      <c r="AL220" s="35" t="s">
        <v>114</v>
      </c>
      <c r="AM220" s="28" t="s">
        <v>620</v>
      </c>
      <c r="AN220" s="23" t="s">
        <v>1572</v>
      </c>
      <c r="AO220" s="23"/>
      <c r="AP220" s="310" t="s">
        <v>135</v>
      </c>
      <c r="AQ220" s="11">
        <v>1</v>
      </c>
      <c r="AR220" s="26" t="s">
        <v>118</v>
      </c>
      <c r="AS220" s="94">
        <v>45258</v>
      </c>
      <c r="AT220" s="10">
        <v>2400000</v>
      </c>
      <c r="AU220" s="10">
        <v>2400000</v>
      </c>
      <c r="AV220" s="7">
        <v>1</v>
      </c>
      <c r="AW220" s="7">
        <v>0</v>
      </c>
      <c r="AX220" s="7">
        <v>30</v>
      </c>
      <c r="AY220" s="7" t="s">
        <v>136</v>
      </c>
      <c r="AZ220" s="7">
        <v>30</v>
      </c>
      <c r="BA220" s="94">
        <v>45289</v>
      </c>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207"/>
      <c r="BY220" s="94">
        <v>45289</v>
      </c>
      <c r="BZ220" s="7">
        <f>Y220+AZ220</f>
        <v>315</v>
      </c>
      <c r="CA220" s="7" t="s">
        <v>280</v>
      </c>
      <c r="CB220" s="10">
        <f>AA220+AU220</f>
        <v>25200000</v>
      </c>
      <c r="CC220" s="11" t="s">
        <v>121</v>
      </c>
      <c r="CD220" s="214"/>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row>
    <row r="221" spans="1:105" ht="28.5" customHeight="1" x14ac:dyDescent="0.2">
      <c r="A221" s="64">
        <v>221</v>
      </c>
      <c r="B221" s="99">
        <v>84658</v>
      </c>
      <c r="C221" s="1" t="s">
        <v>613</v>
      </c>
      <c r="D221" s="1" t="s">
        <v>614</v>
      </c>
      <c r="E221" s="29" t="s">
        <v>615</v>
      </c>
      <c r="F221" s="30" t="s">
        <v>1573</v>
      </c>
      <c r="G221" s="26" t="s">
        <v>1574</v>
      </c>
      <c r="H221" s="35" t="s">
        <v>100</v>
      </c>
      <c r="I221" s="24" t="s">
        <v>101</v>
      </c>
      <c r="J221" s="68" t="s">
        <v>249</v>
      </c>
      <c r="K221" s="11">
        <v>5</v>
      </c>
      <c r="L221" s="35" t="s">
        <v>214</v>
      </c>
      <c r="M221" s="68" t="s">
        <v>215</v>
      </c>
      <c r="N221" s="52" t="s">
        <v>105</v>
      </c>
      <c r="O221" s="52" t="s">
        <v>106</v>
      </c>
      <c r="P221" s="35" t="s">
        <v>1575</v>
      </c>
      <c r="Q221" s="26" t="s">
        <v>1576</v>
      </c>
      <c r="R221" s="15" t="s">
        <v>109</v>
      </c>
      <c r="S221" s="35" t="s">
        <v>110</v>
      </c>
      <c r="T221" s="12">
        <v>44971</v>
      </c>
      <c r="U221" s="37">
        <v>44972</v>
      </c>
      <c r="V221" s="37">
        <v>45259</v>
      </c>
      <c r="W221" s="7">
        <v>9</v>
      </c>
      <c r="X221" s="7">
        <v>15</v>
      </c>
      <c r="Y221" s="7">
        <v>285</v>
      </c>
      <c r="Z221" s="7" t="s">
        <v>208</v>
      </c>
      <c r="AA221" s="10">
        <v>22800000</v>
      </c>
      <c r="AB221" s="10">
        <v>2400000</v>
      </c>
      <c r="AC221" s="28">
        <v>1049</v>
      </c>
      <c r="AD221" s="37">
        <v>44953</v>
      </c>
      <c r="AE221" s="10" t="s">
        <v>1570</v>
      </c>
      <c r="AF221" s="28">
        <v>1135</v>
      </c>
      <c r="AG221" s="37">
        <v>44972</v>
      </c>
      <c r="AH221" s="10" t="s">
        <v>934</v>
      </c>
      <c r="AI221" s="15" t="s">
        <v>112</v>
      </c>
      <c r="AJ221" s="16">
        <v>44970</v>
      </c>
      <c r="AK221" s="6" t="s">
        <v>1577</v>
      </c>
      <c r="AL221" s="35" t="s">
        <v>114</v>
      </c>
      <c r="AM221" s="28" t="s">
        <v>620</v>
      </c>
      <c r="AN221" s="23" t="s">
        <v>1572</v>
      </c>
      <c r="AO221" s="23"/>
      <c r="AP221" s="310" t="s">
        <v>135</v>
      </c>
      <c r="AQ221" s="11">
        <v>1</v>
      </c>
      <c r="AR221" s="26" t="s">
        <v>118</v>
      </c>
      <c r="AS221" s="94">
        <v>45258</v>
      </c>
      <c r="AT221" s="10">
        <v>2400000</v>
      </c>
      <c r="AU221" s="10">
        <v>2400000</v>
      </c>
      <c r="AV221" s="7">
        <v>1</v>
      </c>
      <c r="AW221" s="7">
        <v>0</v>
      </c>
      <c r="AX221" s="7">
        <v>30</v>
      </c>
      <c r="AY221" s="7" t="s">
        <v>136</v>
      </c>
      <c r="AZ221" s="7">
        <v>30</v>
      </c>
      <c r="BA221" s="94">
        <v>45289</v>
      </c>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215"/>
      <c r="BY221" s="94">
        <v>45289</v>
      </c>
      <c r="BZ221" s="7">
        <f>Y221+AZ221</f>
        <v>315</v>
      </c>
      <c r="CA221" s="7" t="s">
        <v>280</v>
      </c>
      <c r="CB221" s="10">
        <f>AA221+AU221</f>
        <v>25200000</v>
      </c>
      <c r="CC221" s="11" t="s">
        <v>121</v>
      </c>
      <c r="CD221" s="214"/>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row>
    <row r="222" spans="1:105" ht="28.5" customHeight="1" x14ac:dyDescent="0.2">
      <c r="A222" s="64">
        <v>222</v>
      </c>
      <c r="B222" s="99">
        <v>84658</v>
      </c>
      <c r="C222" s="1" t="s">
        <v>613</v>
      </c>
      <c r="D222" s="1" t="s">
        <v>614</v>
      </c>
      <c r="E222" s="29" t="s">
        <v>615</v>
      </c>
      <c r="F222" s="30" t="s">
        <v>1578</v>
      </c>
      <c r="G222" s="26" t="s">
        <v>1579</v>
      </c>
      <c r="H222" s="35" t="s">
        <v>100</v>
      </c>
      <c r="I222" s="24" t="s">
        <v>101</v>
      </c>
      <c r="J222" s="68" t="s">
        <v>249</v>
      </c>
      <c r="K222" s="11">
        <v>5</v>
      </c>
      <c r="L222" s="35" t="s">
        <v>214</v>
      </c>
      <c r="M222" s="68" t="s">
        <v>215</v>
      </c>
      <c r="N222" s="52" t="s">
        <v>105</v>
      </c>
      <c r="O222" s="52" t="s">
        <v>106</v>
      </c>
      <c r="P222" s="35" t="s">
        <v>1580</v>
      </c>
      <c r="Q222" s="26" t="s">
        <v>1569</v>
      </c>
      <c r="R222" s="15" t="s">
        <v>109</v>
      </c>
      <c r="S222" s="35" t="s">
        <v>110</v>
      </c>
      <c r="T222" s="12">
        <v>44971</v>
      </c>
      <c r="U222" s="37">
        <v>44972</v>
      </c>
      <c r="V222" s="37">
        <v>45259</v>
      </c>
      <c r="W222" s="7">
        <v>9</v>
      </c>
      <c r="X222" s="7">
        <v>15</v>
      </c>
      <c r="Y222" s="7">
        <v>285</v>
      </c>
      <c r="Z222" s="7" t="s">
        <v>208</v>
      </c>
      <c r="AA222" s="10">
        <v>22800000</v>
      </c>
      <c r="AB222" s="10">
        <v>2400000</v>
      </c>
      <c r="AC222" s="28">
        <v>1049</v>
      </c>
      <c r="AD222" s="37">
        <v>44953</v>
      </c>
      <c r="AE222" s="10" t="s">
        <v>1570</v>
      </c>
      <c r="AF222" s="28">
        <v>1156</v>
      </c>
      <c r="AG222" s="37">
        <v>44972</v>
      </c>
      <c r="AH222" s="10" t="s">
        <v>934</v>
      </c>
      <c r="AI222" s="15" t="s">
        <v>112</v>
      </c>
      <c r="AJ222" s="16">
        <v>44971</v>
      </c>
      <c r="AK222" s="6" t="s">
        <v>1581</v>
      </c>
      <c r="AL222" s="35" t="s">
        <v>114</v>
      </c>
      <c r="AM222" s="28" t="s">
        <v>620</v>
      </c>
      <c r="AN222" s="23" t="s">
        <v>1572</v>
      </c>
      <c r="AO222" s="23"/>
      <c r="AP222" s="310" t="s">
        <v>135</v>
      </c>
      <c r="AQ222" s="11">
        <v>1</v>
      </c>
      <c r="AR222" s="26" t="s">
        <v>118</v>
      </c>
      <c r="AS222" s="94">
        <v>45258</v>
      </c>
      <c r="AT222" s="10">
        <v>2400000</v>
      </c>
      <c r="AU222" s="10">
        <v>2400000</v>
      </c>
      <c r="AV222" s="7">
        <v>1</v>
      </c>
      <c r="AW222" s="7">
        <v>0</v>
      </c>
      <c r="AX222" s="7">
        <v>30</v>
      </c>
      <c r="AY222" s="7" t="s">
        <v>136</v>
      </c>
      <c r="AZ222" s="7">
        <v>30</v>
      </c>
      <c r="BA222" s="94">
        <v>45289</v>
      </c>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215"/>
      <c r="BY222" s="94">
        <v>45289</v>
      </c>
      <c r="BZ222" s="7">
        <f>Y222+AZ222</f>
        <v>315</v>
      </c>
      <c r="CA222" s="7" t="s">
        <v>280</v>
      </c>
      <c r="CB222" s="10">
        <f>AA222+AU222</f>
        <v>25200000</v>
      </c>
      <c r="CC222" s="11" t="s">
        <v>121</v>
      </c>
      <c r="CD222" s="214"/>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row>
    <row r="223" spans="1:105" ht="28.5" customHeight="1" x14ac:dyDescent="0.2">
      <c r="A223" s="64">
        <v>223</v>
      </c>
      <c r="B223" s="99">
        <v>84658</v>
      </c>
      <c r="C223" s="1" t="s">
        <v>613</v>
      </c>
      <c r="D223" s="1" t="s">
        <v>614</v>
      </c>
      <c r="E223" s="29" t="s">
        <v>615</v>
      </c>
      <c r="F223" s="30" t="s">
        <v>1582</v>
      </c>
      <c r="G223" s="26" t="s">
        <v>1583</v>
      </c>
      <c r="H223" s="35" t="s">
        <v>100</v>
      </c>
      <c r="I223" s="24" t="s">
        <v>101</v>
      </c>
      <c r="J223" s="24" t="s">
        <v>102</v>
      </c>
      <c r="K223" s="11">
        <v>5</v>
      </c>
      <c r="L223" s="35" t="s">
        <v>214</v>
      </c>
      <c r="M223" s="68" t="s">
        <v>1584</v>
      </c>
      <c r="N223" s="52" t="s">
        <v>105</v>
      </c>
      <c r="O223" s="52" t="s">
        <v>106</v>
      </c>
      <c r="P223" s="35" t="s">
        <v>1585</v>
      </c>
      <c r="Q223" s="26" t="s">
        <v>1569</v>
      </c>
      <c r="R223" s="15" t="s">
        <v>109</v>
      </c>
      <c r="S223" s="35" t="s">
        <v>110</v>
      </c>
      <c r="T223" s="12">
        <v>44971</v>
      </c>
      <c r="U223" s="37">
        <v>44972</v>
      </c>
      <c r="V223" s="37">
        <v>45259</v>
      </c>
      <c r="W223" s="7">
        <v>9</v>
      </c>
      <c r="X223" s="7">
        <v>15</v>
      </c>
      <c r="Y223" s="7">
        <v>285</v>
      </c>
      <c r="Z223" s="7" t="s">
        <v>208</v>
      </c>
      <c r="AA223" s="10">
        <v>22800000</v>
      </c>
      <c r="AB223" s="10">
        <v>2400000</v>
      </c>
      <c r="AC223" s="28">
        <v>1049</v>
      </c>
      <c r="AD223" s="37">
        <v>44953</v>
      </c>
      <c r="AE223" s="10" t="s">
        <v>1570</v>
      </c>
      <c r="AF223" s="28">
        <v>1157</v>
      </c>
      <c r="AG223" s="37">
        <v>44972</v>
      </c>
      <c r="AH223" s="10" t="s">
        <v>934</v>
      </c>
      <c r="AI223" s="15" t="s">
        <v>112</v>
      </c>
      <c r="AJ223" s="16">
        <v>44971</v>
      </c>
      <c r="AK223" s="6" t="s">
        <v>1586</v>
      </c>
      <c r="AL223" s="35" t="s">
        <v>114</v>
      </c>
      <c r="AM223" s="28" t="s">
        <v>620</v>
      </c>
      <c r="AN223" s="23" t="s">
        <v>1572</v>
      </c>
      <c r="AO223" s="23"/>
      <c r="AP223" s="310" t="s">
        <v>135</v>
      </c>
      <c r="AQ223" s="11">
        <v>1</v>
      </c>
      <c r="AR223" s="26" t="s">
        <v>118</v>
      </c>
      <c r="AS223" s="94">
        <v>45258</v>
      </c>
      <c r="AT223" s="10">
        <v>2400000</v>
      </c>
      <c r="AU223" s="10">
        <v>2400000</v>
      </c>
      <c r="AV223" s="7">
        <v>1</v>
      </c>
      <c r="AW223" s="7">
        <v>0</v>
      </c>
      <c r="AX223" s="7">
        <v>30</v>
      </c>
      <c r="AY223" s="7" t="s">
        <v>136</v>
      </c>
      <c r="AZ223" s="7">
        <v>30</v>
      </c>
      <c r="BA223" s="94">
        <v>45289</v>
      </c>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215"/>
      <c r="BY223" s="94">
        <v>45289</v>
      </c>
      <c r="BZ223" s="7">
        <f>Y223+AZ223</f>
        <v>315</v>
      </c>
      <c r="CA223" s="7" t="s">
        <v>280</v>
      </c>
      <c r="CB223" s="10">
        <f>AA223+AU223</f>
        <v>25200000</v>
      </c>
      <c r="CC223" s="11" t="s">
        <v>121</v>
      </c>
      <c r="CD223" s="214"/>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row>
    <row r="224" spans="1:105" ht="28.5" customHeight="1" x14ac:dyDescent="0.2">
      <c r="A224" s="64">
        <v>224</v>
      </c>
      <c r="B224" s="99">
        <v>84658</v>
      </c>
      <c r="C224" s="1" t="s">
        <v>613</v>
      </c>
      <c r="D224" s="1" t="s">
        <v>614</v>
      </c>
      <c r="E224" s="29" t="s">
        <v>615</v>
      </c>
      <c r="F224" s="30" t="s">
        <v>1587</v>
      </c>
      <c r="G224" s="26" t="s">
        <v>1588</v>
      </c>
      <c r="H224" s="35" t="s">
        <v>100</v>
      </c>
      <c r="I224" s="24" t="s">
        <v>101</v>
      </c>
      <c r="J224" s="68" t="s">
        <v>249</v>
      </c>
      <c r="K224" s="11">
        <v>5</v>
      </c>
      <c r="L224" s="35" t="s">
        <v>214</v>
      </c>
      <c r="M224" s="68" t="s">
        <v>215</v>
      </c>
      <c r="N224" s="52" t="s">
        <v>105</v>
      </c>
      <c r="O224" s="52" t="s">
        <v>106</v>
      </c>
      <c r="P224" s="35" t="s">
        <v>1589</v>
      </c>
      <c r="Q224" s="26" t="s">
        <v>1569</v>
      </c>
      <c r="R224" s="15" t="s">
        <v>109</v>
      </c>
      <c r="S224" s="35" t="s">
        <v>110</v>
      </c>
      <c r="T224" s="12">
        <v>44971</v>
      </c>
      <c r="U224" s="37">
        <v>44972</v>
      </c>
      <c r="V224" s="37">
        <v>45259</v>
      </c>
      <c r="W224" s="7">
        <v>9</v>
      </c>
      <c r="X224" s="7">
        <v>15</v>
      </c>
      <c r="Y224" s="7">
        <v>285</v>
      </c>
      <c r="Z224" s="7" t="s">
        <v>208</v>
      </c>
      <c r="AA224" s="10">
        <v>22800000</v>
      </c>
      <c r="AB224" s="10">
        <v>2400000</v>
      </c>
      <c r="AC224" s="28">
        <v>1049</v>
      </c>
      <c r="AD224" s="37">
        <v>44953</v>
      </c>
      <c r="AE224" s="10" t="s">
        <v>1570</v>
      </c>
      <c r="AF224" s="28">
        <v>1158</v>
      </c>
      <c r="AG224" s="37">
        <v>44972</v>
      </c>
      <c r="AH224" s="10" t="s">
        <v>934</v>
      </c>
      <c r="AI224" s="15" t="s">
        <v>112</v>
      </c>
      <c r="AJ224" s="16">
        <v>44971</v>
      </c>
      <c r="AK224" s="6" t="s">
        <v>1590</v>
      </c>
      <c r="AL224" s="35" t="s">
        <v>114</v>
      </c>
      <c r="AM224" s="28" t="s">
        <v>620</v>
      </c>
      <c r="AN224" s="23" t="s">
        <v>1572</v>
      </c>
      <c r="AO224" s="23"/>
      <c r="AP224" s="310" t="s">
        <v>135</v>
      </c>
      <c r="AQ224" s="11">
        <v>1</v>
      </c>
      <c r="AR224" s="26" t="s">
        <v>118</v>
      </c>
      <c r="AS224" s="94">
        <v>45258</v>
      </c>
      <c r="AT224" s="10">
        <v>2400000</v>
      </c>
      <c r="AU224" s="10">
        <v>2400000</v>
      </c>
      <c r="AV224" s="7">
        <v>1</v>
      </c>
      <c r="AW224" s="7">
        <v>0</v>
      </c>
      <c r="AX224" s="7">
        <v>30</v>
      </c>
      <c r="AY224" s="7" t="s">
        <v>136</v>
      </c>
      <c r="AZ224" s="7">
        <v>30</v>
      </c>
      <c r="BA224" s="94">
        <v>45289</v>
      </c>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215"/>
      <c r="BY224" s="94">
        <v>45289</v>
      </c>
      <c r="BZ224" s="7">
        <f>Y224+AZ224</f>
        <v>315</v>
      </c>
      <c r="CA224" s="7" t="s">
        <v>280</v>
      </c>
      <c r="CB224" s="10">
        <f>AA224+AU224</f>
        <v>25200000</v>
      </c>
      <c r="CC224" s="11" t="s">
        <v>121</v>
      </c>
      <c r="CD224" s="214"/>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row>
    <row r="225" spans="1:105" ht="28.5" customHeight="1" x14ac:dyDescent="0.2">
      <c r="A225" s="64">
        <v>225</v>
      </c>
      <c r="B225" s="99">
        <v>84658</v>
      </c>
      <c r="C225" s="1" t="s">
        <v>613</v>
      </c>
      <c r="D225" s="1" t="s">
        <v>614</v>
      </c>
      <c r="E225" s="29" t="s">
        <v>615</v>
      </c>
      <c r="F225" s="30" t="s">
        <v>1591</v>
      </c>
      <c r="G225" s="26" t="s">
        <v>1592</v>
      </c>
      <c r="H225" s="35" t="s">
        <v>100</v>
      </c>
      <c r="I225" s="24" t="s">
        <v>101</v>
      </c>
      <c r="J225" s="68" t="s">
        <v>249</v>
      </c>
      <c r="K225" s="11">
        <v>5</v>
      </c>
      <c r="L225" s="35" t="s">
        <v>214</v>
      </c>
      <c r="M225" s="18" t="s">
        <v>1593</v>
      </c>
      <c r="N225" s="52" t="s">
        <v>105</v>
      </c>
      <c r="O225" s="52" t="s">
        <v>106</v>
      </c>
      <c r="P225" s="35" t="s">
        <v>1594</v>
      </c>
      <c r="Q225" s="26" t="s">
        <v>1595</v>
      </c>
      <c r="R225" s="15" t="s">
        <v>109</v>
      </c>
      <c r="S225" s="35" t="s">
        <v>110</v>
      </c>
      <c r="T225" s="12">
        <v>44971</v>
      </c>
      <c r="U225" s="37">
        <v>44972</v>
      </c>
      <c r="V225" s="37">
        <v>45259</v>
      </c>
      <c r="W225" s="7">
        <v>9</v>
      </c>
      <c r="X225" s="7">
        <v>15</v>
      </c>
      <c r="Y225" s="7">
        <v>285</v>
      </c>
      <c r="Z225" s="7" t="s">
        <v>208</v>
      </c>
      <c r="AA225" s="10">
        <v>22800000</v>
      </c>
      <c r="AB225" s="10">
        <v>2400000</v>
      </c>
      <c r="AC225" s="28">
        <v>1049</v>
      </c>
      <c r="AD225" s="37">
        <v>44953</v>
      </c>
      <c r="AE225" s="10" t="s">
        <v>1570</v>
      </c>
      <c r="AF225" s="28">
        <v>1159</v>
      </c>
      <c r="AG225" s="37">
        <v>44972</v>
      </c>
      <c r="AH225" s="10" t="s">
        <v>934</v>
      </c>
      <c r="AI225" s="15" t="s">
        <v>112</v>
      </c>
      <c r="AJ225" s="16">
        <v>44971</v>
      </c>
      <c r="AK225" s="6" t="s">
        <v>1596</v>
      </c>
      <c r="AL225" s="35" t="s">
        <v>114</v>
      </c>
      <c r="AM225" s="28" t="s">
        <v>620</v>
      </c>
      <c r="AN225" s="15" t="s">
        <v>1572</v>
      </c>
      <c r="AO225" s="11"/>
      <c r="AP225" s="310" t="s">
        <v>135</v>
      </c>
      <c r="AQ225" s="11">
        <v>1</v>
      </c>
      <c r="AR225" s="26" t="s">
        <v>118</v>
      </c>
      <c r="AS225" s="94">
        <v>45258</v>
      </c>
      <c r="AT225" s="10">
        <v>2400000</v>
      </c>
      <c r="AU225" s="10">
        <v>2400000</v>
      </c>
      <c r="AV225" s="7">
        <v>1</v>
      </c>
      <c r="AW225" s="7">
        <v>0</v>
      </c>
      <c r="AX225" s="7">
        <v>30</v>
      </c>
      <c r="AY225" s="7" t="s">
        <v>136</v>
      </c>
      <c r="AZ225" s="7">
        <v>30</v>
      </c>
      <c r="BA225" s="94">
        <v>45289</v>
      </c>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215"/>
      <c r="BY225" s="94">
        <v>45289</v>
      </c>
      <c r="BZ225" s="7">
        <f>Y225+AZ225</f>
        <v>315</v>
      </c>
      <c r="CA225" s="7" t="s">
        <v>280</v>
      </c>
      <c r="CB225" s="10">
        <f>AA225+AU225</f>
        <v>25200000</v>
      </c>
      <c r="CC225" s="11" t="s">
        <v>121</v>
      </c>
      <c r="CD225" s="214"/>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row>
    <row r="226" spans="1:105" ht="28.5" customHeight="1" x14ac:dyDescent="0.2">
      <c r="A226" s="64">
        <v>226</v>
      </c>
      <c r="B226" s="99">
        <v>84464</v>
      </c>
      <c r="C226" s="1" t="s">
        <v>95</v>
      </c>
      <c r="D226" s="1" t="s">
        <v>96</v>
      </c>
      <c r="E226" s="29" t="s">
        <v>97</v>
      </c>
      <c r="F226" s="30" t="s">
        <v>1597</v>
      </c>
      <c r="G226" s="26" t="s">
        <v>1598</v>
      </c>
      <c r="H226" s="35" t="s">
        <v>100</v>
      </c>
      <c r="I226" s="24" t="s">
        <v>129</v>
      </c>
      <c r="J226" s="24" t="s">
        <v>102</v>
      </c>
      <c r="K226" s="11">
        <v>3</v>
      </c>
      <c r="L226" s="35" t="s">
        <v>103</v>
      </c>
      <c r="M226" s="68" t="s">
        <v>131</v>
      </c>
      <c r="N226" s="52" t="s">
        <v>105</v>
      </c>
      <c r="O226" s="52" t="s">
        <v>106</v>
      </c>
      <c r="P226" s="35" t="s">
        <v>1599</v>
      </c>
      <c r="Q226" s="26" t="s">
        <v>1250</v>
      </c>
      <c r="R226" s="15" t="s">
        <v>109</v>
      </c>
      <c r="S226" s="35" t="s">
        <v>110</v>
      </c>
      <c r="T226" s="12">
        <v>44970</v>
      </c>
      <c r="U226" s="37">
        <v>44972</v>
      </c>
      <c r="V226" s="37">
        <v>45259</v>
      </c>
      <c r="W226" s="7">
        <v>9</v>
      </c>
      <c r="X226" s="7">
        <v>15</v>
      </c>
      <c r="Y226" s="7">
        <v>285</v>
      </c>
      <c r="Z226" s="7" t="s">
        <v>208</v>
      </c>
      <c r="AA226" s="10">
        <v>52250000</v>
      </c>
      <c r="AB226" s="10">
        <v>5500000</v>
      </c>
      <c r="AC226" s="28">
        <v>985</v>
      </c>
      <c r="AD226" s="37">
        <v>44951</v>
      </c>
      <c r="AE226" s="10" t="s">
        <v>1172</v>
      </c>
      <c r="AF226" s="28">
        <v>1132</v>
      </c>
      <c r="AG226" s="37">
        <v>44972</v>
      </c>
      <c r="AH226" s="10" t="s">
        <v>999</v>
      </c>
      <c r="AI226" s="15" t="s">
        <v>112</v>
      </c>
      <c r="AJ226" s="16">
        <v>44970</v>
      </c>
      <c r="AK226" s="6" t="s">
        <v>1600</v>
      </c>
      <c r="AL226" s="35" t="s">
        <v>114</v>
      </c>
      <c r="AM226" s="28" t="s">
        <v>431</v>
      </c>
      <c r="AN226" s="15" t="s">
        <v>432</v>
      </c>
      <c r="AO226" s="23"/>
      <c r="AP226" s="310" t="s">
        <v>219</v>
      </c>
      <c r="AQ226" s="11">
        <v>1</v>
      </c>
      <c r="AR226" s="26" t="s">
        <v>118</v>
      </c>
      <c r="AS226" s="94">
        <v>45258</v>
      </c>
      <c r="AT226" s="10">
        <v>5500000</v>
      </c>
      <c r="AU226" s="10">
        <v>5500000</v>
      </c>
      <c r="AV226" s="7">
        <v>1</v>
      </c>
      <c r="AW226" s="7">
        <v>0</v>
      </c>
      <c r="AX226" s="7">
        <v>30</v>
      </c>
      <c r="AY226" s="7" t="s">
        <v>136</v>
      </c>
      <c r="AZ226" s="7">
        <v>30</v>
      </c>
      <c r="BA226" s="94">
        <v>45289</v>
      </c>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215"/>
      <c r="BY226" s="94">
        <v>45289</v>
      </c>
      <c r="BZ226" s="7">
        <f>Y226+AZ226</f>
        <v>315</v>
      </c>
      <c r="CA226" s="7" t="s">
        <v>280</v>
      </c>
      <c r="CB226" s="10">
        <f>AA226+AU226</f>
        <v>57750000</v>
      </c>
      <c r="CC226" s="11" t="s">
        <v>121</v>
      </c>
      <c r="CD226" s="214"/>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row>
    <row r="227" spans="1:105" ht="28.5" customHeight="1" x14ac:dyDescent="0.2">
      <c r="A227" s="64">
        <v>227</v>
      </c>
      <c r="B227" s="99">
        <v>84658</v>
      </c>
      <c r="C227" s="1" t="s">
        <v>613</v>
      </c>
      <c r="D227" s="1" t="s">
        <v>614</v>
      </c>
      <c r="E227" s="29" t="s">
        <v>615</v>
      </c>
      <c r="F227" s="30" t="s">
        <v>1601</v>
      </c>
      <c r="G227" s="26" t="s">
        <v>1602</v>
      </c>
      <c r="H227" s="35" t="s">
        <v>100</v>
      </c>
      <c r="I227" s="24" t="s">
        <v>101</v>
      </c>
      <c r="J227" s="24" t="s">
        <v>102</v>
      </c>
      <c r="K227" s="11">
        <v>5</v>
      </c>
      <c r="L227" s="35" t="s">
        <v>214</v>
      </c>
      <c r="M227" s="68" t="s">
        <v>215</v>
      </c>
      <c r="N227" s="52" t="s">
        <v>105</v>
      </c>
      <c r="O227" s="52" t="s">
        <v>106</v>
      </c>
      <c r="P227" s="35" t="s">
        <v>1603</v>
      </c>
      <c r="Q227" s="26" t="s">
        <v>1576</v>
      </c>
      <c r="R227" s="15" t="s">
        <v>109</v>
      </c>
      <c r="S227" s="35" t="s">
        <v>110</v>
      </c>
      <c r="T227" s="12">
        <v>44971</v>
      </c>
      <c r="U227" s="37">
        <v>44972</v>
      </c>
      <c r="V227" s="37">
        <v>45259</v>
      </c>
      <c r="W227" s="7">
        <v>9</v>
      </c>
      <c r="X227" s="7">
        <v>15</v>
      </c>
      <c r="Y227" s="7">
        <v>285</v>
      </c>
      <c r="Z227" s="7" t="s">
        <v>208</v>
      </c>
      <c r="AA227" s="10">
        <v>22800000</v>
      </c>
      <c r="AB227" s="10">
        <v>2400000</v>
      </c>
      <c r="AC227" s="28">
        <v>1049</v>
      </c>
      <c r="AD227" s="37">
        <v>44953</v>
      </c>
      <c r="AE227" s="10" t="s">
        <v>1570</v>
      </c>
      <c r="AF227" s="28">
        <v>1160</v>
      </c>
      <c r="AG227" s="37">
        <v>44972</v>
      </c>
      <c r="AH227" s="10" t="s">
        <v>934</v>
      </c>
      <c r="AI227" s="15" t="s">
        <v>112</v>
      </c>
      <c r="AJ227" s="16">
        <v>44971</v>
      </c>
      <c r="AK227" s="6" t="s">
        <v>1604</v>
      </c>
      <c r="AL227" s="35" t="s">
        <v>114</v>
      </c>
      <c r="AM227" s="28" t="s">
        <v>620</v>
      </c>
      <c r="AN227" s="15" t="s">
        <v>1572</v>
      </c>
      <c r="AO227" s="11"/>
      <c r="AP227" s="310" t="s">
        <v>135</v>
      </c>
      <c r="AQ227" s="11">
        <v>1</v>
      </c>
      <c r="AR227" s="26" t="s">
        <v>540</v>
      </c>
      <c r="AS227" s="94">
        <v>45259</v>
      </c>
      <c r="AT227" s="10">
        <v>2880000</v>
      </c>
      <c r="AU227" s="10">
        <v>2880000</v>
      </c>
      <c r="AV227" s="7">
        <v>1</v>
      </c>
      <c r="AW227" s="7">
        <v>6</v>
      </c>
      <c r="AX227" s="7">
        <v>36</v>
      </c>
      <c r="AY227" s="7" t="s">
        <v>1605</v>
      </c>
      <c r="AZ227" s="7">
        <v>36</v>
      </c>
      <c r="BA227" s="94">
        <v>45295</v>
      </c>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215"/>
      <c r="BY227" s="94">
        <v>45295</v>
      </c>
      <c r="BZ227" s="7">
        <f>Y227+AZ227</f>
        <v>321</v>
      </c>
      <c r="CA227" s="7" t="s">
        <v>1606</v>
      </c>
      <c r="CB227" s="10">
        <f>AA227+AU227</f>
        <v>25680000</v>
      </c>
      <c r="CC227" s="11" t="s">
        <v>121</v>
      </c>
      <c r="CD227" s="214"/>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row>
    <row r="228" spans="1:105" ht="28.5" customHeight="1" x14ac:dyDescent="0.2">
      <c r="A228" s="64">
        <v>228</v>
      </c>
      <c r="B228" s="99">
        <v>84502</v>
      </c>
      <c r="C228" s="1" t="s">
        <v>95</v>
      </c>
      <c r="D228" s="1" t="s">
        <v>96</v>
      </c>
      <c r="E228" s="29" t="s">
        <v>97</v>
      </c>
      <c r="F228" s="30" t="s">
        <v>1607</v>
      </c>
      <c r="G228" s="26" t="s">
        <v>1608</v>
      </c>
      <c r="H228" s="35" t="s">
        <v>100</v>
      </c>
      <c r="I228" s="24" t="s">
        <v>129</v>
      </c>
      <c r="J228" s="24" t="s">
        <v>102</v>
      </c>
      <c r="K228" s="11">
        <v>3</v>
      </c>
      <c r="L228" s="87" t="s">
        <v>290</v>
      </c>
      <c r="M228" s="68" t="s">
        <v>1609</v>
      </c>
      <c r="N228" s="52" t="s">
        <v>105</v>
      </c>
      <c r="O228" s="52" t="s">
        <v>106</v>
      </c>
      <c r="P228" s="35" t="s">
        <v>1610</v>
      </c>
      <c r="Q228" s="26" t="s">
        <v>1404</v>
      </c>
      <c r="R228" s="15" t="s">
        <v>109</v>
      </c>
      <c r="S228" s="35" t="s">
        <v>110</v>
      </c>
      <c r="T228" s="12">
        <v>44970</v>
      </c>
      <c r="U228" s="37">
        <v>44972</v>
      </c>
      <c r="V228" s="37">
        <v>45259</v>
      </c>
      <c r="W228" s="7">
        <v>9</v>
      </c>
      <c r="X228" s="7">
        <v>15</v>
      </c>
      <c r="Y228" s="7">
        <v>285</v>
      </c>
      <c r="Z228" s="7" t="s">
        <v>208</v>
      </c>
      <c r="AA228" s="10">
        <v>26600000</v>
      </c>
      <c r="AB228" s="10">
        <v>2800000</v>
      </c>
      <c r="AC228" s="28">
        <v>993</v>
      </c>
      <c r="AD228" s="37">
        <v>44951</v>
      </c>
      <c r="AE228" s="10" t="s">
        <v>1102</v>
      </c>
      <c r="AF228" s="28">
        <v>1133</v>
      </c>
      <c r="AG228" s="37">
        <v>44972</v>
      </c>
      <c r="AH228" s="10" t="s">
        <v>942</v>
      </c>
      <c r="AI228" s="15" t="s">
        <v>112</v>
      </c>
      <c r="AJ228" s="16">
        <v>44970</v>
      </c>
      <c r="AK228" s="6" t="s">
        <v>1611</v>
      </c>
      <c r="AL228" s="35" t="s">
        <v>114</v>
      </c>
      <c r="AM228" s="28" t="s">
        <v>431</v>
      </c>
      <c r="AN228" s="15" t="s">
        <v>432</v>
      </c>
      <c r="AO228" s="23"/>
      <c r="AP228" s="310" t="s">
        <v>219</v>
      </c>
      <c r="AQ228" s="11">
        <v>1</v>
      </c>
      <c r="AR228" s="26" t="s">
        <v>118</v>
      </c>
      <c r="AS228" s="94">
        <v>45258</v>
      </c>
      <c r="AT228" s="10">
        <v>5600000</v>
      </c>
      <c r="AU228" s="10">
        <v>5600000</v>
      </c>
      <c r="AV228" s="7">
        <v>2</v>
      </c>
      <c r="AW228" s="7">
        <v>0</v>
      </c>
      <c r="AX228" s="7">
        <v>60</v>
      </c>
      <c r="AY228" s="7" t="s">
        <v>119</v>
      </c>
      <c r="AZ228" s="7">
        <v>60</v>
      </c>
      <c r="BA228" s="94">
        <v>45320</v>
      </c>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215"/>
      <c r="BY228" s="94">
        <v>45320</v>
      </c>
      <c r="BZ228" s="7">
        <f>Y228+AZ228</f>
        <v>345</v>
      </c>
      <c r="CA228" s="7" t="s">
        <v>111</v>
      </c>
      <c r="CB228" s="10">
        <f>AA228+AU228</f>
        <v>32200000</v>
      </c>
      <c r="CC228" s="11" t="s">
        <v>121</v>
      </c>
      <c r="CD228" s="214"/>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row>
    <row r="229" spans="1:105" ht="28.5" customHeight="1" x14ac:dyDescent="0.2">
      <c r="A229" s="64">
        <v>229</v>
      </c>
      <c r="B229" s="99">
        <v>84587</v>
      </c>
      <c r="C229" s="1" t="s">
        <v>200</v>
      </c>
      <c r="D229" s="1" t="s">
        <v>201</v>
      </c>
      <c r="E229" s="29" t="s">
        <v>202</v>
      </c>
      <c r="F229" s="30" t="s">
        <v>1612</v>
      </c>
      <c r="G229" s="93" t="s">
        <v>1613</v>
      </c>
      <c r="H229" s="35" t="s">
        <v>100</v>
      </c>
      <c r="I229" s="24" t="s">
        <v>129</v>
      </c>
      <c r="J229" s="5" t="s">
        <v>249</v>
      </c>
      <c r="K229" s="11">
        <v>1</v>
      </c>
      <c r="L229" s="35" t="s">
        <v>103</v>
      </c>
      <c r="M229" s="52" t="s">
        <v>1614</v>
      </c>
      <c r="N229" s="52" t="s">
        <v>105</v>
      </c>
      <c r="O229" s="52" t="s">
        <v>106</v>
      </c>
      <c r="P229" s="35" t="s">
        <v>1615</v>
      </c>
      <c r="Q229" s="26" t="s">
        <v>1616</v>
      </c>
      <c r="R229" s="15" t="s">
        <v>109</v>
      </c>
      <c r="S229" s="35" t="s">
        <v>110</v>
      </c>
      <c r="T229" s="12">
        <v>44972</v>
      </c>
      <c r="U229" s="37">
        <v>44973</v>
      </c>
      <c r="V229" s="37">
        <v>45260</v>
      </c>
      <c r="W229" s="7">
        <v>9</v>
      </c>
      <c r="X229" s="7">
        <v>15</v>
      </c>
      <c r="Y229" s="7">
        <v>285</v>
      </c>
      <c r="Z229" s="7" t="s">
        <v>208</v>
      </c>
      <c r="AA229" s="10">
        <v>57000000</v>
      </c>
      <c r="AB229" s="10">
        <v>6000000</v>
      </c>
      <c r="AC229" s="28">
        <v>1005</v>
      </c>
      <c r="AD229" s="37">
        <v>44951</v>
      </c>
      <c r="AE229" s="10" t="s">
        <v>1267</v>
      </c>
      <c r="AF229" s="28">
        <v>1162</v>
      </c>
      <c r="AG229" s="37">
        <v>44972</v>
      </c>
      <c r="AH229" s="10" t="s">
        <v>1208</v>
      </c>
      <c r="AI229" s="15" t="s">
        <v>112</v>
      </c>
      <c r="AJ229" s="16">
        <v>44971</v>
      </c>
      <c r="AK229" s="6" t="s">
        <v>1617</v>
      </c>
      <c r="AL229" s="35" t="s">
        <v>114</v>
      </c>
      <c r="AM229" s="28" t="s">
        <v>416</v>
      </c>
      <c r="AN229" s="23" t="s">
        <v>181</v>
      </c>
      <c r="AO229" s="23"/>
      <c r="AP229" s="310" t="s">
        <v>418</v>
      </c>
      <c r="AQ229" s="11">
        <v>2</v>
      </c>
      <c r="AR229" s="26" t="s">
        <v>118</v>
      </c>
      <c r="AS229" s="94">
        <v>45259</v>
      </c>
      <c r="AT229" s="10">
        <v>12000000</v>
      </c>
      <c r="AU229" s="10">
        <v>12000000</v>
      </c>
      <c r="AV229" s="7">
        <v>2</v>
      </c>
      <c r="AW229" s="7">
        <v>0</v>
      </c>
      <c r="AX229" s="7">
        <v>60</v>
      </c>
      <c r="AY229" s="7" t="s">
        <v>119</v>
      </c>
      <c r="AZ229" s="7">
        <v>60</v>
      </c>
      <c r="BA229" s="94">
        <v>45321</v>
      </c>
      <c r="BB229" s="40"/>
      <c r="BC229" s="40"/>
      <c r="BD229" s="40"/>
      <c r="BE229" s="40"/>
      <c r="BF229" s="40"/>
      <c r="BG229" s="40"/>
      <c r="BH229" s="40"/>
      <c r="BI229" s="40"/>
      <c r="BJ229" s="40"/>
      <c r="BK229" s="26" t="s">
        <v>343</v>
      </c>
      <c r="BL229" s="94">
        <v>45212</v>
      </c>
      <c r="BM229" s="94">
        <v>45213</v>
      </c>
      <c r="BN229" s="26" t="s">
        <v>1618</v>
      </c>
      <c r="BO229" s="26">
        <v>1010179712</v>
      </c>
      <c r="BP229" s="26" t="s">
        <v>1619</v>
      </c>
      <c r="BQ229" s="10">
        <v>47600000</v>
      </c>
      <c r="BR229" s="26" t="s">
        <v>1613</v>
      </c>
      <c r="BS229" s="26">
        <v>1016055959</v>
      </c>
      <c r="BT229" s="26" t="s">
        <v>1620</v>
      </c>
      <c r="BU229" s="10">
        <v>9400000</v>
      </c>
      <c r="BV229" s="25" t="s">
        <v>1621</v>
      </c>
      <c r="BW229" s="40"/>
      <c r="BX229" s="215"/>
      <c r="BY229" s="94">
        <v>45321</v>
      </c>
      <c r="BZ229" s="7">
        <f>Y229+AZ229</f>
        <v>345</v>
      </c>
      <c r="CA229" s="7" t="s">
        <v>111</v>
      </c>
      <c r="CB229" s="10">
        <f>AA229+AU229</f>
        <v>69000000</v>
      </c>
      <c r="CC229" s="11" t="s">
        <v>612</v>
      </c>
      <c r="CD229" s="214"/>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row>
    <row r="230" spans="1:105" ht="28.5" customHeight="1" x14ac:dyDescent="0.2">
      <c r="A230" s="64">
        <v>230</v>
      </c>
      <c r="B230" s="99">
        <v>84516</v>
      </c>
      <c r="C230" s="1" t="s">
        <v>254</v>
      </c>
      <c r="D230" s="1" t="s">
        <v>255</v>
      </c>
      <c r="E230" s="29" t="s">
        <v>256</v>
      </c>
      <c r="F230" s="30" t="s">
        <v>1622</v>
      </c>
      <c r="G230" s="26" t="s">
        <v>1623</v>
      </c>
      <c r="H230" s="35" t="s">
        <v>100</v>
      </c>
      <c r="I230" s="24" t="s">
        <v>129</v>
      </c>
      <c r="J230" s="24" t="s">
        <v>102</v>
      </c>
      <c r="K230" s="11">
        <v>3</v>
      </c>
      <c r="L230" s="35" t="s">
        <v>103</v>
      </c>
      <c r="M230" s="68" t="s">
        <v>131</v>
      </c>
      <c r="N230" s="52" t="s">
        <v>105</v>
      </c>
      <c r="O230" s="52" t="s">
        <v>106</v>
      </c>
      <c r="P230" s="35" t="s">
        <v>1624</v>
      </c>
      <c r="Q230" s="26" t="s">
        <v>1625</v>
      </c>
      <c r="R230" s="15" t="s">
        <v>109</v>
      </c>
      <c r="S230" s="35" t="s">
        <v>110</v>
      </c>
      <c r="T230" s="12">
        <v>44971</v>
      </c>
      <c r="U230" s="37">
        <v>44972</v>
      </c>
      <c r="V230" s="37">
        <v>45259</v>
      </c>
      <c r="W230" s="7">
        <v>9</v>
      </c>
      <c r="X230" s="7">
        <v>15</v>
      </c>
      <c r="Y230" s="7">
        <v>285</v>
      </c>
      <c r="Z230" s="7" t="s">
        <v>208</v>
      </c>
      <c r="AA230" s="10">
        <v>47500000</v>
      </c>
      <c r="AB230" s="10">
        <v>5000000</v>
      </c>
      <c r="AC230" s="28">
        <v>997</v>
      </c>
      <c r="AD230" s="37">
        <v>44951</v>
      </c>
      <c r="AE230" s="10" t="s">
        <v>1031</v>
      </c>
      <c r="AF230" s="28">
        <v>1131</v>
      </c>
      <c r="AG230" s="37">
        <v>44972</v>
      </c>
      <c r="AH230" s="10" t="s">
        <v>928</v>
      </c>
      <c r="AI230" s="15" t="s">
        <v>112</v>
      </c>
      <c r="AJ230" s="16">
        <v>44970</v>
      </c>
      <c r="AK230" s="6" t="s">
        <v>1626</v>
      </c>
      <c r="AL230" s="35" t="s">
        <v>114</v>
      </c>
      <c r="AM230" s="28" t="s">
        <v>263</v>
      </c>
      <c r="AN230" s="15" t="s">
        <v>264</v>
      </c>
      <c r="AO230" s="11"/>
      <c r="AP230" s="310" t="s">
        <v>265</v>
      </c>
      <c r="AQ230" s="11">
        <v>1</v>
      </c>
      <c r="AR230" s="26" t="s">
        <v>118</v>
      </c>
      <c r="AS230" s="94">
        <v>45258</v>
      </c>
      <c r="AT230" s="10">
        <v>5000000</v>
      </c>
      <c r="AU230" s="10">
        <v>5000000</v>
      </c>
      <c r="AV230" s="7">
        <v>1</v>
      </c>
      <c r="AW230" s="7">
        <v>0</v>
      </c>
      <c r="AX230" s="7">
        <v>30</v>
      </c>
      <c r="AY230" s="7" t="s">
        <v>136</v>
      </c>
      <c r="AZ230" s="7">
        <v>30</v>
      </c>
      <c r="BA230" s="94">
        <v>45289</v>
      </c>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215"/>
      <c r="BY230" s="94">
        <v>45289</v>
      </c>
      <c r="BZ230" s="7">
        <f>Y230+AZ230</f>
        <v>315</v>
      </c>
      <c r="CA230" s="7" t="s">
        <v>280</v>
      </c>
      <c r="CB230" s="10">
        <f>AA230+AU230</f>
        <v>52500000</v>
      </c>
      <c r="CC230" s="11" t="s">
        <v>121</v>
      </c>
      <c r="CD230" s="214"/>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row>
    <row r="231" spans="1:105" ht="28.5" customHeight="1" x14ac:dyDescent="0.2">
      <c r="A231" s="64">
        <v>231</v>
      </c>
      <c r="B231" s="99">
        <v>85984</v>
      </c>
      <c r="C231" s="1" t="s">
        <v>1627</v>
      </c>
      <c r="D231" s="1" t="s">
        <v>1628</v>
      </c>
      <c r="E231" s="29" t="s">
        <v>1629</v>
      </c>
      <c r="F231" s="30" t="s">
        <v>1630</v>
      </c>
      <c r="G231" s="26" t="s">
        <v>1631</v>
      </c>
      <c r="H231" s="35" t="s">
        <v>100</v>
      </c>
      <c r="I231" s="24" t="s">
        <v>101</v>
      </c>
      <c r="J231" s="5" t="s">
        <v>249</v>
      </c>
      <c r="K231" s="11">
        <v>4</v>
      </c>
      <c r="L231" s="35" t="s">
        <v>214</v>
      </c>
      <c r="M231" s="52"/>
      <c r="N231" s="52" t="s">
        <v>105</v>
      </c>
      <c r="O231" s="52" t="s">
        <v>106</v>
      </c>
      <c r="P231" s="35" t="s">
        <v>1632</v>
      </c>
      <c r="Q231" s="26" t="s">
        <v>1633</v>
      </c>
      <c r="R231" s="15" t="s">
        <v>109</v>
      </c>
      <c r="S231" s="35" t="s">
        <v>110</v>
      </c>
      <c r="T231" s="12">
        <v>44971</v>
      </c>
      <c r="U231" s="37">
        <v>44974</v>
      </c>
      <c r="V231" s="37">
        <v>45261</v>
      </c>
      <c r="W231" s="7">
        <v>9</v>
      </c>
      <c r="X231" s="7">
        <v>15</v>
      </c>
      <c r="Y231" s="7">
        <v>285</v>
      </c>
      <c r="Z231" s="7" t="s">
        <v>208</v>
      </c>
      <c r="AA231" s="10">
        <v>19000000</v>
      </c>
      <c r="AB231" s="10">
        <v>2000000</v>
      </c>
      <c r="AC231" s="28">
        <v>895</v>
      </c>
      <c r="AD231" s="37">
        <v>44944</v>
      </c>
      <c r="AE231" s="10" t="s">
        <v>1634</v>
      </c>
      <c r="AF231" s="28">
        <v>1192</v>
      </c>
      <c r="AG231" s="37">
        <v>44974</v>
      </c>
      <c r="AH231" s="10" t="s">
        <v>1635</v>
      </c>
      <c r="AI231" s="15" t="s">
        <v>112</v>
      </c>
      <c r="AJ231" s="16">
        <v>44971</v>
      </c>
      <c r="AK231" s="6" t="s">
        <v>1636</v>
      </c>
      <c r="AL231" s="35" t="s">
        <v>114</v>
      </c>
      <c r="AM231" s="28" t="s">
        <v>1637</v>
      </c>
      <c r="AN231" s="15" t="s">
        <v>1638</v>
      </c>
      <c r="AO231" s="15" t="s">
        <v>1639</v>
      </c>
      <c r="AP231" s="310" t="s">
        <v>117</v>
      </c>
      <c r="AQ231" s="11">
        <v>1</v>
      </c>
      <c r="AR231" s="26" t="s">
        <v>118</v>
      </c>
      <c r="AS231" s="94">
        <v>45260</v>
      </c>
      <c r="AT231" s="10">
        <v>2000000</v>
      </c>
      <c r="AU231" s="10">
        <v>2000000</v>
      </c>
      <c r="AV231" s="7">
        <v>1</v>
      </c>
      <c r="AW231" s="7">
        <v>0</v>
      </c>
      <c r="AX231" s="7">
        <v>30</v>
      </c>
      <c r="AY231" s="7" t="s">
        <v>136</v>
      </c>
      <c r="AZ231" s="7">
        <v>30</v>
      </c>
      <c r="BA231" s="94">
        <v>45292</v>
      </c>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215"/>
      <c r="BY231" s="94">
        <v>45292</v>
      </c>
      <c r="BZ231" s="7">
        <f>Y231+AZ231</f>
        <v>315</v>
      </c>
      <c r="CA231" s="7" t="s">
        <v>280</v>
      </c>
      <c r="CB231" s="10">
        <f>AA231+AU231</f>
        <v>21000000</v>
      </c>
      <c r="CC231" s="11" t="s">
        <v>121</v>
      </c>
      <c r="CD231" s="214"/>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row>
    <row r="232" spans="1:105" ht="28.5" customHeight="1" x14ac:dyDescent="0.2">
      <c r="A232" s="77">
        <v>232</v>
      </c>
      <c r="B232" s="99">
        <v>85984</v>
      </c>
      <c r="C232" s="1" t="s">
        <v>1627</v>
      </c>
      <c r="D232" s="1" t="s">
        <v>1628</v>
      </c>
      <c r="E232" s="29" t="s">
        <v>1629</v>
      </c>
      <c r="F232" s="112" t="s">
        <v>1640</v>
      </c>
      <c r="G232" s="82" t="s">
        <v>1641</v>
      </c>
      <c r="H232" s="48" t="s">
        <v>100</v>
      </c>
      <c r="I232" s="45" t="s">
        <v>129</v>
      </c>
      <c r="J232" s="47" t="s">
        <v>249</v>
      </c>
      <c r="K232" s="39">
        <v>4</v>
      </c>
      <c r="L232" s="48" t="s">
        <v>214</v>
      </c>
      <c r="M232" s="132"/>
      <c r="N232" s="132" t="s">
        <v>105</v>
      </c>
      <c r="O232" s="132" t="s">
        <v>106</v>
      </c>
      <c r="P232" s="48" t="s">
        <v>1642</v>
      </c>
      <c r="Q232" s="82" t="s">
        <v>1633</v>
      </c>
      <c r="R232" s="105" t="s">
        <v>109</v>
      </c>
      <c r="S232" s="48" t="s">
        <v>110</v>
      </c>
      <c r="T232" s="134">
        <v>44971</v>
      </c>
      <c r="U232" s="44">
        <v>44974</v>
      </c>
      <c r="V232" s="44">
        <v>45261</v>
      </c>
      <c r="W232" s="65">
        <v>9</v>
      </c>
      <c r="X232" s="65">
        <v>15</v>
      </c>
      <c r="Y232" s="65">
        <v>285</v>
      </c>
      <c r="Z232" s="65" t="s">
        <v>208</v>
      </c>
      <c r="AA232" s="17">
        <v>19000000</v>
      </c>
      <c r="AB232" s="17">
        <v>2000000</v>
      </c>
      <c r="AC232" s="133">
        <v>895</v>
      </c>
      <c r="AD232" s="44">
        <v>44944</v>
      </c>
      <c r="AE232" s="17" t="s">
        <v>1634</v>
      </c>
      <c r="AF232" s="133">
        <v>1193</v>
      </c>
      <c r="AG232" s="44">
        <v>44974</v>
      </c>
      <c r="AH232" s="17" t="s">
        <v>1635</v>
      </c>
      <c r="AI232" s="105" t="s">
        <v>112</v>
      </c>
      <c r="AJ232" s="108">
        <v>44971</v>
      </c>
      <c r="AK232" s="107" t="s">
        <v>1643</v>
      </c>
      <c r="AL232" s="48" t="s">
        <v>114</v>
      </c>
      <c r="AM232" s="133" t="s">
        <v>1637</v>
      </c>
      <c r="AN232" s="105" t="s">
        <v>1638</v>
      </c>
      <c r="AO232" s="105" t="s">
        <v>1639</v>
      </c>
      <c r="AP232" s="311" t="s">
        <v>117</v>
      </c>
      <c r="AQ232" s="39">
        <v>1</v>
      </c>
      <c r="AR232" s="82" t="s">
        <v>118</v>
      </c>
      <c r="AS232" s="129">
        <v>45260</v>
      </c>
      <c r="AT232" s="17">
        <v>2000000</v>
      </c>
      <c r="AU232" s="17">
        <v>2000000</v>
      </c>
      <c r="AV232" s="65">
        <v>1</v>
      </c>
      <c r="AW232" s="65">
        <v>0</v>
      </c>
      <c r="AX232" s="65">
        <v>30</v>
      </c>
      <c r="AY232" s="65" t="s">
        <v>136</v>
      </c>
      <c r="AZ232" s="65">
        <v>30</v>
      </c>
      <c r="BA232" s="129">
        <v>45292</v>
      </c>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215"/>
      <c r="BY232" s="129">
        <v>45292</v>
      </c>
      <c r="BZ232" s="65">
        <f>Y232+AZ232</f>
        <v>315</v>
      </c>
      <c r="CA232" s="65" t="s">
        <v>280</v>
      </c>
      <c r="CB232" s="17">
        <f>AA232+AU232</f>
        <v>21000000</v>
      </c>
      <c r="CC232" s="39" t="s">
        <v>121</v>
      </c>
      <c r="CD232" s="221"/>
      <c r="CE232" s="85"/>
      <c r="CF232" s="85"/>
      <c r="CG232" s="85"/>
      <c r="CH232" s="85"/>
      <c r="CI232" s="85"/>
      <c r="CJ232" s="85"/>
      <c r="CK232" s="85"/>
      <c r="CL232" s="85"/>
      <c r="CM232" s="85"/>
      <c r="CN232" s="85"/>
      <c r="CO232" s="85"/>
      <c r="CP232" s="85"/>
      <c r="CQ232" s="85"/>
      <c r="CR232" s="85"/>
      <c r="CS232" s="85"/>
      <c r="CT232" s="85"/>
      <c r="CU232" s="85"/>
      <c r="CV232" s="85"/>
      <c r="CW232" s="85"/>
      <c r="CX232" s="85"/>
      <c r="CY232" s="85"/>
      <c r="CZ232" s="85"/>
      <c r="DA232" s="85"/>
    </row>
    <row r="233" spans="1:105" ht="28.5" customHeight="1" x14ac:dyDescent="0.2">
      <c r="A233" s="64">
        <v>233</v>
      </c>
      <c r="B233" s="99">
        <v>85984</v>
      </c>
      <c r="C233" s="1" t="s">
        <v>1627</v>
      </c>
      <c r="D233" s="1" t="s">
        <v>1628</v>
      </c>
      <c r="E233" s="29" t="s">
        <v>1629</v>
      </c>
      <c r="F233" s="30" t="s">
        <v>1644</v>
      </c>
      <c r="G233" s="86" t="s">
        <v>1645</v>
      </c>
      <c r="H233" s="35" t="s">
        <v>100</v>
      </c>
      <c r="I233" s="24" t="s">
        <v>129</v>
      </c>
      <c r="J233" s="5" t="s">
        <v>249</v>
      </c>
      <c r="K233" s="11">
        <v>4</v>
      </c>
      <c r="L233" s="35" t="s">
        <v>214</v>
      </c>
      <c r="M233" s="52"/>
      <c r="N233" s="52" t="s">
        <v>105</v>
      </c>
      <c r="O233" s="52" t="s">
        <v>106</v>
      </c>
      <c r="P233" s="35" t="s">
        <v>1646</v>
      </c>
      <c r="Q233" s="26" t="s">
        <v>1633</v>
      </c>
      <c r="R233" s="15" t="s">
        <v>109</v>
      </c>
      <c r="S233" s="35" t="s">
        <v>110</v>
      </c>
      <c r="T233" s="12">
        <v>44971</v>
      </c>
      <c r="U233" s="37">
        <v>44974</v>
      </c>
      <c r="V233" s="37">
        <v>45261</v>
      </c>
      <c r="W233" s="7">
        <v>9</v>
      </c>
      <c r="X233" s="7">
        <v>15</v>
      </c>
      <c r="Y233" s="7">
        <v>285</v>
      </c>
      <c r="Z233" s="7" t="s">
        <v>208</v>
      </c>
      <c r="AA233" s="10">
        <v>19000000</v>
      </c>
      <c r="AB233" s="10">
        <v>2000000</v>
      </c>
      <c r="AC233" s="28">
        <v>895</v>
      </c>
      <c r="AD233" s="37">
        <v>44944</v>
      </c>
      <c r="AE233" s="10" t="s">
        <v>1634</v>
      </c>
      <c r="AF233" s="28">
        <v>1194</v>
      </c>
      <c r="AG233" s="37">
        <v>44974</v>
      </c>
      <c r="AH233" s="10" t="s">
        <v>1635</v>
      </c>
      <c r="AI233" s="15" t="s">
        <v>112</v>
      </c>
      <c r="AJ233" s="16">
        <v>44971</v>
      </c>
      <c r="AK233" s="51" t="s">
        <v>1647</v>
      </c>
      <c r="AL233" s="35" t="s">
        <v>114</v>
      </c>
      <c r="AM233" s="28" t="s">
        <v>1637</v>
      </c>
      <c r="AN233" s="15" t="s">
        <v>1638</v>
      </c>
      <c r="AO233" s="15" t="s">
        <v>1639</v>
      </c>
      <c r="AP233" s="11" t="s">
        <v>117</v>
      </c>
      <c r="AQ233" s="11">
        <v>1</v>
      </c>
      <c r="AR233" s="40"/>
      <c r="AS233" s="40"/>
      <c r="AT233" s="40"/>
      <c r="AU233" s="40"/>
      <c r="AV233" s="40"/>
      <c r="AW233" s="40"/>
      <c r="AX233" s="40"/>
      <c r="AY233" s="40"/>
      <c r="AZ233" s="40"/>
      <c r="BA233" s="40"/>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123" t="s">
        <v>596</v>
      </c>
      <c r="BX233" s="224">
        <v>45195</v>
      </c>
      <c r="BY233" s="92">
        <v>45195</v>
      </c>
      <c r="BZ233" s="26">
        <v>220</v>
      </c>
      <c r="CA233" s="26" t="s">
        <v>1648</v>
      </c>
      <c r="CB233" s="10">
        <v>14666740</v>
      </c>
      <c r="CC233" s="26" t="s">
        <v>598</v>
      </c>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row>
    <row r="234" spans="1:105" ht="28.5" customHeight="1" x14ac:dyDescent="0.2">
      <c r="A234" s="79">
        <v>234</v>
      </c>
      <c r="B234" s="99">
        <v>85984</v>
      </c>
      <c r="C234" s="1" t="s">
        <v>1627</v>
      </c>
      <c r="D234" s="1" t="s">
        <v>1628</v>
      </c>
      <c r="E234" s="29" t="s">
        <v>1629</v>
      </c>
      <c r="F234" s="154" t="s">
        <v>1649</v>
      </c>
      <c r="G234" s="80" t="s">
        <v>1650</v>
      </c>
      <c r="H234" s="50" t="s">
        <v>100</v>
      </c>
      <c r="I234" s="54" t="s">
        <v>129</v>
      </c>
      <c r="J234" s="49" t="s">
        <v>249</v>
      </c>
      <c r="K234" s="31">
        <v>4</v>
      </c>
      <c r="L234" s="50" t="s">
        <v>214</v>
      </c>
      <c r="M234" s="126"/>
      <c r="N234" s="126" t="s">
        <v>105</v>
      </c>
      <c r="O234" s="126" t="s">
        <v>106</v>
      </c>
      <c r="P234" s="50" t="s">
        <v>1651</v>
      </c>
      <c r="Q234" s="80" t="s">
        <v>1633</v>
      </c>
      <c r="R234" s="36" t="s">
        <v>109</v>
      </c>
      <c r="S234" s="50" t="s">
        <v>110</v>
      </c>
      <c r="T234" s="139">
        <v>44971</v>
      </c>
      <c r="U234" s="38">
        <v>44974</v>
      </c>
      <c r="V234" s="38">
        <v>45261</v>
      </c>
      <c r="W234" s="8">
        <v>9</v>
      </c>
      <c r="X234" s="8">
        <v>15</v>
      </c>
      <c r="Y234" s="8">
        <v>285</v>
      </c>
      <c r="Z234" s="8" t="s">
        <v>208</v>
      </c>
      <c r="AA234" s="115">
        <v>19000000</v>
      </c>
      <c r="AB234" s="115">
        <v>2000000</v>
      </c>
      <c r="AC234" s="138">
        <v>895</v>
      </c>
      <c r="AD234" s="38">
        <v>44944</v>
      </c>
      <c r="AE234" s="115" t="s">
        <v>1634</v>
      </c>
      <c r="AF234" s="138">
        <v>1195</v>
      </c>
      <c r="AG234" s="38">
        <v>44974</v>
      </c>
      <c r="AH234" s="115" t="s">
        <v>1635</v>
      </c>
      <c r="AI234" s="36" t="s">
        <v>112</v>
      </c>
      <c r="AJ234" s="116">
        <v>44971</v>
      </c>
      <c r="AK234" s="114" t="s">
        <v>1652</v>
      </c>
      <c r="AL234" s="50" t="s">
        <v>114</v>
      </c>
      <c r="AM234" s="138" t="s">
        <v>1637</v>
      </c>
      <c r="AN234" s="36" t="s">
        <v>1638</v>
      </c>
      <c r="AO234" s="36" t="s">
        <v>1639</v>
      </c>
      <c r="AP234" s="309" t="s">
        <v>117</v>
      </c>
      <c r="AQ234" s="31">
        <v>1</v>
      </c>
      <c r="AR234" s="80" t="s">
        <v>118</v>
      </c>
      <c r="AS234" s="140">
        <v>45261</v>
      </c>
      <c r="AT234" s="115">
        <v>2000000</v>
      </c>
      <c r="AU234" s="115">
        <v>2000000</v>
      </c>
      <c r="AV234" s="154">
        <v>1</v>
      </c>
      <c r="AW234" s="154">
        <v>0</v>
      </c>
      <c r="AX234" s="154">
        <v>30</v>
      </c>
      <c r="AY234" s="154" t="s">
        <v>136</v>
      </c>
      <c r="AZ234" s="154">
        <v>30</v>
      </c>
      <c r="BA234" s="140">
        <v>45292</v>
      </c>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215"/>
      <c r="BY234" s="140">
        <v>45292</v>
      </c>
      <c r="BZ234" s="154">
        <f>Y234+AZ234</f>
        <v>315</v>
      </c>
      <c r="CA234" s="154" t="s">
        <v>280</v>
      </c>
      <c r="CB234" s="115">
        <f>AA234+AU234</f>
        <v>21000000</v>
      </c>
      <c r="CC234" s="31" t="s">
        <v>121</v>
      </c>
      <c r="CD234" s="220"/>
      <c r="CE234" s="75"/>
      <c r="CF234" s="75"/>
      <c r="CG234" s="75"/>
      <c r="CH234" s="75"/>
      <c r="CI234" s="75"/>
      <c r="CJ234" s="75"/>
      <c r="CK234" s="75"/>
      <c r="CL234" s="75"/>
      <c r="CM234" s="75"/>
      <c r="CN234" s="75"/>
      <c r="CO234" s="75"/>
      <c r="CP234" s="75"/>
      <c r="CQ234" s="75"/>
      <c r="CR234" s="75"/>
      <c r="CS234" s="75"/>
      <c r="CT234" s="75"/>
      <c r="CU234" s="75"/>
      <c r="CV234" s="75"/>
      <c r="CW234" s="75"/>
      <c r="CX234" s="75"/>
      <c r="CY234" s="75"/>
      <c r="CZ234" s="75"/>
      <c r="DA234" s="75"/>
    </row>
    <row r="235" spans="1:105" ht="28.5" customHeight="1" x14ac:dyDescent="0.2">
      <c r="A235" s="64">
        <v>235</v>
      </c>
      <c r="B235" s="99">
        <v>85969</v>
      </c>
      <c r="C235" s="1" t="s">
        <v>1105</v>
      </c>
      <c r="D235" s="1" t="s">
        <v>991</v>
      </c>
      <c r="E235" s="29" t="s">
        <v>992</v>
      </c>
      <c r="F235" s="30" t="s">
        <v>1653</v>
      </c>
      <c r="G235" s="26" t="s">
        <v>1654</v>
      </c>
      <c r="H235" s="35" t="s">
        <v>100</v>
      </c>
      <c r="I235" s="24" t="s">
        <v>129</v>
      </c>
      <c r="J235" s="5" t="s">
        <v>249</v>
      </c>
      <c r="K235" s="11">
        <v>4</v>
      </c>
      <c r="L235" s="35" t="s">
        <v>103</v>
      </c>
      <c r="M235" s="52"/>
      <c r="N235" s="52" t="s">
        <v>105</v>
      </c>
      <c r="O235" s="52" t="s">
        <v>106</v>
      </c>
      <c r="P235" s="35" t="s">
        <v>1655</v>
      </c>
      <c r="Q235" s="26" t="s">
        <v>1214</v>
      </c>
      <c r="R235" s="15" t="s">
        <v>109</v>
      </c>
      <c r="S235" s="35" t="s">
        <v>110</v>
      </c>
      <c r="T235" s="12">
        <v>44971</v>
      </c>
      <c r="U235" s="37">
        <v>44974</v>
      </c>
      <c r="V235" s="37">
        <v>45261</v>
      </c>
      <c r="W235" s="7">
        <v>9</v>
      </c>
      <c r="X235" s="7">
        <v>15</v>
      </c>
      <c r="Y235" s="7">
        <v>285</v>
      </c>
      <c r="Z235" s="7" t="s">
        <v>208</v>
      </c>
      <c r="AA235" s="10">
        <v>52250000</v>
      </c>
      <c r="AB235" s="10">
        <v>5500000</v>
      </c>
      <c r="AC235" s="28">
        <v>894</v>
      </c>
      <c r="AD235" s="37">
        <v>44944</v>
      </c>
      <c r="AE235" s="10" t="s">
        <v>1215</v>
      </c>
      <c r="AF235" s="28">
        <v>1197</v>
      </c>
      <c r="AG235" s="37">
        <v>44974</v>
      </c>
      <c r="AH235" s="10" t="s">
        <v>999</v>
      </c>
      <c r="AI235" s="15" t="s">
        <v>112</v>
      </c>
      <c r="AJ235" s="16">
        <v>44971</v>
      </c>
      <c r="AK235" s="6" t="s">
        <v>1656</v>
      </c>
      <c r="AL235" s="35" t="s">
        <v>114</v>
      </c>
      <c r="AM235" s="28" t="s">
        <v>1001</v>
      </c>
      <c r="AN235" s="15" t="s">
        <v>1217</v>
      </c>
      <c r="AO235" s="11"/>
      <c r="AP235" s="310" t="s">
        <v>117</v>
      </c>
      <c r="AQ235" s="11">
        <v>1</v>
      </c>
      <c r="AR235" s="26" t="s">
        <v>118</v>
      </c>
      <c r="AS235" s="94">
        <v>45260</v>
      </c>
      <c r="AT235" s="10">
        <v>16500000</v>
      </c>
      <c r="AU235" s="10">
        <v>16500000</v>
      </c>
      <c r="AV235" s="7">
        <v>3</v>
      </c>
      <c r="AW235" s="7">
        <v>0</v>
      </c>
      <c r="AX235" s="7">
        <v>90</v>
      </c>
      <c r="AY235" s="7" t="s">
        <v>164</v>
      </c>
      <c r="AZ235" s="7">
        <v>90</v>
      </c>
      <c r="BA235" s="94">
        <v>45352</v>
      </c>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215"/>
      <c r="BY235" s="94">
        <v>45352</v>
      </c>
      <c r="BZ235" s="7">
        <f>Y235+AZ235</f>
        <v>375</v>
      </c>
      <c r="CA235" s="7" t="s">
        <v>137</v>
      </c>
      <c r="CB235" s="10">
        <f>AA235+AU235</f>
        <v>68750000</v>
      </c>
      <c r="CC235" s="11" t="s">
        <v>121</v>
      </c>
      <c r="CD235" s="214"/>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row>
    <row r="236" spans="1:105" ht="28.5" customHeight="1" x14ac:dyDescent="0.2">
      <c r="A236" s="64">
        <v>236</v>
      </c>
      <c r="B236" s="99">
        <v>86117</v>
      </c>
      <c r="C236" s="1" t="s">
        <v>1657</v>
      </c>
      <c r="D236" s="1" t="s">
        <v>267</v>
      </c>
      <c r="E236" s="29" t="s">
        <v>268</v>
      </c>
      <c r="F236" s="30" t="s">
        <v>1658</v>
      </c>
      <c r="G236" s="93" t="s">
        <v>1659</v>
      </c>
      <c r="H236" s="35" t="s">
        <v>100</v>
      </c>
      <c r="I236" s="24" t="s">
        <v>101</v>
      </c>
      <c r="J236" s="5" t="s">
        <v>249</v>
      </c>
      <c r="K236" s="11">
        <v>3</v>
      </c>
      <c r="L236" s="87" t="s">
        <v>290</v>
      </c>
      <c r="M236" s="52" t="s">
        <v>1660</v>
      </c>
      <c r="N236" s="52" t="s">
        <v>105</v>
      </c>
      <c r="O236" s="52" t="s">
        <v>106</v>
      </c>
      <c r="P236" s="35" t="s">
        <v>1661</v>
      </c>
      <c r="Q236" s="26" t="s">
        <v>1662</v>
      </c>
      <c r="R236" s="15" t="s">
        <v>109</v>
      </c>
      <c r="S236" s="35" t="s">
        <v>110</v>
      </c>
      <c r="T236" s="12">
        <v>44973</v>
      </c>
      <c r="U236" s="37">
        <v>44974</v>
      </c>
      <c r="V236" s="37">
        <v>45215</v>
      </c>
      <c r="W236" s="7">
        <v>8</v>
      </c>
      <c r="X236" s="7">
        <v>0</v>
      </c>
      <c r="Y236" s="7">
        <f>W236*30+X236</f>
        <v>240</v>
      </c>
      <c r="Z236" s="7" t="s">
        <v>1374</v>
      </c>
      <c r="AA236" s="10">
        <v>28000000</v>
      </c>
      <c r="AB236" s="10">
        <v>3500000</v>
      </c>
      <c r="AC236" s="28">
        <v>1025</v>
      </c>
      <c r="AD236" s="37">
        <v>44951</v>
      </c>
      <c r="AE236" s="10" t="s">
        <v>1663</v>
      </c>
      <c r="AF236" s="28">
        <v>1202</v>
      </c>
      <c r="AG236" s="37">
        <v>44974</v>
      </c>
      <c r="AH236" s="10" t="s">
        <v>1664</v>
      </c>
      <c r="AI236" s="15" t="s">
        <v>112</v>
      </c>
      <c r="AJ236" s="16">
        <v>44971</v>
      </c>
      <c r="AK236" s="6" t="s">
        <v>1665</v>
      </c>
      <c r="AL236" s="35" t="s">
        <v>114</v>
      </c>
      <c r="AM236" s="28" t="s">
        <v>276</v>
      </c>
      <c r="AN236" s="15" t="s">
        <v>277</v>
      </c>
      <c r="AO236" s="11"/>
      <c r="AP236" s="310" t="s">
        <v>278</v>
      </c>
      <c r="AQ236" s="11">
        <v>2</v>
      </c>
      <c r="AR236" s="26" t="s">
        <v>118</v>
      </c>
      <c r="AS236" s="94">
        <v>45212</v>
      </c>
      <c r="AT236" s="10">
        <v>8750000</v>
      </c>
      <c r="AU236" s="10">
        <v>8750000</v>
      </c>
      <c r="AV236" s="7">
        <v>2</v>
      </c>
      <c r="AW236" s="7">
        <v>15</v>
      </c>
      <c r="AX236" s="7">
        <v>75</v>
      </c>
      <c r="AY236" s="7" t="s">
        <v>358</v>
      </c>
      <c r="AZ236" s="7">
        <f>2*30+15</f>
        <v>75</v>
      </c>
      <c r="BA236" s="94">
        <v>45291</v>
      </c>
      <c r="BB236" s="40"/>
      <c r="BC236" s="40"/>
      <c r="BD236" s="40"/>
      <c r="BE236" s="40"/>
      <c r="BF236" s="40"/>
      <c r="BG236" s="40"/>
      <c r="BH236" s="40"/>
      <c r="BI236" s="40"/>
      <c r="BJ236" s="40"/>
      <c r="BK236" s="26" t="s">
        <v>343</v>
      </c>
      <c r="BL236" s="94">
        <v>45154</v>
      </c>
      <c r="BM236" s="94">
        <v>45155</v>
      </c>
      <c r="BN236" s="26" t="s">
        <v>1667</v>
      </c>
      <c r="BO236" s="26">
        <v>1111196940</v>
      </c>
      <c r="BP236" s="26" t="s">
        <v>1668</v>
      </c>
      <c r="BQ236" s="10">
        <v>21000000</v>
      </c>
      <c r="BR236" s="26" t="s">
        <v>1659</v>
      </c>
      <c r="BS236" s="26">
        <v>52367994</v>
      </c>
      <c r="BT236" s="26" t="s">
        <v>119</v>
      </c>
      <c r="BU236" s="10">
        <v>7000000</v>
      </c>
      <c r="BV236" s="25" t="s">
        <v>1666</v>
      </c>
      <c r="BW236" s="40"/>
      <c r="BX236" s="215"/>
      <c r="BY236" s="94">
        <v>45291</v>
      </c>
      <c r="BZ236" s="7">
        <f>Y236+AZ236</f>
        <v>315</v>
      </c>
      <c r="CA236" s="7" t="s">
        <v>280</v>
      </c>
      <c r="CB236" s="10">
        <f>AA236+AU236</f>
        <v>36750000</v>
      </c>
      <c r="CC236" s="11" t="s">
        <v>612</v>
      </c>
      <c r="CD236" s="214"/>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row>
    <row r="237" spans="1:105" ht="28.5" customHeight="1" x14ac:dyDescent="0.2">
      <c r="A237" s="64">
        <v>237</v>
      </c>
      <c r="B237" s="99">
        <v>86082</v>
      </c>
      <c r="C237" s="1" t="s">
        <v>1657</v>
      </c>
      <c r="D237" s="1" t="s">
        <v>267</v>
      </c>
      <c r="E237" s="29" t="s">
        <v>1669</v>
      </c>
      <c r="F237" s="30" t="s">
        <v>1670</v>
      </c>
      <c r="G237" s="26" t="s">
        <v>1671</v>
      </c>
      <c r="H237" s="35" t="s">
        <v>100</v>
      </c>
      <c r="I237" s="24" t="s">
        <v>101</v>
      </c>
      <c r="J237" s="5" t="s">
        <v>249</v>
      </c>
      <c r="K237" s="11">
        <v>3</v>
      </c>
      <c r="L237" s="35" t="s">
        <v>214</v>
      </c>
      <c r="M237" s="52"/>
      <c r="N237" s="52" t="s">
        <v>105</v>
      </c>
      <c r="O237" s="52" t="s">
        <v>106</v>
      </c>
      <c r="P237" s="35" t="s">
        <v>1672</v>
      </c>
      <c r="Q237" s="26" t="s">
        <v>1673</v>
      </c>
      <c r="R237" s="15" t="s">
        <v>109</v>
      </c>
      <c r="S237" s="35" t="s">
        <v>110</v>
      </c>
      <c r="T237" s="12">
        <v>44972</v>
      </c>
      <c r="U237" s="37">
        <v>44973</v>
      </c>
      <c r="V237" s="37">
        <v>45214</v>
      </c>
      <c r="W237" s="7">
        <v>8</v>
      </c>
      <c r="X237" s="7">
        <v>0</v>
      </c>
      <c r="Y237" s="7">
        <f>W237*30+X237</f>
        <v>240</v>
      </c>
      <c r="Z237" s="7" t="s">
        <v>1374</v>
      </c>
      <c r="AA237" s="10">
        <v>16800000</v>
      </c>
      <c r="AB237" s="10">
        <v>2100000</v>
      </c>
      <c r="AC237" s="28">
        <v>1022</v>
      </c>
      <c r="AD237" s="37">
        <v>44951</v>
      </c>
      <c r="AE237" s="10" t="s">
        <v>1674</v>
      </c>
      <c r="AF237" s="28">
        <v>1178</v>
      </c>
      <c r="AG237" s="37">
        <v>44973</v>
      </c>
      <c r="AH237" s="10" t="s">
        <v>1675</v>
      </c>
      <c r="AI237" s="15" t="s">
        <v>112</v>
      </c>
      <c r="AJ237" s="16">
        <v>44971</v>
      </c>
      <c r="AK237" s="6" t="s">
        <v>1676</v>
      </c>
      <c r="AL237" s="35" t="s">
        <v>114</v>
      </c>
      <c r="AM237" s="28" t="s">
        <v>276</v>
      </c>
      <c r="AN237" s="15" t="s">
        <v>277</v>
      </c>
      <c r="AO237" s="11"/>
      <c r="AP237" s="310" t="s">
        <v>278</v>
      </c>
      <c r="AQ237" s="11">
        <v>1</v>
      </c>
      <c r="AR237" s="26" t="s">
        <v>118</v>
      </c>
      <c r="AS237" s="94">
        <v>45212</v>
      </c>
      <c r="AT237" s="10">
        <v>5250000</v>
      </c>
      <c r="AU237" s="10">
        <v>5250000</v>
      </c>
      <c r="AV237" s="7">
        <v>2</v>
      </c>
      <c r="AW237" s="7">
        <v>15</v>
      </c>
      <c r="AX237" s="7">
        <v>75</v>
      </c>
      <c r="AY237" s="7" t="s">
        <v>358</v>
      </c>
      <c r="AZ237" s="7">
        <v>75</v>
      </c>
      <c r="BA237" s="94">
        <v>45290</v>
      </c>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215"/>
      <c r="BY237" s="94">
        <v>45290</v>
      </c>
      <c r="BZ237" s="7">
        <f>Y237+AZ237</f>
        <v>315</v>
      </c>
      <c r="CA237" s="7" t="s">
        <v>280</v>
      </c>
      <c r="CB237" s="10">
        <f>AA237+AU237</f>
        <v>22050000</v>
      </c>
      <c r="CC237" s="11" t="s">
        <v>121</v>
      </c>
      <c r="CD237" s="214"/>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row>
    <row r="238" spans="1:105" ht="28.5" customHeight="1" x14ac:dyDescent="0.2">
      <c r="A238" s="64">
        <v>238</v>
      </c>
      <c r="B238" s="99">
        <v>86082</v>
      </c>
      <c r="C238" s="1" t="s">
        <v>1657</v>
      </c>
      <c r="D238" s="1" t="s">
        <v>267</v>
      </c>
      <c r="E238" s="29" t="s">
        <v>1669</v>
      </c>
      <c r="F238" s="30" t="s">
        <v>1677</v>
      </c>
      <c r="G238" s="86" t="s">
        <v>1678</v>
      </c>
      <c r="H238" s="35" t="s">
        <v>100</v>
      </c>
      <c r="I238" s="24" t="s">
        <v>101</v>
      </c>
      <c r="J238" s="5" t="s">
        <v>249</v>
      </c>
      <c r="K238" s="11">
        <v>3</v>
      </c>
      <c r="L238" s="35" t="s">
        <v>214</v>
      </c>
      <c r="M238" s="52"/>
      <c r="N238" s="52" t="s">
        <v>105</v>
      </c>
      <c r="O238" s="52" t="s">
        <v>106</v>
      </c>
      <c r="P238" s="35" t="s">
        <v>1679</v>
      </c>
      <c r="Q238" s="26" t="s">
        <v>1680</v>
      </c>
      <c r="R238" s="15" t="s">
        <v>109</v>
      </c>
      <c r="S238" s="35" t="s">
        <v>110</v>
      </c>
      <c r="T238" s="12">
        <v>44977</v>
      </c>
      <c r="U238" s="37">
        <v>44978</v>
      </c>
      <c r="V238" s="37">
        <v>45219</v>
      </c>
      <c r="W238" s="7">
        <v>8</v>
      </c>
      <c r="X238" s="7">
        <v>0</v>
      </c>
      <c r="Y238" s="7">
        <f>W238*30+X238</f>
        <v>240</v>
      </c>
      <c r="Z238" s="7" t="s">
        <v>1374</v>
      </c>
      <c r="AA238" s="10">
        <v>16800000</v>
      </c>
      <c r="AB238" s="10">
        <v>2100000</v>
      </c>
      <c r="AC238" s="28">
        <v>1022</v>
      </c>
      <c r="AD238" s="37">
        <v>44951</v>
      </c>
      <c r="AE238" s="10" t="s">
        <v>1674</v>
      </c>
      <c r="AF238" s="28">
        <v>1233</v>
      </c>
      <c r="AG238" s="37">
        <v>44978</v>
      </c>
      <c r="AH238" s="10" t="s">
        <v>1675</v>
      </c>
      <c r="AI238" s="15" t="s">
        <v>112</v>
      </c>
      <c r="AJ238" s="16">
        <v>44971</v>
      </c>
      <c r="AK238" s="6" t="s">
        <v>1681</v>
      </c>
      <c r="AL238" s="35" t="s">
        <v>114</v>
      </c>
      <c r="AM238" s="28" t="s">
        <v>276</v>
      </c>
      <c r="AN238" s="15" t="s">
        <v>277</v>
      </c>
      <c r="AO238" s="11"/>
      <c r="AP238" s="310" t="s">
        <v>278</v>
      </c>
      <c r="AQ238" s="11">
        <v>1</v>
      </c>
      <c r="AR238" s="26" t="s">
        <v>118</v>
      </c>
      <c r="AS238" s="94">
        <v>45217</v>
      </c>
      <c r="AT238" s="10">
        <v>4200000</v>
      </c>
      <c r="AU238" s="10">
        <v>4200000</v>
      </c>
      <c r="AV238" s="7">
        <v>2</v>
      </c>
      <c r="AW238" s="7">
        <v>0</v>
      </c>
      <c r="AX238" s="7">
        <v>60</v>
      </c>
      <c r="AY238" s="7" t="s">
        <v>119</v>
      </c>
      <c r="AZ238" s="7">
        <v>60</v>
      </c>
      <c r="BA238" s="94">
        <v>45280</v>
      </c>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215"/>
      <c r="BY238" s="94">
        <v>45280</v>
      </c>
      <c r="BZ238" s="7">
        <f>Y238+AZ238</f>
        <v>300</v>
      </c>
      <c r="CA238" s="7" t="s">
        <v>274</v>
      </c>
      <c r="CB238" s="10">
        <f>AA238+AU238</f>
        <v>21000000</v>
      </c>
      <c r="CC238" s="11" t="s">
        <v>281</v>
      </c>
      <c r="CD238" s="214"/>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row>
    <row r="239" spans="1:105" ht="28.5" customHeight="1" x14ac:dyDescent="0.2">
      <c r="A239" s="64">
        <v>239</v>
      </c>
      <c r="B239" s="99">
        <v>86082</v>
      </c>
      <c r="C239" s="1" t="s">
        <v>1657</v>
      </c>
      <c r="D239" s="1" t="s">
        <v>267</v>
      </c>
      <c r="E239" s="29" t="s">
        <v>1669</v>
      </c>
      <c r="F239" s="30" t="s">
        <v>1682</v>
      </c>
      <c r="G239" s="86" t="s">
        <v>1683</v>
      </c>
      <c r="H239" s="35" t="s">
        <v>100</v>
      </c>
      <c r="I239" s="24" t="s">
        <v>101</v>
      </c>
      <c r="J239" s="5" t="s">
        <v>249</v>
      </c>
      <c r="K239" s="11">
        <v>3</v>
      </c>
      <c r="L239" s="35" t="s">
        <v>214</v>
      </c>
      <c r="M239" s="52"/>
      <c r="N239" s="52" t="s">
        <v>105</v>
      </c>
      <c r="O239" s="52" t="s">
        <v>106</v>
      </c>
      <c r="P239" s="35" t="s">
        <v>1684</v>
      </c>
      <c r="Q239" s="26" t="s">
        <v>1680</v>
      </c>
      <c r="R239" s="15" t="s">
        <v>109</v>
      </c>
      <c r="S239" s="35" t="s">
        <v>110</v>
      </c>
      <c r="T239" s="12">
        <v>44972</v>
      </c>
      <c r="U239" s="37">
        <v>44973</v>
      </c>
      <c r="V239" s="37">
        <v>45214</v>
      </c>
      <c r="W239" s="7">
        <v>8</v>
      </c>
      <c r="X239" s="7">
        <v>0</v>
      </c>
      <c r="Y239" s="7">
        <f>W239*30+X239</f>
        <v>240</v>
      </c>
      <c r="Z239" s="7" t="s">
        <v>1374</v>
      </c>
      <c r="AA239" s="10">
        <v>16800000</v>
      </c>
      <c r="AB239" s="10">
        <v>2100000</v>
      </c>
      <c r="AC239" s="28">
        <v>1022</v>
      </c>
      <c r="AD239" s="37">
        <v>44951</v>
      </c>
      <c r="AE239" s="10" t="s">
        <v>1674</v>
      </c>
      <c r="AF239" s="28">
        <v>1179</v>
      </c>
      <c r="AG239" s="37">
        <v>44973</v>
      </c>
      <c r="AH239" s="10" t="s">
        <v>1675</v>
      </c>
      <c r="AI239" s="15" t="s">
        <v>112</v>
      </c>
      <c r="AJ239" s="16">
        <v>44971</v>
      </c>
      <c r="AK239" s="6" t="s">
        <v>1685</v>
      </c>
      <c r="AL239" s="35" t="s">
        <v>114</v>
      </c>
      <c r="AM239" s="28" t="s">
        <v>276</v>
      </c>
      <c r="AN239" s="15" t="s">
        <v>277</v>
      </c>
      <c r="AO239" s="11"/>
      <c r="AP239" s="310" t="s">
        <v>278</v>
      </c>
      <c r="AQ239" s="11">
        <v>1</v>
      </c>
      <c r="AR239" s="26" t="s">
        <v>118</v>
      </c>
      <c r="AS239" s="94">
        <v>45212</v>
      </c>
      <c r="AT239" s="10">
        <v>4200000</v>
      </c>
      <c r="AU239" s="10">
        <v>4200000</v>
      </c>
      <c r="AV239" s="7">
        <v>2</v>
      </c>
      <c r="AW239" s="7">
        <v>0</v>
      </c>
      <c r="AX239" s="7">
        <v>60</v>
      </c>
      <c r="AY239" s="7" t="s">
        <v>119</v>
      </c>
      <c r="AZ239" s="7">
        <v>60</v>
      </c>
      <c r="BA239" s="94">
        <v>45275</v>
      </c>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215"/>
      <c r="BY239" s="94">
        <v>45275</v>
      </c>
      <c r="BZ239" s="7">
        <f>Y239+AZ239</f>
        <v>300</v>
      </c>
      <c r="CA239" s="7" t="s">
        <v>274</v>
      </c>
      <c r="CB239" s="10">
        <f>AA239+AU239</f>
        <v>21000000</v>
      </c>
      <c r="CC239" s="11" t="s">
        <v>281</v>
      </c>
      <c r="CD239" s="214"/>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row>
    <row r="240" spans="1:105" ht="28.5" customHeight="1" x14ac:dyDescent="0.2">
      <c r="A240" s="64">
        <v>240</v>
      </c>
      <c r="B240" s="99">
        <v>84524</v>
      </c>
      <c r="C240" s="1" t="s">
        <v>254</v>
      </c>
      <c r="D240" s="1" t="s">
        <v>255</v>
      </c>
      <c r="E240" s="29" t="s">
        <v>256</v>
      </c>
      <c r="F240" s="30" t="s">
        <v>1686</v>
      </c>
      <c r="G240" s="26" t="s">
        <v>1048</v>
      </c>
      <c r="H240" s="35" t="s">
        <v>100</v>
      </c>
      <c r="I240" s="24" t="s">
        <v>129</v>
      </c>
      <c r="J240" s="5" t="s">
        <v>249</v>
      </c>
      <c r="K240" s="11">
        <v>1</v>
      </c>
      <c r="L240" s="35" t="s">
        <v>214</v>
      </c>
      <c r="M240" s="52"/>
      <c r="N240" s="52" t="s">
        <v>105</v>
      </c>
      <c r="O240" s="52" t="s">
        <v>106</v>
      </c>
      <c r="P240" s="35" t="s">
        <v>1687</v>
      </c>
      <c r="Q240" s="26" t="s">
        <v>1688</v>
      </c>
      <c r="R240" s="15" t="s">
        <v>109</v>
      </c>
      <c r="S240" s="35" t="s">
        <v>110</v>
      </c>
      <c r="T240" s="12">
        <v>44975</v>
      </c>
      <c r="U240" s="37">
        <v>44978</v>
      </c>
      <c r="V240" s="37">
        <v>45266</v>
      </c>
      <c r="W240" s="7">
        <v>9</v>
      </c>
      <c r="X240" s="7">
        <v>15</v>
      </c>
      <c r="Y240" s="7">
        <v>285</v>
      </c>
      <c r="Z240" s="7" t="s">
        <v>208</v>
      </c>
      <c r="AA240" s="10">
        <v>22800000</v>
      </c>
      <c r="AB240" s="10">
        <v>2400000</v>
      </c>
      <c r="AC240" s="28">
        <v>1000</v>
      </c>
      <c r="AD240" s="37">
        <v>44951</v>
      </c>
      <c r="AE240" s="10" t="s">
        <v>933</v>
      </c>
      <c r="AF240" s="28">
        <v>1226</v>
      </c>
      <c r="AG240" s="37">
        <v>44978</v>
      </c>
      <c r="AH240" s="10" t="s">
        <v>934</v>
      </c>
      <c r="AI240" s="15" t="s">
        <v>112</v>
      </c>
      <c r="AJ240" s="16">
        <v>44971</v>
      </c>
      <c r="AK240" s="6" t="s">
        <v>1689</v>
      </c>
      <c r="AL240" s="35" t="s">
        <v>114</v>
      </c>
      <c r="AM240" s="28" t="s">
        <v>263</v>
      </c>
      <c r="AN240" s="15" t="s">
        <v>264</v>
      </c>
      <c r="AO240" s="11" t="s">
        <v>471</v>
      </c>
      <c r="AP240" s="310" t="s">
        <v>191</v>
      </c>
      <c r="AQ240" s="11">
        <v>1</v>
      </c>
      <c r="AR240" s="26" t="s">
        <v>118</v>
      </c>
      <c r="AS240" s="94">
        <v>45266</v>
      </c>
      <c r="AT240" s="10">
        <v>4800000</v>
      </c>
      <c r="AU240" s="10">
        <v>4800000</v>
      </c>
      <c r="AV240" s="26">
        <v>2</v>
      </c>
      <c r="AW240" s="26">
        <v>0</v>
      </c>
      <c r="AX240" s="26">
        <v>60</v>
      </c>
      <c r="AY240" s="26" t="s">
        <v>119</v>
      </c>
      <c r="AZ240" s="26">
        <v>60</v>
      </c>
      <c r="BA240" s="92">
        <v>45328</v>
      </c>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217"/>
      <c r="BY240" s="92">
        <v>45328</v>
      </c>
      <c r="BZ240" s="7">
        <f>Y240+AZ240</f>
        <v>345</v>
      </c>
      <c r="CA240" s="7" t="s">
        <v>111</v>
      </c>
      <c r="CB240" s="10">
        <f>AA240+AU240</f>
        <v>27600000</v>
      </c>
      <c r="CC240" s="11" t="s">
        <v>121</v>
      </c>
      <c r="CD240" s="214"/>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row>
    <row r="241" spans="1:105" ht="28.5" customHeight="1" x14ac:dyDescent="0.2">
      <c r="A241" s="64">
        <v>241</v>
      </c>
      <c r="B241" s="99">
        <v>86033</v>
      </c>
      <c r="C241" s="1" t="s">
        <v>870</v>
      </c>
      <c r="D241" s="1" t="s">
        <v>871</v>
      </c>
      <c r="E241" s="29" t="s">
        <v>872</v>
      </c>
      <c r="F241" s="30" t="s">
        <v>1690</v>
      </c>
      <c r="G241" s="26" t="s">
        <v>1691</v>
      </c>
      <c r="H241" s="35" t="s">
        <v>100</v>
      </c>
      <c r="I241" s="24" t="s">
        <v>101</v>
      </c>
      <c r="J241" s="5" t="s">
        <v>249</v>
      </c>
      <c r="K241" s="11">
        <v>3</v>
      </c>
      <c r="L241" s="35" t="s">
        <v>103</v>
      </c>
      <c r="M241" s="52"/>
      <c r="N241" s="52" t="s">
        <v>105</v>
      </c>
      <c r="O241" s="52" t="s">
        <v>106</v>
      </c>
      <c r="P241" s="35" t="s">
        <v>1692</v>
      </c>
      <c r="Q241" s="26" t="s">
        <v>1693</v>
      </c>
      <c r="R241" s="15" t="s">
        <v>109</v>
      </c>
      <c r="S241" s="35" t="s">
        <v>110</v>
      </c>
      <c r="T241" s="12">
        <v>44971</v>
      </c>
      <c r="U241" s="37">
        <v>44973</v>
      </c>
      <c r="V241" s="37">
        <v>45260</v>
      </c>
      <c r="W241" s="7">
        <v>9</v>
      </c>
      <c r="X241" s="7">
        <v>15</v>
      </c>
      <c r="Y241" s="7">
        <v>285</v>
      </c>
      <c r="Z241" s="7" t="s">
        <v>208</v>
      </c>
      <c r="AA241" s="10">
        <v>46075000</v>
      </c>
      <c r="AB241" s="10">
        <v>4850000</v>
      </c>
      <c r="AC241" s="28">
        <v>1016</v>
      </c>
      <c r="AD241" s="37">
        <v>44951</v>
      </c>
      <c r="AE241" s="10" t="s">
        <v>1123</v>
      </c>
      <c r="AF241" s="28">
        <v>1138</v>
      </c>
      <c r="AG241" s="37">
        <v>44972</v>
      </c>
      <c r="AH241" s="10" t="s">
        <v>1124</v>
      </c>
      <c r="AI241" s="15" t="s">
        <v>112</v>
      </c>
      <c r="AJ241" s="16">
        <v>44971</v>
      </c>
      <c r="AK241" s="6" t="s">
        <v>1694</v>
      </c>
      <c r="AL241" s="35" t="s">
        <v>114</v>
      </c>
      <c r="AM241" s="28" t="s">
        <v>879</v>
      </c>
      <c r="AN241" s="15" t="s">
        <v>874</v>
      </c>
      <c r="AO241" s="15" t="s">
        <v>1126</v>
      </c>
      <c r="AP241" s="310" t="s">
        <v>310</v>
      </c>
      <c r="AQ241" s="11">
        <v>1</v>
      </c>
      <c r="AR241" s="26" t="s">
        <v>540</v>
      </c>
      <c r="AS241" s="94">
        <v>45260</v>
      </c>
      <c r="AT241" s="10">
        <v>9700000</v>
      </c>
      <c r="AU241" s="10">
        <v>9700000</v>
      </c>
      <c r="AV241" s="7">
        <v>2</v>
      </c>
      <c r="AW241" s="7">
        <v>0</v>
      </c>
      <c r="AX241" s="7">
        <v>60</v>
      </c>
      <c r="AY241" s="7" t="s">
        <v>119</v>
      </c>
      <c r="AZ241" s="7">
        <v>60</v>
      </c>
      <c r="BA241" s="94">
        <v>45321</v>
      </c>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215"/>
      <c r="BY241" s="94">
        <v>45321</v>
      </c>
      <c r="BZ241" s="7">
        <f>Y241+AZ241</f>
        <v>345</v>
      </c>
      <c r="CA241" s="7" t="s">
        <v>111</v>
      </c>
      <c r="CB241" s="10">
        <f>AA241+AU241</f>
        <v>55775000</v>
      </c>
      <c r="CC241" s="11" t="s">
        <v>121</v>
      </c>
      <c r="CD241" s="214"/>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row>
    <row r="242" spans="1:105" ht="28.5" customHeight="1" x14ac:dyDescent="0.2">
      <c r="A242" s="77">
        <v>242</v>
      </c>
      <c r="B242" s="99">
        <v>84678</v>
      </c>
      <c r="C242" s="1" t="s">
        <v>1695</v>
      </c>
      <c r="D242" s="1" t="s">
        <v>1696</v>
      </c>
      <c r="E242" s="29" t="s">
        <v>1697</v>
      </c>
      <c r="F242" s="112" t="s">
        <v>1698</v>
      </c>
      <c r="G242" s="179" t="s">
        <v>1699</v>
      </c>
      <c r="H242" s="48" t="s">
        <v>100</v>
      </c>
      <c r="I242" s="45" t="s">
        <v>129</v>
      </c>
      <c r="J242" s="47" t="s">
        <v>249</v>
      </c>
      <c r="K242" s="39">
        <v>3</v>
      </c>
      <c r="L242" s="48" t="s">
        <v>103</v>
      </c>
      <c r="M242" s="132"/>
      <c r="N242" s="132" t="s">
        <v>105</v>
      </c>
      <c r="O242" s="132" t="s">
        <v>106</v>
      </c>
      <c r="P242" s="48" t="s">
        <v>1700</v>
      </c>
      <c r="Q242" s="82" t="s">
        <v>1701</v>
      </c>
      <c r="R242" s="105" t="s">
        <v>109</v>
      </c>
      <c r="S242" s="48" t="s">
        <v>110</v>
      </c>
      <c r="T242" s="134">
        <v>44971</v>
      </c>
      <c r="U242" s="44">
        <v>44972</v>
      </c>
      <c r="V242" s="44">
        <v>45213</v>
      </c>
      <c r="W242" s="65">
        <v>8</v>
      </c>
      <c r="X242" s="65">
        <v>0</v>
      </c>
      <c r="Y242" s="65">
        <f>W242*30+X242</f>
        <v>240</v>
      </c>
      <c r="Z242" s="65" t="s">
        <v>1374</v>
      </c>
      <c r="AA242" s="17">
        <v>40000000</v>
      </c>
      <c r="AB242" s="17">
        <v>5000000</v>
      </c>
      <c r="AC242" s="133">
        <v>949</v>
      </c>
      <c r="AD242" s="44">
        <v>44946</v>
      </c>
      <c r="AE242" s="17" t="s">
        <v>1525</v>
      </c>
      <c r="AF242" s="133">
        <v>1143</v>
      </c>
      <c r="AG242" s="44">
        <v>44972</v>
      </c>
      <c r="AH242" s="17" t="s">
        <v>1702</v>
      </c>
      <c r="AI242" s="105" t="s">
        <v>112</v>
      </c>
      <c r="AJ242" s="108">
        <v>44971</v>
      </c>
      <c r="AK242" s="107" t="s">
        <v>1703</v>
      </c>
      <c r="AL242" s="48" t="s">
        <v>114</v>
      </c>
      <c r="AM242" s="133" t="s">
        <v>1704</v>
      </c>
      <c r="AN242" s="109" t="s">
        <v>240</v>
      </c>
      <c r="AO242" s="109"/>
      <c r="AP242" s="311" t="s">
        <v>225</v>
      </c>
      <c r="AQ242" s="39">
        <v>1</v>
      </c>
      <c r="AR242" s="82" t="s">
        <v>118</v>
      </c>
      <c r="AS242" s="129">
        <v>45212</v>
      </c>
      <c r="AT242" s="17">
        <v>10000000</v>
      </c>
      <c r="AU242" s="17">
        <v>10000000</v>
      </c>
      <c r="AV242" s="65">
        <v>2</v>
      </c>
      <c r="AW242" s="65">
        <v>0</v>
      </c>
      <c r="AX242" s="65">
        <v>60</v>
      </c>
      <c r="AY242" s="65" t="s">
        <v>119</v>
      </c>
      <c r="AZ242" s="65">
        <v>60</v>
      </c>
      <c r="BA242" s="129">
        <v>45274</v>
      </c>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215"/>
      <c r="BY242" s="129">
        <v>45274</v>
      </c>
      <c r="BZ242" s="65">
        <f>Y242+AZ242</f>
        <v>300</v>
      </c>
      <c r="CA242" s="65" t="s">
        <v>274</v>
      </c>
      <c r="CB242" s="17">
        <f>AA242+AU242</f>
        <v>50000000</v>
      </c>
      <c r="CC242" s="39" t="s">
        <v>281</v>
      </c>
      <c r="CD242" s="221"/>
      <c r="CE242" s="85"/>
      <c r="CF242" s="85"/>
      <c r="CG242" s="85"/>
      <c r="CH242" s="85"/>
      <c r="CI242" s="85"/>
      <c r="CJ242" s="85"/>
      <c r="CK242" s="85"/>
      <c r="CL242" s="85"/>
      <c r="CM242" s="85"/>
      <c r="CN242" s="85"/>
      <c r="CO242" s="85"/>
      <c r="CP242" s="85"/>
      <c r="CQ242" s="85"/>
      <c r="CR242" s="85"/>
      <c r="CS242" s="85"/>
      <c r="CT242" s="85"/>
      <c r="CU242" s="85"/>
      <c r="CV242" s="85"/>
      <c r="CW242" s="85"/>
      <c r="CX242" s="85"/>
      <c r="CY242" s="85"/>
      <c r="CZ242" s="85"/>
      <c r="DA242" s="85"/>
    </row>
    <row r="243" spans="1:105" ht="28.5" customHeight="1" x14ac:dyDescent="0.2">
      <c r="A243" s="64">
        <v>243</v>
      </c>
      <c r="B243" s="99">
        <v>87601</v>
      </c>
      <c r="C243" s="1" t="s">
        <v>1127</v>
      </c>
      <c r="D243" s="1" t="s">
        <v>1128</v>
      </c>
      <c r="E243" s="29" t="s">
        <v>1129</v>
      </c>
      <c r="F243" s="30" t="s">
        <v>1705</v>
      </c>
      <c r="G243" s="86" t="s">
        <v>1706</v>
      </c>
      <c r="H243" s="35" t="s">
        <v>100</v>
      </c>
      <c r="I243" s="24" t="s">
        <v>129</v>
      </c>
      <c r="J243" s="5" t="s">
        <v>249</v>
      </c>
      <c r="K243" s="11">
        <v>3</v>
      </c>
      <c r="L243" s="35" t="s">
        <v>103</v>
      </c>
      <c r="M243" s="52"/>
      <c r="N243" s="52" t="s">
        <v>105</v>
      </c>
      <c r="O243" s="52" t="s">
        <v>106</v>
      </c>
      <c r="P243" s="35" t="s">
        <v>1707</v>
      </c>
      <c r="Q243" s="26" t="s">
        <v>1708</v>
      </c>
      <c r="R243" s="15" t="s">
        <v>109</v>
      </c>
      <c r="S243" s="35" t="s">
        <v>110</v>
      </c>
      <c r="T243" s="12">
        <v>44971</v>
      </c>
      <c r="U243" s="37">
        <v>44972</v>
      </c>
      <c r="V243" s="37">
        <v>45259</v>
      </c>
      <c r="W243" s="7">
        <v>9</v>
      </c>
      <c r="X243" s="7">
        <v>15</v>
      </c>
      <c r="Y243" s="7">
        <v>285</v>
      </c>
      <c r="Z243" s="7" t="s">
        <v>208</v>
      </c>
      <c r="AA243" s="10">
        <v>43700000</v>
      </c>
      <c r="AB243" s="10">
        <v>4600000</v>
      </c>
      <c r="AC243" s="28">
        <v>1076</v>
      </c>
      <c r="AD243" s="37">
        <v>44970</v>
      </c>
      <c r="AE243" s="10" t="s">
        <v>1709</v>
      </c>
      <c r="AF243" s="28">
        <v>1144</v>
      </c>
      <c r="AG243" s="37">
        <v>44972</v>
      </c>
      <c r="AH243" s="10" t="s">
        <v>1135</v>
      </c>
      <c r="AI243" s="15" t="s">
        <v>112</v>
      </c>
      <c r="AJ243" s="16">
        <v>44971</v>
      </c>
      <c r="AK243" s="6" t="s">
        <v>1710</v>
      </c>
      <c r="AL243" s="35" t="s">
        <v>114</v>
      </c>
      <c r="AM243" s="28" t="s">
        <v>1137</v>
      </c>
      <c r="AN243" s="15" t="s">
        <v>1138</v>
      </c>
      <c r="AO243" s="11"/>
      <c r="AP243" s="11" t="s">
        <v>225</v>
      </c>
      <c r="AQ243" s="11"/>
      <c r="AR243" s="40"/>
      <c r="AS243" s="40"/>
      <c r="AT243" s="40"/>
      <c r="AU243" s="40"/>
      <c r="AV243" s="40"/>
      <c r="AW243" s="40"/>
      <c r="AX243" s="40"/>
      <c r="AY243" s="40"/>
      <c r="AZ243" s="40"/>
      <c r="BA243" s="40"/>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207"/>
      <c r="BY243" s="92">
        <f>V243</f>
        <v>45259</v>
      </c>
      <c r="BZ243" s="26">
        <f>Y243+AZ243</f>
        <v>285</v>
      </c>
      <c r="CA243" s="26" t="str">
        <f>Z243</f>
        <v>9 MESES Y 15 DIAS</v>
      </c>
      <c r="CB243" s="157">
        <f>AA243+AU243</f>
        <v>43700000</v>
      </c>
      <c r="CC243" s="11" t="s">
        <v>281</v>
      </c>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row>
    <row r="244" spans="1:105" ht="28.5" customHeight="1" x14ac:dyDescent="0.2">
      <c r="A244" s="79">
        <v>244</v>
      </c>
      <c r="B244" s="99">
        <v>86033</v>
      </c>
      <c r="C244" s="1" t="s">
        <v>870</v>
      </c>
      <c r="D244" s="1" t="s">
        <v>871</v>
      </c>
      <c r="E244" s="29" t="s">
        <v>872</v>
      </c>
      <c r="F244" s="154" t="s">
        <v>1711</v>
      </c>
      <c r="G244" s="155" t="s">
        <v>1712</v>
      </c>
      <c r="H244" s="50" t="s">
        <v>100</v>
      </c>
      <c r="I244" s="54" t="s">
        <v>101</v>
      </c>
      <c r="J244" s="49" t="s">
        <v>249</v>
      </c>
      <c r="K244" s="31">
        <v>3</v>
      </c>
      <c r="L244" s="50" t="s">
        <v>103</v>
      </c>
      <c r="M244" s="126" t="s">
        <v>104</v>
      </c>
      <c r="N244" s="126" t="s">
        <v>105</v>
      </c>
      <c r="O244" s="126" t="s">
        <v>106</v>
      </c>
      <c r="P244" s="50" t="s">
        <v>1713</v>
      </c>
      <c r="Q244" s="80" t="s">
        <v>1714</v>
      </c>
      <c r="R244" s="36" t="s">
        <v>109</v>
      </c>
      <c r="S244" s="50" t="s">
        <v>110</v>
      </c>
      <c r="T244" s="139">
        <v>44971</v>
      </c>
      <c r="U244" s="38">
        <v>44973</v>
      </c>
      <c r="V244" s="38">
        <v>45306</v>
      </c>
      <c r="W244" s="8">
        <v>11</v>
      </c>
      <c r="X244" s="8">
        <v>0</v>
      </c>
      <c r="Y244" s="8">
        <f>W244*30+X244</f>
        <v>330</v>
      </c>
      <c r="Z244" s="8" t="s">
        <v>178</v>
      </c>
      <c r="AA244" s="115">
        <v>53350000</v>
      </c>
      <c r="AB244" s="115">
        <v>4850000</v>
      </c>
      <c r="AC244" s="138">
        <v>1016</v>
      </c>
      <c r="AD244" s="38">
        <v>44951</v>
      </c>
      <c r="AE244" s="115" t="s">
        <v>1123</v>
      </c>
      <c r="AF244" s="138">
        <v>1139</v>
      </c>
      <c r="AG244" s="38">
        <v>44972</v>
      </c>
      <c r="AH244" s="115" t="s">
        <v>1715</v>
      </c>
      <c r="AI244" s="36" t="s">
        <v>112</v>
      </c>
      <c r="AJ244" s="116">
        <v>44971</v>
      </c>
      <c r="AK244" s="114" t="s">
        <v>1716</v>
      </c>
      <c r="AL244" s="50" t="s">
        <v>114</v>
      </c>
      <c r="AM244" s="138" t="s">
        <v>879</v>
      </c>
      <c r="AN244" s="36" t="s">
        <v>874</v>
      </c>
      <c r="AO244" s="36" t="s">
        <v>1126</v>
      </c>
      <c r="AP244" s="309" t="s">
        <v>310</v>
      </c>
      <c r="AQ244" s="31">
        <v>2</v>
      </c>
      <c r="AR244" s="330"/>
      <c r="AS244" s="80"/>
      <c r="AT244" s="75"/>
      <c r="AU244" s="75"/>
      <c r="AV244" s="75"/>
      <c r="AW244" s="75"/>
      <c r="AX244" s="75"/>
      <c r="AY244" s="75"/>
      <c r="AZ244" s="75"/>
      <c r="BA244" s="75"/>
      <c r="BB244" s="85"/>
      <c r="BC244" s="85"/>
      <c r="BD244" s="85"/>
      <c r="BE244" s="85"/>
      <c r="BF244" s="85"/>
      <c r="BG244" s="85"/>
      <c r="BH244" s="85"/>
      <c r="BI244" s="85"/>
      <c r="BJ244" s="85"/>
      <c r="BK244" s="82" t="s">
        <v>343</v>
      </c>
      <c r="BL244" s="129">
        <v>45009</v>
      </c>
      <c r="BM244" s="129">
        <v>45010</v>
      </c>
      <c r="BN244" s="82" t="s">
        <v>1717</v>
      </c>
      <c r="BO244" s="82">
        <v>1032462612</v>
      </c>
      <c r="BP244" s="82" t="s">
        <v>1718</v>
      </c>
      <c r="BQ244" s="17">
        <v>6305000</v>
      </c>
      <c r="BR244" s="82" t="s">
        <v>1712</v>
      </c>
      <c r="BS244" s="82">
        <v>1010204687</v>
      </c>
      <c r="BT244" s="82" t="s">
        <v>1719</v>
      </c>
      <c r="BU244" s="17">
        <v>47045000</v>
      </c>
      <c r="BV244" s="61" t="s">
        <v>1720</v>
      </c>
      <c r="BW244" s="17"/>
      <c r="BX244" s="226"/>
      <c r="BY244" s="141">
        <f>V244</f>
        <v>45306</v>
      </c>
      <c r="BZ244" s="26">
        <f>Y244+AZ244</f>
        <v>330</v>
      </c>
      <c r="CA244" s="26" t="str">
        <f>Z244</f>
        <v>11 MESES</v>
      </c>
      <c r="CB244" s="157">
        <f>AA244+AU244</f>
        <v>53350000</v>
      </c>
      <c r="CC244" s="31" t="s">
        <v>612</v>
      </c>
      <c r="CD244" s="220"/>
      <c r="CE244" s="75"/>
      <c r="CF244" s="75"/>
      <c r="CG244" s="75"/>
      <c r="CH244" s="75"/>
      <c r="CI244" s="75"/>
      <c r="CJ244" s="75"/>
      <c r="CK244" s="75"/>
      <c r="CL244" s="75"/>
      <c r="CM244" s="75"/>
      <c r="CN244" s="75"/>
      <c r="CO244" s="75"/>
      <c r="CP244" s="75"/>
      <c r="CQ244" s="75"/>
      <c r="CR244" s="75"/>
      <c r="CS244" s="75"/>
      <c r="CT244" s="75"/>
      <c r="CU244" s="75"/>
      <c r="CV244" s="75"/>
      <c r="CW244" s="75"/>
      <c r="CX244" s="75"/>
      <c r="CY244" s="75"/>
      <c r="CZ244" s="75"/>
      <c r="DA244" s="75"/>
    </row>
    <row r="245" spans="1:105" ht="28.5" customHeight="1" x14ac:dyDescent="0.2">
      <c r="A245" s="79">
        <v>245</v>
      </c>
      <c r="B245" s="99">
        <v>84518</v>
      </c>
      <c r="C245" s="1" t="s">
        <v>741</v>
      </c>
      <c r="D245" s="1" t="s">
        <v>742</v>
      </c>
      <c r="E245" s="29" t="s">
        <v>743</v>
      </c>
      <c r="F245" s="154" t="s">
        <v>1721</v>
      </c>
      <c r="G245" s="80" t="s">
        <v>1722</v>
      </c>
      <c r="H245" s="50" t="s">
        <v>100</v>
      </c>
      <c r="I245" s="54" t="s">
        <v>101</v>
      </c>
      <c r="J245" s="49" t="s">
        <v>249</v>
      </c>
      <c r="K245" s="31">
        <v>3</v>
      </c>
      <c r="L245" s="50" t="s">
        <v>214</v>
      </c>
      <c r="M245" s="126"/>
      <c r="N245" s="126" t="s">
        <v>105</v>
      </c>
      <c r="O245" s="126" t="s">
        <v>106</v>
      </c>
      <c r="P245" s="50" t="s">
        <v>1723</v>
      </c>
      <c r="Q245" s="80" t="s">
        <v>1724</v>
      </c>
      <c r="R245" s="36" t="s">
        <v>109</v>
      </c>
      <c r="S245" s="50" t="s">
        <v>110</v>
      </c>
      <c r="T245" s="139">
        <v>44971</v>
      </c>
      <c r="U245" s="38">
        <v>44972</v>
      </c>
      <c r="V245" s="38">
        <v>45259</v>
      </c>
      <c r="W245" s="8">
        <v>9</v>
      </c>
      <c r="X245" s="8">
        <v>15</v>
      </c>
      <c r="Y245" s="8">
        <v>285</v>
      </c>
      <c r="Z245" s="8" t="s">
        <v>208</v>
      </c>
      <c r="AA245" s="115">
        <v>22800000</v>
      </c>
      <c r="AB245" s="115">
        <v>2400000</v>
      </c>
      <c r="AC245" s="138">
        <v>998</v>
      </c>
      <c r="AD245" s="38">
        <v>44951</v>
      </c>
      <c r="AE245" s="115" t="s">
        <v>1725</v>
      </c>
      <c r="AF245" s="138">
        <v>1151</v>
      </c>
      <c r="AG245" s="38">
        <v>44972</v>
      </c>
      <c r="AH245" s="115" t="s">
        <v>934</v>
      </c>
      <c r="AI245" s="36" t="s">
        <v>112</v>
      </c>
      <c r="AJ245" s="116">
        <v>44971</v>
      </c>
      <c r="AK245" s="114" t="s">
        <v>1726</v>
      </c>
      <c r="AL245" s="50" t="s">
        <v>114</v>
      </c>
      <c r="AM245" s="138" t="s">
        <v>749</v>
      </c>
      <c r="AN245" s="36" t="s">
        <v>426</v>
      </c>
      <c r="AO245" s="31"/>
      <c r="AP245" s="309" t="s">
        <v>472</v>
      </c>
      <c r="AQ245" s="11">
        <v>1</v>
      </c>
      <c r="AR245" s="26" t="s">
        <v>118</v>
      </c>
      <c r="AS245" s="92">
        <v>45259</v>
      </c>
      <c r="AT245" s="10">
        <v>3600000</v>
      </c>
      <c r="AU245" s="10">
        <v>3600000</v>
      </c>
      <c r="AV245" s="7">
        <v>1</v>
      </c>
      <c r="AW245" s="7">
        <v>15</v>
      </c>
      <c r="AX245" s="7">
        <v>45</v>
      </c>
      <c r="AY245" s="7" t="s">
        <v>790</v>
      </c>
      <c r="AZ245" s="7">
        <v>45</v>
      </c>
      <c r="BA245" s="94">
        <v>45304</v>
      </c>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215"/>
      <c r="BY245" s="94">
        <v>45304</v>
      </c>
      <c r="BZ245" s="7">
        <f>Y245+AZ245</f>
        <v>330</v>
      </c>
      <c r="CA245" s="7" t="s">
        <v>178</v>
      </c>
      <c r="CB245" s="10">
        <f>AA245+AU245</f>
        <v>26400000</v>
      </c>
      <c r="CC245" s="11" t="s">
        <v>121</v>
      </c>
      <c r="CD245" s="220"/>
      <c r="CE245" s="75"/>
      <c r="CF245" s="75"/>
      <c r="CG245" s="75"/>
      <c r="CH245" s="75"/>
      <c r="CI245" s="75"/>
      <c r="CJ245" s="75"/>
      <c r="CK245" s="75"/>
      <c r="CL245" s="75"/>
      <c r="CM245" s="75"/>
      <c r="CN245" s="75"/>
      <c r="CO245" s="75"/>
      <c r="CP245" s="75"/>
      <c r="CQ245" s="75"/>
      <c r="CR245" s="75"/>
      <c r="CS245" s="75"/>
      <c r="CT245" s="75"/>
      <c r="CU245" s="75"/>
      <c r="CV245" s="75"/>
      <c r="CW245" s="75"/>
      <c r="CX245" s="75"/>
      <c r="CY245" s="75"/>
      <c r="CZ245" s="75"/>
      <c r="DA245" s="75"/>
    </row>
    <row r="246" spans="1:105" ht="28.5" customHeight="1" x14ac:dyDescent="0.2">
      <c r="A246" s="64">
        <v>246</v>
      </c>
      <c r="B246" s="99">
        <v>84518</v>
      </c>
      <c r="C246" s="1" t="s">
        <v>741</v>
      </c>
      <c r="D246" s="1" t="s">
        <v>742</v>
      </c>
      <c r="E246" s="29" t="s">
        <v>743</v>
      </c>
      <c r="F246" s="30" t="s">
        <v>1727</v>
      </c>
      <c r="G246" s="26" t="s">
        <v>1728</v>
      </c>
      <c r="H246" s="35" t="s">
        <v>100</v>
      </c>
      <c r="I246" s="24" t="s">
        <v>101</v>
      </c>
      <c r="J246" s="5" t="s">
        <v>249</v>
      </c>
      <c r="K246" s="11">
        <v>3</v>
      </c>
      <c r="L246" s="35" t="s">
        <v>214</v>
      </c>
      <c r="M246" s="52"/>
      <c r="N246" s="52" t="s">
        <v>105</v>
      </c>
      <c r="O246" s="52" t="s">
        <v>106</v>
      </c>
      <c r="P246" s="35" t="s">
        <v>1729</v>
      </c>
      <c r="Q246" s="26" t="s">
        <v>1724</v>
      </c>
      <c r="R246" s="15" t="s">
        <v>109</v>
      </c>
      <c r="S246" s="35" t="s">
        <v>110</v>
      </c>
      <c r="T246" s="12">
        <v>44971</v>
      </c>
      <c r="U246" s="37">
        <v>44973</v>
      </c>
      <c r="V246" s="37">
        <v>45260</v>
      </c>
      <c r="W246" s="7">
        <v>9</v>
      </c>
      <c r="X246" s="7">
        <v>15</v>
      </c>
      <c r="Y246" s="7">
        <v>285</v>
      </c>
      <c r="Z246" s="7" t="s">
        <v>208</v>
      </c>
      <c r="AA246" s="10">
        <v>22800000</v>
      </c>
      <c r="AB246" s="10">
        <v>2400000</v>
      </c>
      <c r="AC246" s="28">
        <v>998</v>
      </c>
      <c r="AD246" s="37">
        <v>44951</v>
      </c>
      <c r="AE246" s="10" t="s">
        <v>1725</v>
      </c>
      <c r="AF246" s="28">
        <v>1153</v>
      </c>
      <c r="AG246" s="37">
        <v>44972</v>
      </c>
      <c r="AH246" s="10" t="s">
        <v>934</v>
      </c>
      <c r="AI246" s="15" t="s">
        <v>112</v>
      </c>
      <c r="AJ246" s="16">
        <v>44971</v>
      </c>
      <c r="AK246" s="6" t="s">
        <v>1730</v>
      </c>
      <c r="AL246" s="35" t="s">
        <v>114</v>
      </c>
      <c r="AM246" s="28" t="s">
        <v>749</v>
      </c>
      <c r="AN246" s="15" t="s">
        <v>426</v>
      </c>
      <c r="AO246" s="11"/>
      <c r="AP246" s="310" t="s">
        <v>472</v>
      </c>
      <c r="AQ246" s="11">
        <v>1</v>
      </c>
      <c r="AR246" s="26" t="s">
        <v>540</v>
      </c>
      <c r="AS246" s="92">
        <v>45259</v>
      </c>
      <c r="AT246" s="10">
        <v>3600000</v>
      </c>
      <c r="AU246" s="10">
        <v>3600000</v>
      </c>
      <c r="AV246" s="7">
        <v>1</v>
      </c>
      <c r="AW246" s="7">
        <v>15</v>
      </c>
      <c r="AX246" s="7">
        <v>45</v>
      </c>
      <c r="AY246" s="7" t="s">
        <v>790</v>
      </c>
      <c r="AZ246" s="7">
        <v>45</v>
      </c>
      <c r="BA246" s="94">
        <v>45305</v>
      </c>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215"/>
      <c r="BY246" s="94">
        <v>45305</v>
      </c>
      <c r="BZ246" s="7">
        <f>Y246+AZ246</f>
        <v>330</v>
      </c>
      <c r="CA246" s="7" t="s">
        <v>178</v>
      </c>
      <c r="CB246" s="10">
        <f>AA246+AU246</f>
        <v>26400000</v>
      </c>
      <c r="CC246" s="11" t="s">
        <v>121</v>
      </c>
      <c r="CD246" s="214"/>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row>
    <row r="247" spans="1:105" ht="28.5" customHeight="1" x14ac:dyDescent="0.2">
      <c r="A247" s="77">
        <v>247</v>
      </c>
      <c r="B247" s="99">
        <v>84670</v>
      </c>
      <c r="C247" s="1" t="s">
        <v>254</v>
      </c>
      <c r="D247" s="1" t="s">
        <v>255</v>
      </c>
      <c r="E247" s="29" t="s">
        <v>256</v>
      </c>
      <c r="F247" s="112" t="s">
        <v>1731</v>
      </c>
      <c r="G247" s="82" t="s">
        <v>1732</v>
      </c>
      <c r="H247" s="48" t="s">
        <v>100</v>
      </c>
      <c r="I247" s="45" t="s">
        <v>129</v>
      </c>
      <c r="J247" s="47" t="s">
        <v>249</v>
      </c>
      <c r="K247" s="39">
        <v>5</v>
      </c>
      <c r="L247" s="48" t="s">
        <v>214</v>
      </c>
      <c r="M247" s="132"/>
      <c r="N247" s="132" t="s">
        <v>105</v>
      </c>
      <c r="O247" s="132" t="s">
        <v>106</v>
      </c>
      <c r="P247" s="48" t="s">
        <v>1733</v>
      </c>
      <c r="Q247" s="82" t="s">
        <v>1311</v>
      </c>
      <c r="R247" s="105" t="s">
        <v>109</v>
      </c>
      <c r="S247" s="48" t="s">
        <v>110</v>
      </c>
      <c r="T247" s="134">
        <v>44972</v>
      </c>
      <c r="U247" s="44">
        <v>44973</v>
      </c>
      <c r="V247" s="44">
        <v>45260</v>
      </c>
      <c r="W247" s="65">
        <v>9</v>
      </c>
      <c r="X247" s="65">
        <v>15</v>
      </c>
      <c r="Y247" s="65">
        <v>285</v>
      </c>
      <c r="Z247" s="65" t="s">
        <v>208</v>
      </c>
      <c r="AA247" s="17">
        <v>24700000</v>
      </c>
      <c r="AB247" s="17">
        <v>2600000</v>
      </c>
      <c r="AC247" s="133">
        <v>948</v>
      </c>
      <c r="AD247" s="44">
        <v>44946</v>
      </c>
      <c r="AE247" s="17" t="s">
        <v>1312</v>
      </c>
      <c r="AF247" s="133">
        <v>1140</v>
      </c>
      <c r="AG247" s="44">
        <v>44972</v>
      </c>
      <c r="AH247" s="17" t="s">
        <v>1159</v>
      </c>
      <c r="AI247" s="105" t="s">
        <v>112</v>
      </c>
      <c r="AJ247" s="108">
        <v>44971</v>
      </c>
      <c r="AK247" s="107" t="s">
        <v>1734</v>
      </c>
      <c r="AL247" s="48" t="s">
        <v>114</v>
      </c>
      <c r="AM247" s="133" t="s">
        <v>661</v>
      </c>
      <c r="AN247" s="105" t="s">
        <v>657</v>
      </c>
      <c r="AO247" s="39"/>
      <c r="AP247" s="311" t="s">
        <v>310</v>
      </c>
      <c r="AQ247" s="39">
        <v>1</v>
      </c>
      <c r="AR247" s="82" t="s">
        <v>540</v>
      </c>
      <c r="AS247" s="129">
        <v>45260</v>
      </c>
      <c r="AT247" s="17">
        <v>2600000</v>
      </c>
      <c r="AU247" s="17">
        <v>2600000</v>
      </c>
      <c r="AV247" s="65">
        <v>1</v>
      </c>
      <c r="AW247" s="65">
        <v>0</v>
      </c>
      <c r="AX247" s="65">
        <v>30</v>
      </c>
      <c r="AY247" s="65" t="s">
        <v>136</v>
      </c>
      <c r="AZ247" s="65">
        <v>30</v>
      </c>
      <c r="BA247" s="129">
        <v>45290</v>
      </c>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215"/>
      <c r="BY247" s="129">
        <v>45290</v>
      </c>
      <c r="BZ247" s="65">
        <f>Y247+AZ247</f>
        <v>315</v>
      </c>
      <c r="CA247" s="65" t="s">
        <v>280</v>
      </c>
      <c r="CB247" s="17">
        <f>AA247+AU247</f>
        <v>27300000</v>
      </c>
      <c r="CC247" s="39" t="s">
        <v>121</v>
      </c>
      <c r="CD247" s="221"/>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row>
    <row r="248" spans="1:105" ht="28.5" customHeight="1" x14ac:dyDescent="0.2">
      <c r="A248" s="64">
        <v>248</v>
      </c>
      <c r="B248" s="99">
        <v>84684</v>
      </c>
      <c r="C248" s="1" t="s">
        <v>254</v>
      </c>
      <c r="D248" s="1" t="s">
        <v>255</v>
      </c>
      <c r="E248" s="29" t="s">
        <v>256</v>
      </c>
      <c r="F248" s="30" t="s">
        <v>1735</v>
      </c>
      <c r="G248" s="86" t="s">
        <v>1736</v>
      </c>
      <c r="H248" s="35" t="s">
        <v>100</v>
      </c>
      <c r="I248" s="24" t="s">
        <v>101</v>
      </c>
      <c r="J248" s="5" t="s">
        <v>249</v>
      </c>
      <c r="K248" s="11">
        <v>4</v>
      </c>
      <c r="L248" s="35" t="s">
        <v>214</v>
      </c>
      <c r="M248" s="52" t="s">
        <v>215</v>
      </c>
      <c r="N248" s="52" t="s">
        <v>105</v>
      </c>
      <c r="O248" s="52" t="s">
        <v>106</v>
      </c>
      <c r="P248" s="35" t="s">
        <v>1737</v>
      </c>
      <c r="Q248" s="26" t="s">
        <v>557</v>
      </c>
      <c r="R248" s="15" t="s">
        <v>109</v>
      </c>
      <c r="S248" s="35" t="s">
        <v>110</v>
      </c>
      <c r="T248" s="12">
        <v>44971</v>
      </c>
      <c r="U248" s="37">
        <v>44973</v>
      </c>
      <c r="V248" s="37">
        <v>45260</v>
      </c>
      <c r="W248" s="7">
        <v>9</v>
      </c>
      <c r="X248" s="7">
        <v>15</v>
      </c>
      <c r="Y248" s="7">
        <v>285</v>
      </c>
      <c r="Z248" s="7" t="s">
        <v>208</v>
      </c>
      <c r="AA248" s="10">
        <v>22800000</v>
      </c>
      <c r="AB248" s="10">
        <v>2400000</v>
      </c>
      <c r="AC248" s="28">
        <v>976</v>
      </c>
      <c r="AD248" s="37">
        <v>44946</v>
      </c>
      <c r="AE248" s="10" t="s">
        <v>1037</v>
      </c>
      <c r="AF248" s="28">
        <v>1141</v>
      </c>
      <c r="AG248" s="37">
        <v>44972</v>
      </c>
      <c r="AH248" s="10" t="s">
        <v>934</v>
      </c>
      <c r="AI248" s="15" t="s">
        <v>112</v>
      </c>
      <c r="AJ248" s="16">
        <v>44971</v>
      </c>
      <c r="AK248" s="6" t="s">
        <v>1738</v>
      </c>
      <c r="AL248" s="35" t="s">
        <v>114</v>
      </c>
      <c r="AM248" s="28" t="s">
        <v>263</v>
      </c>
      <c r="AN248" s="15" t="s">
        <v>264</v>
      </c>
      <c r="AO248" s="11"/>
      <c r="AP248" s="11" t="s">
        <v>265</v>
      </c>
      <c r="AQ248" s="11"/>
      <c r="AR248" s="40"/>
      <c r="AS248" s="40"/>
      <c r="AT248" s="40"/>
      <c r="AU248" s="40"/>
      <c r="AV248" s="40"/>
      <c r="AW248" s="40"/>
      <c r="AX248" s="40"/>
      <c r="AY248" s="40"/>
      <c r="AZ248" s="40"/>
      <c r="BA248" s="40"/>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207"/>
      <c r="BY248" s="92">
        <f>V248</f>
        <v>45260</v>
      </c>
      <c r="BZ248" s="26">
        <f>Y248+AZ248</f>
        <v>285</v>
      </c>
      <c r="CA248" s="26" t="str">
        <f>Z248</f>
        <v>9 MESES Y 15 DIAS</v>
      </c>
      <c r="CB248" s="157">
        <f>AA248+AU248</f>
        <v>22800000</v>
      </c>
      <c r="CC248" s="11" t="s">
        <v>281</v>
      </c>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row>
    <row r="249" spans="1:105" ht="28.5" customHeight="1" x14ac:dyDescent="0.2">
      <c r="A249" s="64">
        <v>249</v>
      </c>
      <c r="B249" s="99">
        <v>84681</v>
      </c>
      <c r="C249" s="1" t="s">
        <v>254</v>
      </c>
      <c r="D249" s="1" t="s">
        <v>255</v>
      </c>
      <c r="E249" s="29" t="s">
        <v>256</v>
      </c>
      <c r="F249" s="30" t="s">
        <v>1739</v>
      </c>
      <c r="G249" s="86" t="s">
        <v>1740</v>
      </c>
      <c r="H249" s="35" t="s">
        <v>100</v>
      </c>
      <c r="I249" s="24" t="s">
        <v>129</v>
      </c>
      <c r="J249" s="5" t="s">
        <v>249</v>
      </c>
      <c r="K249" s="11">
        <v>4</v>
      </c>
      <c r="L249" s="35" t="s">
        <v>103</v>
      </c>
      <c r="M249" s="52"/>
      <c r="N249" s="52" t="s">
        <v>105</v>
      </c>
      <c r="O249" s="52" t="s">
        <v>106</v>
      </c>
      <c r="P249" s="35" t="s">
        <v>1741</v>
      </c>
      <c r="Q249" s="26" t="s">
        <v>733</v>
      </c>
      <c r="R249" s="15" t="s">
        <v>109</v>
      </c>
      <c r="S249" s="35" t="s">
        <v>110</v>
      </c>
      <c r="T249" s="12">
        <v>44972</v>
      </c>
      <c r="U249" s="37">
        <v>44973</v>
      </c>
      <c r="V249" s="37">
        <v>45260</v>
      </c>
      <c r="W249" s="7">
        <v>9</v>
      </c>
      <c r="X249" s="7">
        <v>15</v>
      </c>
      <c r="Y249" s="7">
        <v>285</v>
      </c>
      <c r="Z249" s="7" t="s">
        <v>208</v>
      </c>
      <c r="AA249" s="10">
        <v>57000000</v>
      </c>
      <c r="AB249" s="10">
        <v>6000000</v>
      </c>
      <c r="AC249" s="28">
        <v>973</v>
      </c>
      <c r="AD249" s="37">
        <v>44946</v>
      </c>
      <c r="AE249" s="10" t="s">
        <v>1267</v>
      </c>
      <c r="AF249" s="28">
        <v>1142</v>
      </c>
      <c r="AG249" s="37">
        <v>44972</v>
      </c>
      <c r="AH249" s="10" t="s">
        <v>1208</v>
      </c>
      <c r="AI249" s="15" t="s">
        <v>112</v>
      </c>
      <c r="AJ249" s="16">
        <v>44971</v>
      </c>
      <c r="AK249" s="6" t="s">
        <v>1742</v>
      </c>
      <c r="AL249" s="35" t="s">
        <v>114</v>
      </c>
      <c r="AM249" s="28" t="s">
        <v>263</v>
      </c>
      <c r="AN249" s="15" t="s">
        <v>264</v>
      </c>
      <c r="AO249" s="11"/>
      <c r="AP249" s="11" t="s">
        <v>265</v>
      </c>
      <c r="AQ249" s="11"/>
      <c r="AR249" s="40"/>
      <c r="AS249" s="40"/>
      <c r="AT249" s="40"/>
      <c r="AU249" s="40"/>
      <c r="AV249" s="40"/>
      <c r="AW249" s="40"/>
      <c r="AX249" s="40"/>
      <c r="AY249" s="40"/>
      <c r="AZ249" s="40"/>
      <c r="BA249" s="40"/>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218"/>
      <c r="BY249" s="92">
        <f>V249</f>
        <v>45260</v>
      </c>
      <c r="BZ249" s="26">
        <f>Y249+AZ249</f>
        <v>285</v>
      </c>
      <c r="CA249" s="26" t="str">
        <f>Z249</f>
        <v>9 MESES Y 15 DIAS</v>
      </c>
      <c r="CB249" s="157">
        <f>AA249+AU249</f>
        <v>57000000</v>
      </c>
      <c r="CC249" s="11" t="s">
        <v>281</v>
      </c>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row>
    <row r="250" spans="1:105" ht="28.5" customHeight="1" x14ac:dyDescent="0.2">
      <c r="A250" s="79">
        <v>250</v>
      </c>
      <c r="B250" s="99">
        <v>84685</v>
      </c>
      <c r="C250" s="1" t="s">
        <v>254</v>
      </c>
      <c r="D250" s="1" t="s">
        <v>255</v>
      </c>
      <c r="E250" s="29" t="s">
        <v>256</v>
      </c>
      <c r="F250" s="154" t="s">
        <v>1743</v>
      </c>
      <c r="G250" s="80" t="s">
        <v>1744</v>
      </c>
      <c r="H250" s="50" t="s">
        <v>100</v>
      </c>
      <c r="I250" s="54" t="s">
        <v>101</v>
      </c>
      <c r="J250" s="49" t="s">
        <v>249</v>
      </c>
      <c r="K250" s="31">
        <v>4</v>
      </c>
      <c r="L250" s="50" t="s">
        <v>103</v>
      </c>
      <c r="M250" s="126"/>
      <c r="N250" s="126" t="s">
        <v>105</v>
      </c>
      <c r="O250" s="126" t="s">
        <v>106</v>
      </c>
      <c r="P250" s="50" t="s">
        <v>1745</v>
      </c>
      <c r="Q250" s="80" t="s">
        <v>1746</v>
      </c>
      <c r="R250" s="36" t="s">
        <v>109</v>
      </c>
      <c r="S250" s="50" t="s">
        <v>110</v>
      </c>
      <c r="T250" s="139">
        <v>44972</v>
      </c>
      <c r="U250" s="38">
        <v>44973</v>
      </c>
      <c r="V250" s="38">
        <v>45260</v>
      </c>
      <c r="W250" s="8">
        <v>9</v>
      </c>
      <c r="X250" s="8">
        <v>15</v>
      </c>
      <c r="Y250" s="8">
        <v>285</v>
      </c>
      <c r="Z250" s="8" t="s">
        <v>208</v>
      </c>
      <c r="AA250" s="115">
        <v>47500000</v>
      </c>
      <c r="AB250" s="115">
        <v>5000000</v>
      </c>
      <c r="AC250" s="138">
        <v>951</v>
      </c>
      <c r="AD250" s="38">
        <v>44946</v>
      </c>
      <c r="AE250" s="115" t="s">
        <v>1747</v>
      </c>
      <c r="AF250" s="138">
        <v>1148</v>
      </c>
      <c r="AG250" s="38">
        <v>44972</v>
      </c>
      <c r="AH250" s="115" t="s">
        <v>928</v>
      </c>
      <c r="AI250" s="36" t="s">
        <v>112</v>
      </c>
      <c r="AJ250" s="116">
        <v>44971</v>
      </c>
      <c r="AK250" s="114" t="s">
        <v>1748</v>
      </c>
      <c r="AL250" s="50" t="s">
        <v>114</v>
      </c>
      <c r="AM250" s="138" t="s">
        <v>263</v>
      </c>
      <c r="AN250" s="36" t="s">
        <v>264</v>
      </c>
      <c r="AO250" s="31"/>
      <c r="AP250" s="309" t="s">
        <v>265</v>
      </c>
      <c r="AQ250" s="31">
        <v>1</v>
      </c>
      <c r="AR250" s="80" t="s">
        <v>540</v>
      </c>
      <c r="AS250" s="140">
        <v>45260</v>
      </c>
      <c r="AT250" s="115">
        <v>10000000</v>
      </c>
      <c r="AU250" s="115">
        <v>10000000</v>
      </c>
      <c r="AV250" s="8">
        <v>2</v>
      </c>
      <c r="AW250" s="8">
        <v>0</v>
      </c>
      <c r="AX250" s="8">
        <v>60</v>
      </c>
      <c r="AY250" s="8" t="s">
        <v>119</v>
      </c>
      <c r="AZ250" s="8">
        <v>60</v>
      </c>
      <c r="BA250" s="140">
        <v>45321</v>
      </c>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215"/>
      <c r="BY250" s="140">
        <v>45321</v>
      </c>
      <c r="BZ250" s="8">
        <f>Y250+AZ250</f>
        <v>345</v>
      </c>
      <c r="CA250" s="8" t="s">
        <v>111</v>
      </c>
      <c r="CB250" s="115">
        <f>AA250+AU250</f>
        <v>57500000</v>
      </c>
      <c r="CC250" s="31" t="s">
        <v>121</v>
      </c>
      <c r="CD250" s="220"/>
      <c r="CE250" s="75"/>
      <c r="CF250" s="75"/>
      <c r="CG250" s="75"/>
      <c r="CH250" s="75"/>
      <c r="CI250" s="75"/>
      <c r="CJ250" s="75"/>
      <c r="CK250" s="75"/>
      <c r="CL250" s="75"/>
      <c r="CM250" s="75"/>
      <c r="CN250" s="75"/>
      <c r="CO250" s="75"/>
      <c r="CP250" s="75"/>
      <c r="CQ250" s="75"/>
      <c r="CR250" s="75"/>
      <c r="CS250" s="75"/>
      <c r="CT250" s="75"/>
      <c r="CU250" s="75"/>
      <c r="CV250" s="75"/>
      <c r="CW250" s="75"/>
      <c r="CX250" s="75"/>
      <c r="CY250" s="75"/>
      <c r="CZ250" s="75"/>
      <c r="DA250" s="75"/>
    </row>
    <row r="251" spans="1:105" ht="28.5" customHeight="1" x14ac:dyDescent="0.2">
      <c r="A251" s="64">
        <v>251</v>
      </c>
      <c r="B251" s="99">
        <v>85925</v>
      </c>
      <c r="C251" s="1" t="s">
        <v>95</v>
      </c>
      <c r="D251" s="1" t="s">
        <v>96</v>
      </c>
      <c r="E251" s="29" t="s">
        <v>97</v>
      </c>
      <c r="F251" s="30" t="s">
        <v>1749</v>
      </c>
      <c r="G251" s="26" t="s">
        <v>1750</v>
      </c>
      <c r="H251" s="35" t="s">
        <v>100</v>
      </c>
      <c r="I251" s="24" t="s">
        <v>101</v>
      </c>
      <c r="J251" s="5" t="s">
        <v>249</v>
      </c>
      <c r="K251" s="11">
        <v>3</v>
      </c>
      <c r="L251" s="35" t="s">
        <v>214</v>
      </c>
      <c r="M251" s="52"/>
      <c r="N251" s="52" t="s">
        <v>105</v>
      </c>
      <c r="O251" s="52" t="s">
        <v>106</v>
      </c>
      <c r="P251" s="35" t="s">
        <v>1751</v>
      </c>
      <c r="Q251" s="26" t="s">
        <v>217</v>
      </c>
      <c r="R251" s="15" t="s">
        <v>109</v>
      </c>
      <c r="S251" s="35" t="s">
        <v>110</v>
      </c>
      <c r="T251" s="12">
        <v>44971</v>
      </c>
      <c r="U251" s="37">
        <v>44973</v>
      </c>
      <c r="V251" s="37">
        <v>45245</v>
      </c>
      <c r="W251" s="7">
        <v>9</v>
      </c>
      <c r="X251" s="7">
        <v>0</v>
      </c>
      <c r="Y251" s="7">
        <f>W251*30+X251</f>
        <v>270</v>
      </c>
      <c r="Z251" s="7" t="s">
        <v>1493</v>
      </c>
      <c r="AA251" s="10">
        <v>21600000</v>
      </c>
      <c r="AB251" s="10">
        <v>2400000</v>
      </c>
      <c r="AC251" s="28">
        <v>893</v>
      </c>
      <c r="AD251" s="37">
        <v>44944</v>
      </c>
      <c r="AE251" s="10" t="s">
        <v>1267</v>
      </c>
      <c r="AF251" s="28">
        <v>1150</v>
      </c>
      <c r="AG251" s="37">
        <v>44972</v>
      </c>
      <c r="AH251" s="10" t="s">
        <v>1752</v>
      </c>
      <c r="AI251" s="15" t="s">
        <v>112</v>
      </c>
      <c r="AJ251" s="16">
        <v>44971</v>
      </c>
      <c r="AK251" s="6" t="s">
        <v>1753</v>
      </c>
      <c r="AL251" s="35" t="s">
        <v>114</v>
      </c>
      <c r="AM251" s="28" t="s">
        <v>523</v>
      </c>
      <c r="AN251" s="15" t="s">
        <v>1138</v>
      </c>
      <c r="AO251" s="23"/>
      <c r="AP251" s="310" t="s">
        <v>219</v>
      </c>
      <c r="AQ251" s="11">
        <v>1</v>
      </c>
      <c r="AR251" s="26" t="s">
        <v>118</v>
      </c>
      <c r="AS251" s="94">
        <v>45245</v>
      </c>
      <c r="AT251" s="10">
        <v>4800000</v>
      </c>
      <c r="AU251" s="10">
        <v>4800000</v>
      </c>
      <c r="AV251" s="7">
        <v>2</v>
      </c>
      <c r="AW251" s="7">
        <v>0</v>
      </c>
      <c r="AX251" s="7">
        <v>60</v>
      </c>
      <c r="AY251" s="7" t="s">
        <v>119</v>
      </c>
      <c r="AZ251" s="7">
        <v>60</v>
      </c>
      <c r="BA251" s="94">
        <v>45306</v>
      </c>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215"/>
      <c r="BY251" s="94">
        <v>45306</v>
      </c>
      <c r="BZ251" s="7">
        <f>Y251+AZ251</f>
        <v>330</v>
      </c>
      <c r="CA251" s="7" t="s">
        <v>178</v>
      </c>
      <c r="CB251" s="10">
        <f>AA251+AU251</f>
        <v>26400000</v>
      </c>
      <c r="CC251" s="11" t="s">
        <v>121</v>
      </c>
      <c r="CD251" s="214"/>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row>
    <row r="252" spans="1:105" ht="28.5" customHeight="1" x14ac:dyDescent="0.2">
      <c r="A252" s="64">
        <v>252</v>
      </c>
      <c r="B252" s="99">
        <v>85903</v>
      </c>
      <c r="C252" s="1" t="s">
        <v>95</v>
      </c>
      <c r="D252" s="1" t="s">
        <v>96</v>
      </c>
      <c r="E252" s="29" t="s">
        <v>97</v>
      </c>
      <c r="F252" s="30" t="s">
        <v>1754</v>
      </c>
      <c r="G252" s="86" t="s">
        <v>1755</v>
      </c>
      <c r="H252" s="35" t="s">
        <v>100</v>
      </c>
      <c r="I252" s="24" t="s">
        <v>129</v>
      </c>
      <c r="J252" s="5" t="s">
        <v>249</v>
      </c>
      <c r="K252" s="11">
        <v>1</v>
      </c>
      <c r="L252" s="35" t="s">
        <v>214</v>
      </c>
      <c r="M252" s="52"/>
      <c r="N252" s="52" t="s">
        <v>105</v>
      </c>
      <c r="O252" s="52" t="s">
        <v>106</v>
      </c>
      <c r="P252" s="35" t="s">
        <v>1756</v>
      </c>
      <c r="Q252" s="26" t="s">
        <v>323</v>
      </c>
      <c r="R252" s="15" t="s">
        <v>109</v>
      </c>
      <c r="S252" s="35" t="s">
        <v>110</v>
      </c>
      <c r="T252" s="12">
        <v>44971</v>
      </c>
      <c r="U252" s="37">
        <v>44972</v>
      </c>
      <c r="V252" s="37">
        <v>45213</v>
      </c>
      <c r="W252" s="7">
        <v>8</v>
      </c>
      <c r="X252" s="7">
        <v>0</v>
      </c>
      <c r="Y252" s="7">
        <f>W252*30+X252</f>
        <v>240</v>
      </c>
      <c r="Z252" s="7" t="s">
        <v>1374</v>
      </c>
      <c r="AA252" s="10">
        <v>19200000</v>
      </c>
      <c r="AB252" s="10">
        <v>2400000</v>
      </c>
      <c r="AC252" s="28">
        <v>890</v>
      </c>
      <c r="AD252" s="37">
        <v>44944</v>
      </c>
      <c r="AE252" s="10" t="s">
        <v>1757</v>
      </c>
      <c r="AF252" s="28">
        <v>1145</v>
      </c>
      <c r="AG252" s="37">
        <v>44972</v>
      </c>
      <c r="AH252" s="10" t="s">
        <v>1531</v>
      </c>
      <c r="AI252" s="15" t="s">
        <v>112</v>
      </c>
      <c r="AJ252" s="16">
        <v>44971</v>
      </c>
      <c r="AK252" s="6" t="s">
        <v>1758</v>
      </c>
      <c r="AL252" s="35" t="s">
        <v>114</v>
      </c>
      <c r="AM252" s="28" t="s">
        <v>325</v>
      </c>
      <c r="AN252" s="23" t="s">
        <v>181</v>
      </c>
      <c r="AO252" s="11"/>
      <c r="AP252" s="310" t="s">
        <v>225</v>
      </c>
      <c r="AQ252" s="11">
        <v>1</v>
      </c>
      <c r="AR252" s="26" t="s">
        <v>118</v>
      </c>
      <c r="AS252" s="94">
        <v>45212</v>
      </c>
      <c r="AT252" s="10">
        <v>4800000</v>
      </c>
      <c r="AU252" s="10">
        <v>4800000</v>
      </c>
      <c r="AV252" s="7">
        <v>2</v>
      </c>
      <c r="AW252" s="7">
        <v>0</v>
      </c>
      <c r="AX252" s="7">
        <v>60</v>
      </c>
      <c r="AY252" s="7" t="s">
        <v>119</v>
      </c>
      <c r="AZ252" s="7">
        <v>60</v>
      </c>
      <c r="BA252" s="94">
        <v>45274</v>
      </c>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215"/>
      <c r="BY252" s="94">
        <v>45274</v>
      </c>
      <c r="BZ252" s="7">
        <f>Y252+AZ252</f>
        <v>300</v>
      </c>
      <c r="CA252" s="7" t="s">
        <v>274</v>
      </c>
      <c r="CB252" s="10">
        <f>AA252+AU252</f>
        <v>24000000</v>
      </c>
      <c r="CC252" s="11" t="s">
        <v>281</v>
      </c>
      <c r="CD252" s="214"/>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row>
    <row r="253" spans="1:105" ht="28.5" customHeight="1" x14ac:dyDescent="0.2">
      <c r="A253" s="77">
        <v>253</v>
      </c>
      <c r="B253" s="99">
        <v>85903</v>
      </c>
      <c r="C253" s="1" t="s">
        <v>95</v>
      </c>
      <c r="D253" s="1" t="s">
        <v>96</v>
      </c>
      <c r="E253" s="29" t="s">
        <v>97</v>
      </c>
      <c r="F253" s="112" t="s">
        <v>1759</v>
      </c>
      <c r="G253" s="179" t="s">
        <v>1760</v>
      </c>
      <c r="H253" s="48" t="s">
        <v>100</v>
      </c>
      <c r="I253" s="45" t="s">
        <v>101</v>
      </c>
      <c r="J253" s="47" t="s">
        <v>249</v>
      </c>
      <c r="K253" s="39">
        <v>1</v>
      </c>
      <c r="L253" s="48" t="s">
        <v>214</v>
      </c>
      <c r="M253" s="132"/>
      <c r="N253" s="132" t="s">
        <v>105</v>
      </c>
      <c r="O253" s="132" t="s">
        <v>106</v>
      </c>
      <c r="P253" s="48" t="s">
        <v>1761</v>
      </c>
      <c r="Q253" s="82" t="s">
        <v>323</v>
      </c>
      <c r="R253" s="105" t="s">
        <v>109</v>
      </c>
      <c r="S253" s="48" t="s">
        <v>110</v>
      </c>
      <c r="T253" s="134">
        <v>44971</v>
      </c>
      <c r="U253" s="44">
        <v>44972</v>
      </c>
      <c r="V253" s="44">
        <v>45213</v>
      </c>
      <c r="W253" s="65">
        <v>8</v>
      </c>
      <c r="X253" s="65">
        <v>0</v>
      </c>
      <c r="Y253" s="65">
        <f>W253*30+X253</f>
        <v>240</v>
      </c>
      <c r="Z253" s="65" t="s">
        <v>1374</v>
      </c>
      <c r="AA253" s="17">
        <v>21600000</v>
      </c>
      <c r="AB253" s="17">
        <v>2700000</v>
      </c>
      <c r="AC253" s="133">
        <v>890</v>
      </c>
      <c r="AD253" s="44">
        <v>44944</v>
      </c>
      <c r="AE253" s="17" t="s">
        <v>1757</v>
      </c>
      <c r="AF253" s="133">
        <v>1146</v>
      </c>
      <c r="AG253" s="44">
        <v>44972</v>
      </c>
      <c r="AH253" s="17" t="s">
        <v>1752</v>
      </c>
      <c r="AI253" s="105" t="s">
        <v>112</v>
      </c>
      <c r="AJ253" s="108">
        <v>44971</v>
      </c>
      <c r="AK253" s="107" t="s">
        <v>1762</v>
      </c>
      <c r="AL253" s="48" t="s">
        <v>114</v>
      </c>
      <c r="AM253" s="133" t="s">
        <v>325</v>
      </c>
      <c r="AN253" s="109" t="s">
        <v>181</v>
      </c>
      <c r="AO253" s="39"/>
      <c r="AP253" s="311" t="s">
        <v>225</v>
      </c>
      <c r="AQ253" s="39">
        <v>1</v>
      </c>
      <c r="AR253" s="82" t="s">
        <v>118</v>
      </c>
      <c r="AS253" s="129">
        <v>45212</v>
      </c>
      <c r="AT253" s="17">
        <v>4800000</v>
      </c>
      <c r="AU253" s="17">
        <v>4800000</v>
      </c>
      <c r="AV253" s="65">
        <v>2</v>
      </c>
      <c r="AW253" s="65">
        <v>0</v>
      </c>
      <c r="AX253" s="65">
        <v>60</v>
      </c>
      <c r="AY253" s="65" t="s">
        <v>119</v>
      </c>
      <c r="AZ253" s="65">
        <v>60</v>
      </c>
      <c r="BA253" s="129">
        <v>45274</v>
      </c>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215"/>
      <c r="BY253" s="129">
        <v>45274</v>
      </c>
      <c r="BZ253" s="65">
        <f>Y253+AZ253</f>
        <v>300</v>
      </c>
      <c r="CA253" s="65" t="s">
        <v>274</v>
      </c>
      <c r="CB253" s="17">
        <f>AA253+AU253</f>
        <v>26400000</v>
      </c>
      <c r="CC253" s="39" t="s">
        <v>281</v>
      </c>
      <c r="CD253" s="221"/>
      <c r="CE253" s="85"/>
      <c r="CF253" s="85"/>
      <c r="CG253" s="85"/>
      <c r="CH253" s="85"/>
      <c r="CI253" s="85"/>
      <c r="CJ253" s="85"/>
      <c r="CK253" s="85"/>
      <c r="CL253" s="85"/>
      <c r="CM253" s="85"/>
      <c r="CN253" s="85"/>
      <c r="CO253" s="85"/>
      <c r="CP253" s="85"/>
      <c r="CQ253" s="85"/>
      <c r="CR253" s="85"/>
      <c r="CS253" s="85"/>
      <c r="CT253" s="85"/>
      <c r="CU253" s="85"/>
      <c r="CV253" s="85"/>
      <c r="CW253" s="85"/>
      <c r="CX253" s="85"/>
      <c r="CY253" s="85"/>
      <c r="CZ253" s="85"/>
      <c r="DA253" s="85"/>
    </row>
    <row r="254" spans="1:105" ht="28.5" customHeight="1" x14ac:dyDescent="0.2">
      <c r="A254" s="64">
        <v>254</v>
      </c>
      <c r="B254" s="99">
        <v>84572</v>
      </c>
      <c r="C254" s="1" t="s">
        <v>95</v>
      </c>
      <c r="D254" s="1" t="s">
        <v>96</v>
      </c>
      <c r="E254" s="29" t="s">
        <v>97</v>
      </c>
      <c r="F254" s="30" t="s">
        <v>1763</v>
      </c>
      <c r="G254" s="26" t="s">
        <v>181</v>
      </c>
      <c r="H254" s="35" t="s">
        <v>100</v>
      </c>
      <c r="I254" s="24" t="s">
        <v>129</v>
      </c>
      <c r="J254" s="5" t="s">
        <v>249</v>
      </c>
      <c r="K254" s="11">
        <v>1</v>
      </c>
      <c r="L254" s="35" t="s">
        <v>103</v>
      </c>
      <c r="M254" s="52"/>
      <c r="N254" s="52" t="s">
        <v>105</v>
      </c>
      <c r="O254" s="52" t="s">
        <v>106</v>
      </c>
      <c r="P254" s="35" t="s">
        <v>1764</v>
      </c>
      <c r="Q254" s="26" t="s">
        <v>1765</v>
      </c>
      <c r="R254" s="15" t="s">
        <v>109</v>
      </c>
      <c r="S254" s="35" t="s">
        <v>110</v>
      </c>
      <c r="T254" s="12">
        <v>44971</v>
      </c>
      <c r="U254" s="37">
        <v>44986</v>
      </c>
      <c r="V254" s="37">
        <v>45306</v>
      </c>
      <c r="W254" s="7">
        <v>10</v>
      </c>
      <c r="X254" s="7">
        <v>15</v>
      </c>
      <c r="Y254" s="7">
        <f>W254*30+X254</f>
        <v>315</v>
      </c>
      <c r="Z254" s="7" t="s">
        <v>280</v>
      </c>
      <c r="AA254" s="10">
        <v>94500000</v>
      </c>
      <c r="AB254" s="10">
        <v>9000000</v>
      </c>
      <c r="AC254" s="28">
        <v>1004</v>
      </c>
      <c r="AD254" s="37">
        <v>44951</v>
      </c>
      <c r="AE254" s="10" t="s">
        <v>1766</v>
      </c>
      <c r="AF254" s="28">
        <v>1163</v>
      </c>
      <c r="AG254" s="37">
        <v>44972</v>
      </c>
      <c r="AH254" s="10" t="s">
        <v>1766</v>
      </c>
      <c r="AI254" s="15" t="s">
        <v>112</v>
      </c>
      <c r="AJ254" s="16">
        <v>44971</v>
      </c>
      <c r="AK254" s="6" t="s">
        <v>1767</v>
      </c>
      <c r="AL254" s="35" t="s">
        <v>114</v>
      </c>
      <c r="AM254" s="28" t="s">
        <v>416</v>
      </c>
      <c r="AN254" s="15" t="s">
        <v>308</v>
      </c>
      <c r="AO254" s="23"/>
      <c r="AP254" s="11" t="s">
        <v>418</v>
      </c>
      <c r="AQ254" s="11"/>
      <c r="AR254" s="40"/>
      <c r="AS254" s="40"/>
      <c r="AT254" s="40"/>
      <c r="AU254" s="40"/>
      <c r="AV254" s="40"/>
      <c r="AW254" s="40"/>
      <c r="AX254" s="40"/>
      <c r="AY254" s="40"/>
      <c r="AZ254" s="40"/>
      <c r="BA254" s="40"/>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217"/>
      <c r="BY254" s="92">
        <f>V254</f>
        <v>45306</v>
      </c>
      <c r="BZ254" s="26">
        <f>Y254+AZ254</f>
        <v>315</v>
      </c>
      <c r="CA254" s="26" t="str">
        <f>Z254</f>
        <v>10 MESES Y 15 DIAS</v>
      </c>
      <c r="CB254" s="131">
        <f>AA254+AU254</f>
        <v>94500000</v>
      </c>
      <c r="CC254" s="11" t="s">
        <v>121</v>
      </c>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row>
    <row r="255" spans="1:105" ht="28.5" customHeight="1" x14ac:dyDescent="0.2">
      <c r="A255" s="79">
        <v>255</v>
      </c>
      <c r="B255" s="99">
        <v>85963</v>
      </c>
      <c r="C255" s="1" t="s">
        <v>419</v>
      </c>
      <c r="D255" s="1" t="s">
        <v>255</v>
      </c>
      <c r="E255" s="29" t="s">
        <v>256</v>
      </c>
      <c r="F255" s="154" t="s">
        <v>1768</v>
      </c>
      <c r="G255" s="80" t="s">
        <v>1769</v>
      </c>
      <c r="H255" s="50" t="s">
        <v>100</v>
      </c>
      <c r="I255" s="54" t="s">
        <v>101</v>
      </c>
      <c r="J255" s="49" t="s">
        <v>249</v>
      </c>
      <c r="K255" s="31">
        <v>3</v>
      </c>
      <c r="L255" s="137" t="s">
        <v>290</v>
      </c>
      <c r="M255" s="126"/>
      <c r="N255" s="126" t="s">
        <v>1770</v>
      </c>
      <c r="O255" s="126" t="s">
        <v>106</v>
      </c>
      <c r="P255" s="50" t="s">
        <v>1771</v>
      </c>
      <c r="Q255" s="80" t="s">
        <v>1772</v>
      </c>
      <c r="R255" s="36" t="s">
        <v>109</v>
      </c>
      <c r="S255" s="50" t="s">
        <v>110</v>
      </c>
      <c r="T255" s="139">
        <v>44971</v>
      </c>
      <c r="U255" s="38">
        <v>44974</v>
      </c>
      <c r="V255" s="38">
        <v>45215</v>
      </c>
      <c r="W255" s="8">
        <v>8</v>
      </c>
      <c r="X255" s="8">
        <v>0</v>
      </c>
      <c r="Y255" s="8">
        <f>W255*30+X255</f>
        <v>240</v>
      </c>
      <c r="Z255" s="8" t="s">
        <v>1374</v>
      </c>
      <c r="AA255" s="115">
        <v>22000000</v>
      </c>
      <c r="AB255" s="115">
        <v>2750000</v>
      </c>
      <c r="AC255" s="138">
        <v>1010</v>
      </c>
      <c r="AD255" s="38">
        <v>44951</v>
      </c>
      <c r="AE255" s="115" t="s">
        <v>1773</v>
      </c>
      <c r="AF255" s="138">
        <v>1152</v>
      </c>
      <c r="AG255" s="38">
        <v>44972</v>
      </c>
      <c r="AH255" s="115" t="s">
        <v>1774</v>
      </c>
      <c r="AI255" s="36" t="s">
        <v>112</v>
      </c>
      <c r="AJ255" s="116">
        <v>44971</v>
      </c>
      <c r="AK255" s="114" t="s">
        <v>1775</v>
      </c>
      <c r="AL255" s="50" t="s">
        <v>114</v>
      </c>
      <c r="AM255" s="138" t="s">
        <v>523</v>
      </c>
      <c r="AN255" s="154" t="s">
        <v>143</v>
      </c>
      <c r="AO255" s="31"/>
      <c r="AP255" s="309" t="s">
        <v>219</v>
      </c>
      <c r="AQ255" s="31">
        <v>2</v>
      </c>
      <c r="AR255" s="305" t="s">
        <v>706</v>
      </c>
      <c r="AS255" s="258" t="s">
        <v>1776</v>
      </c>
      <c r="AT255" s="259" t="s">
        <v>1777</v>
      </c>
      <c r="AU255" s="115">
        <f>5500000+2750000</f>
        <v>8250000</v>
      </c>
      <c r="AV255" s="306" t="s">
        <v>1778</v>
      </c>
      <c r="AW255" s="306" t="s">
        <v>710</v>
      </c>
      <c r="AX255" s="306" t="s">
        <v>1779</v>
      </c>
      <c r="AY255" s="306" t="s">
        <v>1780</v>
      </c>
      <c r="AZ255" s="8">
        <v>90</v>
      </c>
      <c r="BA255" s="258" t="s">
        <v>1781</v>
      </c>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215"/>
      <c r="BY255" s="140">
        <v>45307</v>
      </c>
      <c r="BZ255" s="8">
        <f>Y255+AZ255</f>
        <v>330</v>
      </c>
      <c r="CA255" s="8" t="s">
        <v>178</v>
      </c>
      <c r="CB255" s="115">
        <f>AA255+AU255</f>
        <v>30250000</v>
      </c>
      <c r="CC255" s="31" t="s">
        <v>121</v>
      </c>
      <c r="CD255" s="220"/>
      <c r="CE255" s="75"/>
      <c r="CF255" s="75"/>
      <c r="CG255" s="75"/>
      <c r="CH255" s="75"/>
      <c r="CI255" s="75"/>
      <c r="CJ255" s="75"/>
      <c r="CK255" s="75"/>
      <c r="CL255" s="75"/>
      <c r="CM255" s="75"/>
      <c r="CN255" s="75"/>
      <c r="CO255" s="75"/>
      <c r="CP255" s="75"/>
      <c r="CQ255" s="75"/>
      <c r="CR255" s="75"/>
      <c r="CS255" s="75"/>
      <c r="CT255" s="75"/>
      <c r="CU255" s="75"/>
      <c r="CV255" s="75"/>
      <c r="CW255" s="75"/>
      <c r="CX255" s="75"/>
      <c r="CY255" s="75"/>
      <c r="CZ255" s="75"/>
      <c r="DA255" s="75"/>
    </row>
    <row r="256" spans="1:105" ht="28.5" customHeight="1" x14ac:dyDescent="0.2">
      <c r="A256" s="64">
        <v>256</v>
      </c>
      <c r="B256" s="99">
        <v>84482</v>
      </c>
      <c r="C256" s="1" t="s">
        <v>95</v>
      </c>
      <c r="D256" s="1" t="s">
        <v>96</v>
      </c>
      <c r="E256" s="29" t="s">
        <v>97</v>
      </c>
      <c r="F256" s="30" t="s">
        <v>1782</v>
      </c>
      <c r="G256" s="26" t="s">
        <v>1783</v>
      </c>
      <c r="H256" s="35" t="s">
        <v>100</v>
      </c>
      <c r="I256" s="24" t="s">
        <v>101</v>
      </c>
      <c r="J256" s="5" t="s">
        <v>249</v>
      </c>
      <c r="K256" s="11">
        <v>3</v>
      </c>
      <c r="L256" s="35" t="s">
        <v>103</v>
      </c>
      <c r="M256" s="52"/>
      <c r="N256" s="52" t="s">
        <v>105</v>
      </c>
      <c r="O256" s="52" t="s">
        <v>106</v>
      </c>
      <c r="P256" s="35" t="s">
        <v>1784</v>
      </c>
      <c r="Q256" s="26" t="s">
        <v>1273</v>
      </c>
      <c r="R256" s="15" t="s">
        <v>109</v>
      </c>
      <c r="S256" s="35" t="s">
        <v>110</v>
      </c>
      <c r="T256" s="12">
        <v>44971</v>
      </c>
      <c r="U256" s="37">
        <v>44972</v>
      </c>
      <c r="V256" s="37">
        <v>45259</v>
      </c>
      <c r="W256" s="7">
        <v>9</v>
      </c>
      <c r="X256" s="7">
        <v>15</v>
      </c>
      <c r="Y256" s="7">
        <v>285</v>
      </c>
      <c r="Z256" s="7" t="s">
        <v>208</v>
      </c>
      <c r="AA256" s="10">
        <v>43700000</v>
      </c>
      <c r="AB256" s="10">
        <v>4600000</v>
      </c>
      <c r="AC256" s="28">
        <v>988</v>
      </c>
      <c r="AD256" s="37">
        <v>44951</v>
      </c>
      <c r="AE256" s="10" t="s">
        <v>1274</v>
      </c>
      <c r="AF256" s="28">
        <v>1155</v>
      </c>
      <c r="AG256" s="37">
        <v>44972</v>
      </c>
      <c r="AH256" s="10" t="s">
        <v>1135</v>
      </c>
      <c r="AI256" s="15" t="s">
        <v>112</v>
      </c>
      <c r="AJ256" s="16">
        <v>44971</v>
      </c>
      <c r="AK256" s="6" t="s">
        <v>1785</v>
      </c>
      <c r="AL256" s="35" t="s">
        <v>114</v>
      </c>
      <c r="AM256" s="28" t="s">
        <v>431</v>
      </c>
      <c r="AN256" s="15" t="s">
        <v>432</v>
      </c>
      <c r="AO256" s="23"/>
      <c r="AP256" s="310" t="s">
        <v>219</v>
      </c>
      <c r="AQ256" s="11">
        <v>1</v>
      </c>
      <c r="AR256" s="26" t="s">
        <v>118</v>
      </c>
      <c r="AS256" s="94">
        <v>45258</v>
      </c>
      <c r="AT256" s="10">
        <v>4600000</v>
      </c>
      <c r="AU256" s="10">
        <v>4600000</v>
      </c>
      <c r="AV256" s="7">
        <v>1</v>
      </c>
      <c r="AW256" s="7">
        <v>0</v>
      </c>
      <c r="AX256" s="7">
        <v>30</v>
      </c>
      <c r="AY256" s="7" t="s">
        <v>136</v>
      </c>
      <c r="AZ256" s="7">
        <v>30</v>
      </c>
      <c r="BA256" s="94">
        <v>45289</v>
      </c>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215"/>
      <c r="BY256" s="94">
        <v>45289</v>
      </c>
      <c r="BZ256" s="7">
        <f>Y256+AZ256</f>
        <v>315</v>
      </c>
      <c r="CA256" s="7" t="s">
        <v>280</v>
      </c>
      <c r="CB256" s="10">
        <f>AA256+AU256</f>
        <v>48300000</v>
      </c>
      <c r="CC256" s="11" t="s">
        <v>121</v>
      </c>
      <c r="CD256" s="214"/>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row>
    <row r="257" spans="1:105" ht="28.5" customHeight="1" x14ac:dyDescent="0.2">
      <c r="A257" s="77">
        <v>257</v>
      </c>
      <c r="B257" s="99">
        <v>85984</v>
      </c>
      <c r="C257" s="1" t="s">
        <v>1627</v>
      </c>
      <c r="D257" s="1" t="s">
        <v>1628</v>
      </c>
      <c r="E257" s="29" t="s">
        <v>1629</v>
      </c>
      <c r="F257" s="112" t="s">
        <v>1786</v>
      </c>
      <c r="G257" s="82" t="s">
        <v>1787</v>
      </c>
      <c r="H257" s="48" t="s">
        <v>100</v>
      </c>
      <c r="I257" s="45" t="s">
        <v>129</v>
      </c>
      <c r="J257" s="47" t="s">
        <v>249</v>
      </c>
      <c r="K257" s="39">
        <v>4</v>
      </c>
      <c r="L257" s="48" t="s">
        <v>214</v>
      </c>
      <c r="M257" s="132"/>
      <c r="N257" s="132" t="s">
        <v>105</v>
      </c>
      <c r="O257" s="132" t="s">
        <v>106</v>
      </c>
      <c r="P257" s="48" t="s">
        <v>1788</v>
      </c>
      <c r="Q257" s="82" t="s">
        <v>1789</v>
      </c>
      <c r="R257" s="105" t="s">
        <v>109</v>
      </c>
      <c r="S257" s="48" t="s">
        <v>110</v>
      </c>
      <c r="T257" s="134">
        <v>44971</v>
      </c>
      <c r="U257" s="44">
        <v>44972</v>
      </c>
      <c r="V257" s="44">
        <v>45259</v>
      </c>
      <c r="W257" s="65">
        <v>9</v>
      </c>
      <c r="X257" s="65">
        <v>15</v>
      </c>
      <c r="Y257" s="65">
        <v>285</v>
      </c>
      <c r="Z257" s="65" t="s">
        <v>208</v>
      </c>
      <c r="AA257" s="17">
        <v>19000000</v>
      </c>
      <c r="AB257" s="17">
        <v>2000000</v>
      </c>
      <c r="AC257" s="133">
        <v>895</v>
      </c>
      <c r="AD257" s="44">
        <v>44944</v>
      </c>
      <c r="AE257" s="17" t="s">
        <v>1634</v>
      </c>
      <c r="AF257" s="133">
        <v>1149</v>
      </c>
      <c r="AG257" s="44">
        <v>44972</v>
      </c>
      <c r="AH257" s="17" t="s">
        <v>1635</v>
      </c>
      <c r="AI257" s="105" t="s">
        <v>112</v>
      </c>
      <c r="AJ257" s="108">
        <v>44971</v>
      </c>
      <c r="AK257" s="107" t="s">
        <v>1790</v>
      </c>
      <c r="AL257" s="48" t="s">
        <v>114</v>
      </c>
      <c r="AM257" s="133" t="s">
        <v>1001</v>
      </c>
      <c r="AN257" s="105" t="s">
        <v>1638</v>
      </c>
      <c r="AO257" s="105" t="s">
        <v>1639</v>
      </c>
      <c r="AP257" s="311" t="s">
        <v>172</v>
      </c>
      <c r="AQ257" s="39">
        <v>1</v>
      </c>
      <c r="AR257" s="82" t="s">
        <v>118</v>
      </c>
      <c r="AS257" s="129">
        <v>45259</v>
      </c>
      <c r="AT257" s="17">
        <v>2080000</v>
      </c>
      <c r="AU257" s="17">
        <v>2080000</v>
      </c>
      <c r="AV257" s="65">
        <v>0</v>
      </c>
      <c r="AW257" s="65">
        <v>31</v>
      </c>
      <c r="AX257" s="65">
        <v>31</v>
      </c>
      <c r="AY257" s="65" t="s">
        <v>1791</v>
      </c>
      <c r="AZ257" s="65">
        <v>31</v>
      </c>
      <c r="BA257" s="129">
        <v>45290</v>
      </c>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215"/>
      <c r="BY257" s="129">
        <v>45290</v>
      </c>
      <c r="BZ257" s="65">
        <f>Y257+AZ257</f>
        <v>316</v>
      </c>
      <c r="CA257" s="65" t="s">
        <v>1792</v>
      </c>
      <c r="CB257" s="17">
        <f>AA257+AU257</f>
        <v>21080000</v>
      </c>
      <c r="CC257" s="39" t="s">
        <v>121</v>
      </c>
      <c r="CD257" s="221"/>
      <c r="CE257" s="85"/>
      <c r="CF257" s="85"/>
      <c r="CG257" s="85"/>
      <c r="CH257" s="85"/>
      <c r="CI257" s="85"/>
      <c r="CJ257" s="85"/>
      <c r="CK257" s="85"/>
      <c r="CL257" s="85"/>
      <c r="CM257" s="85"/>
      <c r="CN257" s="85"/>
      <c r="CO257" s="85"/>
      <c r="CP257" s="85"/>
      <c r="CQ257" s="85"/>
      <c r="CR257" s="85"/>
      <c r="CS257" s="85"/>
      <c r="CT257" s="85"/>
      <c r="CU257" s="85"/>
      <c r="CV257" s="85"/>
      <c r="CW257" s="85"/>
      <c r="CX257" s="85"/>
      <c r="CY257" s="85"/>
      <c r="CZ257" s="85"/>
      <c r="DA257" s="85"/>
    </row>
    <row r="258" spans="1:105" ht="28.5" customHeight="1" x14ac:dyDescent="0.2">
      <c r="A258" s="64">
        <v>258</v>
      </c>
      <c r="B258" s="99">
        <v>85984</v>
      </c>
      <c r="C258" s="1" t="s">
        <v>1627</v>
      </c>
      <c r="D258" s="1" t="s">
        <v>1628</v>
      </c>
      <c r="E258" s="29" t="s">
        <v>1629</v>
      </c>
      <c r="F258" s="30" t="s">
        <v>1793</v>
      </c>
      <c r="G258" s="86" t="s">
        <v>1794</v>
      </c>
      <c r="H258" s="35" t="s">
        <v>100</v>
      </c>
      <c r="I258" s="24" t="s">
        <v>129</v>
      </c>
      <c r="J258" s="5" t="s">
        <v>249</v>
      </c>
      <c r="K258" s="11">
        <v>4</v>
      </c>
      <c r="L258" s="35" t="s">
        <v>214</v>
      </c>
      <c r="M258" s="52"/>
      <c r="N258" s="52" t="s">
        <v>105</v>
      </c>
      <c r="O258" s="52" t="s">
        <v>106</v>
      </c>
      <c r="P258" s="35" t="s">
        <v>1795</v>
      </c>
      <c r="Q258" s="26" t="s">
        <v>1633</v>
      </c>
      <c r="R258" s="15" t="s">
        <v>109</v>
      </c>
      <c r="S258" s="35" t="s">
        <v>110</v>
      </c>
      <c r="T258" s="12">
        <v>44971</v>
      </c>
      <c r="U258" s="37">
        <v>44972</v>
      </c>
      <c r="V258" s="37">
        <v>45259</v>
      </c>
      <c r="W258" s="7">
        <v>9</v>
      </c>
      <c r="X258" s="7">
        <v>15</v>
      </c>
      <c r="Y258" s="7">
        <v>285</v>
      </c>
      <c r="Z258" s="7" t="s">
        <v>208</v>
      </c>
      <c r="AA258" s="10">
        <v>19000000</v>
      </c>
      <c r="AB258" s="10">
        <v>2000000</v>
      </c>
      <c r="AC258" s="28">
        <v>895</v>
      </c>
      <c r="AD258" s="37">
        <v>44944</v>
      </c>
      <c r="AE258" s="10" t="s">
        <v>1634</v>
      </c>
      <c r="AF258" s="28">
        <v>1147</v>
      </c>
      <c r="AG258" s="37">
        <v>44972</v>
      </c>
      <c r="AH258" s="10" t="s">
        <v>1635</v>
      </c>
      <c r="AI258" s="15" t="s">
        <v>112</v>
      </c>
      <c r="AJ258" s="16">
        <v>44971</v>
      </c>
      <c r="AK258" s="6" t="s">
        <v>1796</v>
      </c>
      <c r="AL258" s="35" t="s">
        <v>114</v>
      </c>
      <c r="AM258" s="28" t="s">
        <v>1001</v>
      </c>
      <c r="AN258" s="15" t="s">
        <v>1638</v>
      </c>
      <c r="AO258" s="15" t="s">
        <v>1639</v>
      </c>
      <c r="AP258" s="11" t="s">
        <v>225</v>
      </c>
      <c r="AQ258" s="11"/>
      <c r="AR258" s="40"/>
      <c r="AS258" s="40"/>
      <c r="AT258" s="40"/>
      <c r="AU258" s="40"/>
      <c r="AV258" s="40"/>
      <c r="AW258" s="40"/>
      <c r="AX258" s="40"/>
      <c r="AY258" s="40"/>
      <c r="AZ258" s="40"/>
      <c r="BA258" s="40"/>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217"/>
      <c r="BY258" s="92">
        <f>V258</f>
        <v>45259</v>
      </c>
      <c r="BZ258" s="26">
        <f>Y258+AZ258</f>
        <v>285</v>
      </c>
      <c r="CA258" s="26" t="str">
        <f>Z258</f>
        <v>9 MESES Y 15 DIAS</v>
      </c>
      <c r="CB258" s="157">
        <f>AA258+AU258</f>
        <v>19000000</v>
      </c>
      <c r="CC258" s="11" t="s">
        <v>281</v>
      </c>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row>
    <row r="259" spans="1:105" ht="28.5" customHeight="1" x14ac:dyDescent="0.2">
      <c r="A259" s="79">
        <v>259</v>
      </c>
      <c r="B259" s="99">
        <v>85984</v>
      </c>
      <c r="C259" s="1" t="s">
        <v>1627</v>
      </c>
      <c r="D259" s="1" t="s">
        <v>1628</v>
      </c>
      <c r="E259" s="29" t="s">
        <v>1629</v>
      </c>
      <c r="F259" s="154" t="s">
        <v>1797</v>
      </c>
      <c r="G259" s="80" t="s">
        <v>1798</v>
      </c>
      <c r="H259" s="50" t="s">
        <v>100</v>
      </c>
      <c r="I259" s="54" t="s">
        <v>129</v>
      </c>
      <c r="J259" s="49" t="s">
        <v>249</v>
      </c>
      <c r="K259" s="31">
        <v>4</v>
      </c>
      <c r="L259" s="50" t="s">
        <v>214</v>
      </c>
      <c r="M259" s="126"/>
      <c r="N259" s="126" t="s">
        <v>105</v>
      </c>
      <c r="O259" s="126" t="s">
        <v>106</v>
      </c>
      <c r="P259" s="50" t="s">
        <v>1799</v>
      </c>
      <c r="Q259" s="80" t="s">
        <v>1800</v>
      </c>
      <c r="R259" s="36" t="s">
        <v>109</v>
      </c>
      <c r="S259" s="50" t="s">
        <v>110</v>
      </c>
      <c r="T259" s="139">
        <v>44971</v>
      </c>
      <c r="U259" s="38">
        <v>44974</v>
      </c>
      <c r="V259" s="38">
        <v>45261</v>
      </c>
      <c r="W259" s="8">
        <v>9</v>
      </c>
      <c r="X259" s="8">
        <v>15</v>
      </c>
      <c r="Y259" s="8">
        <v>285</v>
      </c>
      <c r="Z259" s="8" t="s">
        <v>208</v>
      </c>
      <c r="AA259" s="115">
        <v>19000000</v>
      </c>
      <c r="AB259" s="115">
        <v>2000000</v>
      </c>
      <c r="AC259" s="138">
        <v>895</v>
      </c>
      <c r="AD259" s="38">
        <v>44944</v>
      </c>
      <c r="AE259" s="115" t="s">
        <v>1634</v>
      </c>
      <c r="AF259" s="138">
        <v>1154</v>
      </c>
      <c r="AG259" s="38">
        <v>44972</v>
      </c>
      <c r="AH259" s="115" t="s">
        <v>1635</v>
      </c>
      <c r="AI259" s="36" t="s">
        <v>112</v>
      </c>
      <c r="AJ259" s="116">
        <v>44971</v>
      </c>
      <c r="AK259" s="114" t="s">
        <v>1801</v>
      </c>
      <c r="AL259" s="50" t="s">
        <v>114</v>
      </c>
      <c r="AM259" s="138" t="s">
        <v>1001</v>
      </c>
      <c r="AN259" s="36" t="s">
        <v>1638</v>
      </c>
      <c r="AO259" s="36" t="s">
        <v>1639</v>
      </c>
      <c r="AP259" s="309" t="s">
        <v>472</v>
      </c>
      <c r="AQ259" s="31">
        <v>1</v>
      </c>
      <c r="AR259" s="80" t="s">
        <v>118</v>
      </c>
      <c r="AS259" s="140">
        <v>45260</v>
      </c>
      <c r="AT259" s="115">
        <v>2000000</v>
      </c>
      <c r="AU259" s="115">
        <v>2000000</v>
      </c>
      <c r="AV259" s="8">
        <v>1</v>
      </c>
      <c r="AW259" s="8">
        <v>0</v>
      </c>
      <c r="AX259" s="8">
        <v>30</v>
      </c>
      <c r="AY259" s="8" t="s">
        <v>136</v>
      </c>
      <c r="AZ259" s="8">
        <v>30</v>
      </c>
      <c r="BA259" s="140">
        <v>45292</v>
      </c>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215"/>
      <c r="BY259" s="140">
        <v>45292</v>
      </c>
      <c r="BZ259" s="8">
        <f>Y259+AZ259</f>
        <v>315</v>
      </c>
      <c r="CA259" s="8" t="s">
        <v>280</v>
      </c>
      <c r="CB259" s="115">
        <f>AA259+AU259</f>
        <v>21000000</v>
      </c>
      <c r="CC259" s="31" t="s">
        <v>121</v>
      </c>
      <c r="CD259" s="220"/>
      <c r="CE259" s="75"/>
      <c r="CF259" s="75"/>
      <c r="CG259" s="75"/>
      <c r="CH259" s="75"/>
      <c r="CI259" s="75"/>
      <c r="CJ259" s="75"/>
      <c r="CK259" s="75"/>
      <c r="CL259" s="75"/>
      <c r="CM259" s="75"/>
      <c r="CN259" s="75"/>
      <c r="CO259" s="75"/>
      <c r="CP259" s="75"/>
      <c r="CQ259" s="75"/>
      <c r="CR259" s="75"/>
      <c r="CS259" s="75"/>
      <c r="CT259" s="75"/>
      <c r="CU259" s="75"/>
      <c r="CV259" s="75"/>
      <c r="CW259" s="75"/>
      <c r="CX259" s="75"/>
      <c r="CY259" s="75"/>
      <c r="CZ259" s="75"/>
      <c r="DA259" s="75"/>
    </row>
    <row r="260" spans="1:105" ht="28.5" customHeight="1" x14ac:dyDescent="0.2">
      <c r="A260" s="64">
        <v>260</v>
      </c>
      <c r="B260" s="99">
        <v>85984</v>
      </c>
      <c r="C260" s="1" t="s">
        <v>1627</v>
      </c>
      <c r="D260" s="1" t="s">
        <v>1628</v>
      </c>
      <c r="E260" s="29" t="s">
        <v>1629</v>
      </c>
      <c r="F260" s="30" t="s">
        <v>1802</v>
      </c>
      <c r="G260" s="26" t="s">
        <v>1803</v>
      </c>
      <c r="H260" s="35" t="s">
        <v>100</v>
      </c>
      <c r="I260" s="24" t="s">
        <v>129</v>
      </c>
      <c r="J260" s="5" t="s">
        <v>249</v>
      </c>
      <c r="K260" s="11">
        <v>4</v>
      </c>
      <c r="L260" s="35" t="s">
        <v>214</v>
      </c>
      <c r="M260" s="52" t="s">
        <v>215</v>
      </c>
      <c r="N260" s="52" t="s">
        <v>105</v>
      </c>
      <c r="O260" s="52" t="s">
        <v>106</v>
      </c>
      <c r="P260" s="35" t="s">
        <v>1804</v>
      </c>
      <c r="Q260" s="26" t="s">
        <v>1800</v>
      </c>
      <c r="R260" s="15" t="s">
        <v>109</v>
      </c>
      <c r="S260" s="35" t="s">
        <v>110</v>
      </c>
      <c r="T260" s="12">
        <v>44971</v>
      </c>
      <c r="U260" s="37">
        <v>44974</v>
      </c>
      <c r="V260" s="37">
        <v>45261</v>
      </c>
      <c r="W260" s="7">
        <v>9</v>
      </c>
      <c r="X260" s="7">
        <v>15</v>
      </c>
      <c r="Y260" s="7">
        <v>285</v>
      </c>
      <c r="Z260" s="7" t="s">
        <v>208</v>
      </c>
      <c r="AA260" s="10">
        <v>19000000</v>
      </c>
      <c r="AB260" s="10">
        <v>2000000</v>
      </c>
      <c r="AC260" s="28">
        <v>895</v>
      </c>
      <c r="AD260" s="37">
        <v>44944</v>
      </c>
      <c r="AE260" s="10" t="s">
        <v>1634</v>
      </c>
      <c r="AF260" s="28">
        <v>1161</v>
      </c>
      <c r="AG260" s="37">
        <v>44972</v>
      </c>
      <c r="AH260" s="10" t="s">
        <v>1635</v>
      </c>
      <c r="AI260" s="15" t="s">
        <v>112</v>
      </c>
      <c r="AJ260" s="16">
        <v>44971</v>
      </c>
      <c r="AK260" s="6" t="s">
        <v>1805</v>
      </c>
      <c r="AL260" s="35" t="s">
        <v>114</v>
      </c>
      <c r="AM260" s="28" t="s">
        <v>1001</v>
      </c>
      <c r="AN260" s="15" t="s">
        <v>1638</v>
      </c>
      <c r="AO260" s="15" t="s">
        <v>1639</v>
      </c>
      <c r="AP260" s="310" t="s">
        <v>126</v>
      </c>
      <c r="AQ260" s="11">
        <v>1</v>
      </c>
      <c r="AR260" s="26" t="s">
        <v>118</v>
      </c>
      <c r="AS260" s="94">
        <v>45260</v>
      </c>
      <c r="AT260" s="10">
        <v>2000000</v>
      </c>
      <c r="AU260" s="10">
        <v>2000000</v>
      </c>
      <c r="AV260" s="7">
        <v>1</v>
      </c>
      <c r="AW260" s="7">
        <v>0</v>
      </c>
      <c r="AX260" s="7">
        <v>30</v>
      </c>
      <c r="AY260" s="7" t="s">
        <v>136</v>
      </c>
      <c r="AZ260" s="7">
        <v>30</v>
      </c>
      <c r="BA260" s="94">
        <v>45292</v>
      </c>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215"/>
      <c r="BY260" s="94">
        <v>45292</v>
      </c>
      <c r="BZ260" s="7">
        <f>Y260+AZ260</f>
        <v>315</v>
      </c>
      <c r="CA260" s="7" t="s">
        <v>280</v>
      </c>
      <c r="CB260" s="10">
        <f>AA260+AU260</f>
        <v>21000000</v>
      </c>
      <c r="CC260" s="11" t="s">
        <v>121</v>
      </c>
      <c r="CD260" s="214"/>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row>
    <row r="261" spans="1:105" ht="28.5" customHeight="1" x14ac:dyDescent="0.2">
      <c r="A261" s="64">
        <v>261</v>
      </c>
      <c r="B261" s="99">
        <v>85984</v>
      </c>
      <c r="C261" s="1" t="s">
        <v>1627</v>
      </c>
      <c r="D261" s="1" t="s">
        <v>1628</v>
      </c>
      <c r="E261" s="29" t="s">
        <v>1629</v>
      </c>
      <c r="F261" s="30" t="s">
        <v>1806</v>
      </c>
      <c r="G261" s="26" t="s">
        <v>1807</v>
      </c>
      <c r="H261" s="35" t="s">
        <v>100</v>
      </c>
      <c r="I261" s="24" t="s">
        <v>129</v>
      </c>
      <c r="J261" s="5" t="s">
        <v>249</v>
      </c>
      <c r="K261" s="11">
        <v>4</v>
      </c>
      <c r="L261" s="35" t="s">
        <v>214</v>
      </c>
      <c r="M261" s="52" t="s">
        <v>215</v>
      </c>
      <c r="N261" s="52" t="s">
        <v>105</v>
      </c>
      <c r="O261" s="52" t="s">
        <v>106</v>
      </c>
      <c r="P261" s="35" t="s">
        <v>1808</v>
      </c>
      <c r="Q261" s="26" t="s">
        <v>1633</v>
      </c>
      <c r="R261" s="15" t="s">
        <v>109</v>
      </c>
      <c r="S261" s="35" t="s">
        <v>110</v>
      </c>
      <c r="T261" s="12">
        <v>44972</v>
      </c>
      <c r="U261" s="37">
        <v>44974</v>
      </c>
      <c r="V261" s="37">
        <v>45261</v>
      </c>
      <c r="W261" s="7">
        <v>9</v>
      </c>
      <c r="X261" s="7">
        <v>15</v>
      </c>
      <c r="Y261" s="7">
        <v>285</v>
      </c>
      <c r="Z261" s="7" t="s">
        <v>208</v>
      </c>
      <c r="AA261" s="10">
        <v>19000000</v>
      </c>
      <c r="AB261" s="10">
        <v>2000000</v>
      </c>
      <c r="AC261" s="28">
        <v>895</v>
      </c>
      <c r="AD261" s="37">
        <v>44944</v>
      </c>
      <c r="AE261" s="10" t="s">
        <v>1634</v>
      </c>
      <c r="AF261" s="28">
        <v>1196</v>
      </c>
      <c r="AG261" s="37">
        <v>44974</v>
      </c>
      <c r="AH261" s="10" t="s">
        <v>1635</v>
      </c>
      <c r="AI261" s="15" t="s">
        <v>112</v>
      </c>
      <c r="AJ261" s="16">
        <v>44971</v>
      </c>
      <c r="AK261" s="6" t="s">
        <v>1809</v>
      </c>
      <c r="AL261" s="35" t="s">
        <v>114</v>
      </c>
      <c r="AM261" s="28" t="s">
        <v>1001</v>
      </c>
      <c r="AN261" s="15" t="s">
        <v>1638</v>
      </c>
      <c r="AO261" s="15" t="s">
        <v>1639</v>
      </c>
      <c r="AP261" s="310" t="s">
        <v>117</v>
      </c>
      <c r="AQ261" s="11">
        <v>1</v>
      </c>
      <c r="AR261" s="26" t="s">
        <v>118</v>
      </c>
      <c r="AS261" s="94">
        <v>45261</v>
      </c>
      <c r="AT261" s="10">
        <v>2000000</v>
      </c>
      <c r="AU261" s="10">
        <v>2000000</v>
      </c>
      <c r="AV261" s="30">
        <v>1</v>
      </c>
      <c r="AW261" s="30">
        <v>0</v>
      </c>
      <c r="AX261" s="30">
        <v>30</v>
      </c>
      <c r="AY261" s="30" t="s">
        <v>136</v>
      </c>
      <c r="AZ261" s="30">
        <v>30</v>
      </c>
      <c r="BA261" s="94">
        <v>45292</v>
      </c>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215"/>
      <c r="BY261" s="94">
        <v>45292</v>
      </c>
      <c r="BZ261" s="30">
        <f>Y261+AZ261</f>
        <v>315</v>
      </c>
      <c r="CA261" s="30" t="s">
        <v>280</v>
      </c>
      <c r="CB261" s="10">
        <f>AA261+AU261</f>
        <v>21000000</v>
      </c>
      <c r="CC261" s="11" t="s">
        <v>121</v>
      </c>
      <c r="CD261" s="214"/>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row>
    <row r="262" spans="1:105" ht="28.5" customHeight="1" x14ac:dyDescent="0.2">
      <c r="A262" s="77">
        <v>262</v>
      </c>
      <c r="B262" s="99">
        <v>84380</v>
      </c>
      <c r="C262" s="1" t="s">
        <v>200</v>
      </c>
      <c r="D262" s="1" t="s">
        <v>201</v>
      </c>
      <c r="E262" s="29" t="s">
        <v>202</v>
      </c>
      <c r="F262" s="112" t="s">
        <v>1810</v>
      </c>
      <c r="G262" s="179" t="s">
        <v>1811</v>
      </c>
      <c r="H262" s="48" t="s">
        <v>100</v>
      </c>
      <c r="I262" s="45" t="s">
        <v>129</v>
      </c>
      <c r="J262" s="47" t="s">
        <v>249</v>
      </c>
      <c r="K262" s="146">
        <v>3</v>
      </c>
      <c r="L262" s="48" t="s">
        <v>103</v>
      </c>
      <c r="M262" s="132"/>
      <c r="N262" s="132" t="s">
        <v>105</v>
      </c>
      <c r="O262" s="132" t="s">
        <v>106</v>
      </c>
      <c r="P262" s="48" t="s">
        <v>1812</v>
      </c>
      <c r="Q262" s="82" t="s">
        <v>207</v>
      </c>
      <c r="R262" s="105" t="s">
        <v>109</v>
      </c>
      <c r="S262" s="48" t="s">
        <v>110</v>
      </c>
      <c r="T262" s="134">
        <v>44972</v>
      </c>
      <c r="U262" s="44">
        <v>44974</v>
      </c>
      <c r="V262" s="44">
        <v>45215</v>
      </c>
      <c r="W262" s="65">
        <v>8</v>
      </c>
      <c r="X262" s="65">
        <v>0</v>
      </c>
      <c r="Y262" s="65">
        <f>W262*30+X262</f>
        <v>240</v>
      </c>
      <c r="Z262" s="65" t="s">
        <v>1374</v>
      </c>
      <c r="AA262" s="17">
        <v>52000000</v>
      </c>
      <c r="AB262" s="17">
        <v>6500000</v>
      </c>
      <c r="AC262" s="133">
        <v>984</v>
      </c>
      <c r="AD262" s="44">
        <v>44951</v>
      </c>
      <c r="AE262" s="17" t="s">
        <v>1073</v>
      </c>
      <c r="AF262" s="133">
        <v>1172</v>
      </c>
      <c r="AG262" s="44">
        <v>44973</v>
      </c>
      <c r="AH262" s="17" t="s">
        <v>1813</v>
      </c>
      <c r="AI262" s="105" t="s">
        <v>112</v>
      </c>
      <c r="AJ262" s="108">
        <v>44972</v>
      </c>
      <c r="AK262" s="285" t="s">
        <v>1814</v>
      </c>
      <c r="AL262" s="48" t="s">
        <v>114</v>
      </c>
      <c r="AM262" s="133" t="s">
        <v>210</v>
      </c>
      <c r="AN262" s="82" t="s">
        <v>233</v>
      </c>
      <c r="AO262" s="39"/>
      <c r="AP262" s="311" t="s">
        <v>126</v>
      </c>
      <c r="AQ262" s="39">
        <v>1</v>
      </c>
      <c r="AR262" s="82" t="s">
        <v>118</v>
      </c>
      <c r="AS262" s="129">
        <v>45212</v>
      </c>
      <c r="AT262" s="17">
        <v>13000000</v>
      </c>
      <c r="AU262" s="17">
        <v>13000000</v>
      </c>
      <c r="AV262" s="65">
        <v>2</v>
      </c>
      <c r="AW262" s="65">
        <v>0</v>
      </c>
      <c r="AX262" s="65">
        <v>60</v>
      </c>
      <c r="AY262" s="65" t="s">
        <v>119</v>
      </c>
      <c r="AZ262" s="65">
        <v>60</v>
      </c>
      <c r="BA262" s="129">
        <v>45276</v>
      </c>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215"/>
      <c r="BY262" s="129">
        <v>45276</v>
      </c>
      <c r="BZ262" s="65">
        <f>Y262+AZ262</f>
        <v>300</v>
      </c>
      <c r="CA262" s="65" t="s">
        <v>274</v>
      </c>
      <c r="CB262" s="17">
        <f>AA262+AU262</f>
        <v>65000000</v>
      </c>
      <c r="CC262" s="39" t="s">
        <v>281</v>
      </c>
      <c r="CD262" s="221"/>
      <c r="CE262" s="85"/>
      <c r="CF262" s="85"/>
      <c r="CG262" s="85"/>
      <c r="CH262" s="85"/>
      <c r="CI262" s="85"/>
      <c r="CJ262" s="85"/>
      <c r="CK262" s="85"/>
      <c r="CL262" s="85"/>
      <c r="CM262" s="85"/>
      <c r="CN262" s="85"/>
      <c r="CO262" s="85"/>
      <c r="CP262" s="85"/>
      <c r="CQ262" s="85"/>
      <c r="CR262" s="85"/>
      <c r="CS262" s="85"/>
      <c r="CT262" s="85"/>
      <c r="CU262" s="85"/>
      <c r="CV262" s="85"/>
      <c r="CW262" s="85"/>
      <c r="CX262" s="85"/>
      <c r="CY262" s="85"/>
      <c r="CZ262" s="85"/>
      <c r="DA262" s="85"/>
    </row>
    <row r="263" spans="1:105" ht="28.5" customHeight="1" x14ac:dyDescent="0.2">
      <c r="A263" s="64">
        <v>263</v>
      </c>
      <c r="B263" s="99">
        <v>84684</v>
      </c>
      <c r="C263" s="1" t="s">
        <v>254</v>
      </c>
      <c r="D263" s="1" t="s">
        <v>255</v>
      </c>
      <c r="E263" s="29" t="s">
        <v>256</v>
      </c>
      <c r="F263" s="30" t="s">
        <v>1815</v>
      </c>
      <c r="G263" s="86" t="s">
        <v>1816</v>
      </c>
      <c r="H263" s="35" t="s">
        <v>100</v>
      </c>
      <c r="I263" s="24" t="s">
        <v>129</v>
      </c>
      <c r="J263" s="5" t="s">
        <v>249</v>
      </c>
      <c r="K263" s="11">
        <v>4</v>
      </c>
      <c r="L263" s="35" t="s">
        <v>214</v>
      </c>
      <c r="M263" s="52" t="s">
        <v>215</v>
      </c>
      <c r="N263" s="52" t="s">
        <v>105</v>
      </c>
      <c r="O263" s="52" t="s">
        <v>106</v>
      </c>
      <c r="P263" s="35" t="s">
        <v>1817</v>
      </c>
      <c r="Q263" s="26" t="s">
        <v>557</v>
      </c>
      <c r="R263" s="15" t="s">
        <v>109</v>
      </c>
      <c r="S263" s="35" t="s">
        <v>110</v>
      </c>
      <c r="T263" s="12">
        <v>44972</v>
      </c>
      <c r="U263" s="37">
        <v>44973</v>
      </c>
      <c r="V263" s="37">
        <v>45260</v>
      </c>
      <c r="W263" s="7">
        <v>9</v>
      </c>
      <c r="X263" s="7">
        <v>15</v>
      </c>
      <c r="Y263" s="7">
        <v>285</v>
      </c>
      <c r="Z263" s="7" t="s">
        <v>208</v>
      </c>
      <c r="AA263" s="10">
        <v>22800000</v>
      </c>
      <c r="AB263" s="10">
        <v>2400000</v>
      </c>
      <c r="AC263" s="28">
        <v>976</v>
      </c>
      <c r="AD263" s="37">
        <v>44946</v>
      </c>
      <c r="AE263" s="10" t="s">
        <v>1037</v>
      </c>
      <c r="AF263" s="28">
        <v>1171</v>
      </c>
      <c r="AG263" s="37">
        <v>44973</v>
      </c>
      <c r="AH263" s="10" t="s">
        <v>934</v>
      </c>
      <c r="AI263" s="15" t="s">
        <v>112</v>
      </c>
      <c r="AJ263" s="16">
        <v>44972</v>
      </c>
      <c r="AK263" s="6" t="s">
        <v>1818</v>
      </c>
      <c r="AL263" s="35" t="s">
        <v>114</v>
      </c>
      <c r="AM263" s="28" t="s">
        <v>263</v>
      </c>
      <c r="AN263" s="23" t="s">
        <v>559</v>
      </c>
      <c r="AO263" s="11" t="s">
        <v>560</v>
      </c>
      <c r="AP263" s="11" t="s">
        <v>265</v>
      </c>
      <c r="AQ263" s="11">
        <v>1</v>
      </c>
      <c r="AR263" s="40"/>
      <c r="AS263" s="40"/>
      <c r="AT263" s="40"/>
      <c r="AU263" s="40"/>
      <c r="AV263" s="40"/>
      <c r="AW263" s="40"/>
      <c r="AX263" s="40"/>
      <c r="AY263" s="40"/>
      <c r="AZ263" s="40"/>
      <c r="BA263" s="40"/>
      <c r="BB263" s="63"/>
      <c r="BC263" s="63"/>
      <c r="BD263" s="63"/>
      <c r="BE263" s="63"/>
      <c r="BF263" s="63"/>
      <c r="BG263" s="63"/>
      <c r="BH263" s="63"/>
      <c r="BI263" s="63"/>
      <c r="BJ263" s="63"/>
      <c r="BK263" s="123" t="s">
        <v>343</v>
      </c>
      <c r="BL263" s="158">
        <v>44995</v>
      </c>
      <c r="BM263" s="158">
        <v>44995</v>
      </c>
      <c r="BN263" s="123" t="s">
        <v>1819</v>
      </c>
      <c r="BO263" s="123">
        <v>80114740</v>
      </c>
      <c r="BP263" s="123" t="s">
        <v>1820</v>
      </c>
      <c r="BQ263" s="119">
        <v>1760000</v>
      </c>
      <c r="BR263" s="123" t="s">
        <v>1816</v>
      </c>
      <c r="BS263" s="123">
        <v>1013581512</v>
      </c>
      <c r="BT263" s="123" t="s">
        <v>1821</v>
      </c>
      <c r="BU263" s="119">
        <v>21040000</v>
      </c>
      <c r="BV263" s="174" t="s">
        <v>1822</v>
      </c>
      <c r="BW263" s="119"/>
      <c r="BX263" s="227"/>
      <c r="BY263" s="92">
        <f>V263</f>
        <v>45260</v>
      </c>
      <c r="BZ263" s="26">
        <f>Y263+AZ263</f>
        <v>285</v>
      </c>
      <c r="CA263" s="26" t="str">
        <f>Z263</f>
        <v>9 MESES Y 15 DIAS</v>
      </c>
      <c r="CB263" s="157">
        <f>AA263+AU263</f>
        <v>22800000</v>
      </c>
      <c r="CC263" s="11" t="s">
        <v>368</v>
      </c>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row>
    <row r="264" spans="1:105" ht="28.5" customHeight="1" x14ac:dyDescent="0.2">
      <c r="A264" s="79">
        <v>264</v>
      </c>
      <c r="B264" s="99">
        <v>86221</v>
      </c>
      <c r="C264" s="1" t="s">
        <v>95</v>
      </c>
      <c r="D264" s="1" t="s">
        <v>96</v>
      </c>
      <c r="E264" s="29" t="s">
        <v>97</v>
      </c>
      <c r="F264" s="154" t="s">
        <v>1823</v>
      </c>
      <c r="G264" s="80" t="s">
        <v>1824</v>
      </c>
      <c r="H264" s="50" t="s">
        <v>100</v>
      </c>
      <c r="I264" s="54" t="s">
        <v>101</v>
      </c>
      <c r="J264" s="49" t="s">
        <v>249</v>
      </c>
      <c r="K264" s="31">
        <v>1</v>
      </c>
      <c r="L264" s="50" t="s">
        <v>103</v>
      </c>
      <c r="M264" s="126"/>
      <c r="N264" s="126" t="s">
        <v>105</v>
      </c>
      <c r="O264" s="126" t="s">
        <v>106</v>
      </c>
      <c r="P264" s="50" t="s">
        <v>1825</v>
      </c>
      <c r="Q264" s="80" t="s">
        <v>1826</v>
      </c>
      <c r="R264" s="36" t="s">
        <v>109</v>
      </c>
      <c r="S264" s="50" t="s">
        <v>110</v>
      </c>
      <c r="T264" s="139">
        <v>44972</v>
      </c>
      <c r="U264" s="38">
        <v>44973</v>
      </c>
      <c r="V264" s="38">
        <v>45260</v>
      </c>
      <c r="W264" s="8">
        <v>9</v>
      </c>
      <c r="X264" s="8">
        <v>15</v>
      </c>
      <c r="Y264" s="8">
        <v>285</v>
      </c>
      <c r="Z264" s="8" t="s">
        <v>208</v>
      </c>
      <c r="AA264" s="115">
        <v>43700000</v>
      </c>
      <c r="AB264" s="115">
        <v>4600000</v>
      </c>
      <c r="AC264" s="138">
        <v>960</v>
      </c>
      <c r="AD264" s="38">
        <v>44946</v>
      </c>
      <c r="AE264" s="115" t="s">
        <v>1399</v>
      </c>
      <c r="AF264" s="138">
        <v>1177</v>
      </c>
      <c r="AG264" s="38">
        <v>44973</v>
      </c>
      <c r="AH264" s="115" t="s">
        <v>1135</v>
      </c>
      <c r="AI264" s="36" t="s">
        <v>112</v>
      </c>
      <c r="AJ264" s="116">
        <v>44972</v>
      </c>
      <c r="AK264" s="114" t="s">
        <v>1827</v>
      </c>
      <c r="AL264" s="50" t="s">
        <v>114</v>
      </c>
      <c r="AM264" s="138" t="s">
        <v>1828</v>
      </c>
      <c r="AN264" s="43" t="s">
        <v>240</v>
      </c>
      <c r="AO264" s="43"/>
      <c r="AP264" s="309" t="s">
        <v>135</v>
      </c>
      <c r="AQ264" s="31">
        <v>1</v>
      </c>
      <c r="AR264" s="80" t="s">
        <v>118</v>
      </c>
      <c r="AS264" s="140">
        <v>45259</v>
      </c>
      <c r="AT264" s="115">
        <v>4600000</v>
      </c>
      <c r="AU264" s="115">
        <v>4600000</v>
      </c>
      <c r="AV264" s="8">
        <v>1</v>
      </c>
      <c r="AW264" s="8">
        <v>0</v>
      </c>
      <c r="AX264" s="8">
        <v>30</v>
      </c>
      <c r="AY264" s="8" t="s">
        <v>136</v>
      </c>
      <c r="AZ264" s="8">
        <v>30</v>
      </c>
      <c r="BA264" s="140">
        <v>45290</v>
      </c>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215"/>
      <c r="BY264" s="140">
        <v>45290</v>
      </c>
      <c r="BZ264" s="8">
        <f>Y264+AZ264</f>
        <v>315</v>
      </c>
      <c r="CA264" s="8" t="s">
        <v>280</v>
      </c>
      <c r="CB264" s="115">
        <f>AA264+AU264</f>
        <v>48300000</v>
      </c>
      <c r="CC264" s="31" t="s">
        <v>121</v>
      </c>
      <c r="CD264" s="220"/>
      <c r="CE264" s="75"/>
      <c r="CF264" s="75"/>
      <c r="CG264" s="75"/>
      <c r="CH264" s="75"/>
      <c r="CI264" s="75"/>
      <c r="CJ264" s="75"/>
      <c r="CK264" s="75"/>
      <c r="CL264" s="75"/>
      <c r="CM264" s="75"/>
      <c r="CN264" s="75"/>
      <c r="CO264" s="75"/>
      <c r="CP264" s="75"/>
      <c r="CQ264" s="75"/>
      <c r="CR264" s="75"/>
      <c r="CS264" s="75"/>
      <c r="CT264" s="75"/>
      <c r="CU264" s="75"/>
      <c r="CV264" s="75"/>
      <c r="CW264" s="75"/>
      <c r="CX264" s="75"/>
      <c r="CY264" s="75"/>
      <c r="CZ264" s="75"/>
      <c r="DA264" s="75"/>
    </row>
    <row r="265" spans="1:105" ht="28.5" customHeight="1" x14ac:dyDescent="0.2">
      <c r="A265" s="64">
        <v>265</v>
      </c>
      <c r="B265" s="99">
        <v>87326</v>
      </c>
      <c r="C265" s="1" t="s">
        <v>95</v>
      </c>
      <c r="D265" s="1" t="s">
        <v>96</v>
      </c>
      <c r="E265" s="29" t="s">
        <v>97</v>
      </c>
      <c r="F265" s="30" t="s">
        <v>1829</v>
      </c>
      <c r="G265" s="26" t="s">
        <v>1830</v>
      </c>
      <c r="H265" s="35" t="s">
        <v>100</v>
      </c>
      <c r="I265" s="24" t="s">
        <v>129</v>
      </c>
      <c r="J265" s="5" t="s">
        <v>249</v>
      </c>
      <c r="K265" s="11">
        <v>1</v>
      </c>
      <c r="L265" s="35" t="s">
        <v>103</v>
      </c>
      <c r="M265" s="52"/>
      <c r="N265" s="52" t="s">
        <v>105</v>
      </c>
      <c r="O265" s="52" t="s">
        <v>106</v>
      </c>
      <c r="P265" s="35" t="s">
        <v>1831</v>
      </c>
      <c r="Q265" s="26" t="s">
        <v>377</v>
      </c>
      <c r="R265" s="15" t="s">
        <v>109</v>
      </c>
      <c r="S265" s="35" t="s">
        <v>110</v>
      </c>
      <c r="T265" s="12">
        <v>44972</v>
      </c>
      <c r="U265" s="37">
        <v>44986</v>
      </c>
      <c r="V265" s="37">
        <v>45245</v>
      </c>
      <c r="W265" s="7">
        <v>8</v>
      </c>
      <c r="X265" s="7">
        <v>15</v>
      </c>
      <c r="Y265" s="7">
        <f>W265*30+X265</f>
        <v>255</v>
      </c>
      <c r="Z265" s="7" t="s">
        <v>982</v>
      </c>
      <c r="AA265" s="10">
        <v>59500000</v>
      </c>
      <c r="AB265" s="10">
        <v>7000000</v>
      </c>
      <c r="AC265" s="28">
        <v>1068</v>
      </c>
      <c r="AD265" s="37">
        <v>44963</v>
      </c>
      <c r="AE265" s="10" t="s">
        <v>1832</v>
      </c>
      <c r="AF265" s="28">
        <v>1168</v>
      </c>
      <c r="AG265" s="37">
        <v>44973</v>
      </c>
      <c r="AH265" s="10" t="s">
        <v>984</v>
      </c>
      <c r="AI265" s="15" t="s">
        <v>112</v>
      </c>
      <c r="AJ265" s="16">
        <v>44972</v>
      </c>
      <c r="AK265" s="6" t="s">
        <v>1833</v>
      </c>
      <c r="AL265" s="35" t="s">
        <v>114</v>
      </c>
      <c r="AM265" s="28" t="s">
        <v>295</v>
      </c>
      <c r="AN265" s="15" t="s">
        <v>308</v>
      </c>
      <c r="AO265" s="23"/>
      <c r="AP265" s="310" t="s">
        <v>172</v>
      </c>
      <c r="AQ265" s="11">
        <v>1</v>
      </c>
      <c r="AR265" s="245" t="s">
        <v>1834</v>
      </c>
      <c r="AS265" s="177" t="s">
        <v>1835</v>
      </c>
      <c r="AT265" s="57" t="s">
        <v>1836</v>
      </c>
      <c r="AU265" s="57">
        <v>28000000</v>
      </c>
      <c r="AV265" s="26">
        <v>4</v>
      </c>
      <c r="AW265" s="26">
        <v>0</v>
      </c>
      <c r="AX265" s="26">
        <v>120</v>
      </c>
      <c r="AY265" s="26" t="s">
        <v>144</v>
      </c>
      <c r="AZ265" s="7">
        <v>120</v>
      </c>
      <c r="BA265" s="94">
        <v>45366</v>
      </c>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215"/>
      <c r="BY265" s="94">
        <v>45366</v>
      </c>
      <c r="BZ265" s="7">
        <f>Y265+AZ265</f>
        <v>375</v>
      </c>
      <c r="CA265" s="7" t="s">
        <v>137</v>
      </c>
      <c r="CB265" s="10">
        <f>AA265+AU265</f>
        <v>87500000</v>
      </c>
      <c r="CC265" s="11" t="s">
        <v>121</v>
      </c>
      <c r="CD265" s="214"/>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row>
    <row r="266" spans="1:105" ht="28.5" customHeight="1" x14ac:dyDescent="0.2">
      <c r="A266" s="77">
        <v>266</v>
      </c>
      <c r="B266" s="99">
        <v>87326</v>
      </c>
      <c r="C266" s="1" t="s">
        <v>95</v>
      </c>
      <c r="D266" s="1" t="s">
        <v>96</v>
      </c>
      <c r="E266" s="29" t="s">
        <v>97</v>
      </c>
      <c r="F266" s="112" t="s">
        <v>1837</v>
      </c>
      <c r="G266" s="82" t="s">
        <v>1838</v>
      </c>
      <c r="H266" s="48" t="s">
        <v>100</v>
      </c>
      <c r="I266" s="45" t="s">
        <v>101</v>
      </c>
      <c r="J266" s="47" t="s">
        <v>249</v>
      </c>
      <c r="K266" s="39">
        <v>1</v>
      </c>
      <c r="L266" s="48" t="s">
        <v>103</v>
      </c>
      <c r="M266" s="132"/>
      <c r="N266" s="132" t="s">
        <v>105</v>
      </c>
      <c r="O266" s="132" t="s">
        <v>106</v>
      </c>
      <c r="P266" s="48" t="s">
        <v>1839</v>
      </c>
      <c r="Q266" s="82" t="s">
        <v>377</v>
      </c>
      <c r="R266" s="105" t="s">
        <v>109</v>
      </c>
      <c r="S266" s="48" t="s">
        <v>110</v>
      </c>
      <c r="T266" s="134">
        <v>44972</v>
      </c>
      <c r="U266" s="44">
        <v>44986</v>
      </c>
      <c r="V266" s="44">
        <v>45245</v>
      </c>
      <c r="W266" s="65">
        <v>8</v>
      </c>
      <c r="X266" s="65">
        <v>15</v>
      </c>
      <c r="Y266" s="65">
        <f>W266*30+X266</f>
        <v>255</v>
      </c>
      <c r="Z266" s="65" t="s">
        <v>982</v>
      </c>
      <c r="AA266" s="17">
        <v>59500000</v>
      </c>
      <c r="AB266" s="17">
        <v>7000000</v>
      </c>
      <c r="AC266" s="133">
        <v>1068</v>
      </c>
      <c r="AD266" s="44">
        <v>44963</v>
      </c>
      <c r="AE266" s="17" t="s">
        <v>1832</v>
      </c>
      <c r="AF266" s="133">
        <v>1169</v>
      </c>
      <c r="AG266" s="44">
        <v>44973</v>
      </c>
      <c r="AH266" s="17" t="s">
        <v>984</v>
      </c>
      <c r="AI266" s="105" t="s">
        <v>112</v>
      </c>
      <c r="AJ266" s="108">
        <v>44972</v>
      </c>
      <c r="AK266" s="107" t="s">
        <v>1840</v>
      </c>
      <c r="AL266" s="48" t="s">
        <v>114</v>
      </c>
      <c r="AM266" s="133" t="s">
        <v>295</v>
      </c>
      <c r="AN266" s="105" t="s">
        <v>308</v>
      </c>
      <c r="AO266" s="109"/>
      <c r="AP266" s="311" t="s">
        <v>172</v>
      </c>
      <c r="AQ266" s="11">
        <v>1</v>
      </c>
      <c r="AR266" s="26" t="s">
        <v>118</v>
      </c>
      <c r="AS266" s="94">
        <v>45244</v>
      </c>
      <c r="AT266" s="10">
        <v>10500000</v>
      </c>
      <c r="AU266" s="10">
        <v>10500000</v>
      </c>
      <c r="AV266" s="7">
        <v>1</v>
      </c>
      <c r="AW266" s="7">
        <v>15</v>
      </c>
      <c r="AX266" s="7">
        <v>45</v>
      </c>
      <c r="AY266" s="7" t="s">
        <v>790</v>
      </c>
      <c r="AZ266" s="7">
        <v>45</v>
      </c>
      <c r="BA266" s="94">
        <v>45290</v>
      </c>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215"/>
      <c r="BY266" s="94">
        <v>45290</v>
      </c>
      <c r="BZ266" s="7">
        <f>Y266+AZ266</f>
        <v>300</v>
      </c>
      <c r="CA266" s="7" t="s">
        <v>274</v>
      </c>
      <c r="CB266" s="10">
        <f>AA266+AU266</f>
        <v>70000000</v>
      </c>
      <c r="CC266" s="11" t="s">
        <v>121</v>
      </c>
      <c r="CD266" s="221"/>
      <c r="CE266" s="85"/>
      <c r="CF266" s="85"/>
      <c r="CG266" s="85"/>
      <c r="CH266" s="85"/>
      <c r="CI266" s="85"/>
      <c r="CJ266" s="85"/>
      <c r="CK266" s="85"/>
      <c r="CL266" s="85"/>
      <c r="CM266" s="85"/>
      <c r="CN266" s="85"/>
      <c r="CO266" s="85"/>
      <c r="CP266" s="85"/>
      <c r="CQ266" s="85"/>
      <c r="CR266" s="85"/>
      <c r="CS266" s="85"/>
      <c r="CT266" s="85"/>
      <c r="CU266" s="85"/>
      <c r="CV266" s="85"/>
      <c r="CW266" s="85"/>
      <c r="CX266" s="85"/>
      <c r="CY266" s="85"/>
      <c r="CZ266" s="85"/>
      <c r="DA266" s="85"/>
    </row>
    <row r="267" spans="1:105" ht="28.5" customHeight="1" x14ac:dyDescent="0.2">
      <c r="A267" s="64">
        <v>267</v>
      </c>
      <c r="B267" s="99">
        <v>84421</v>
      </c>
      <c r="C267" s="1" t="s">
        <v>95</v>
      </c>
      <c r="D267" s="1" t="s">
        <v>96</v>
      </c>
      <c r="E267" s="29" t="s">
        <v>97</v>
      </c>
      <c r="F267" s="30" t="s">
        <v>1841</v>
      </c>
      <c r="G267" s="26" t="s">
        <v>240</v>
      </c>
      <c r="H267" s="35" t="s">
        <v>100</v>
      </c>
      <c r="I267" s="24" t="s">
        <v>101</v>
      </c>
      <c r="J267" s="5" t="s">
        <v>249</v>
      </c>
      <c r="K267" s="11">
        <v>1</v>
      </c>
      <c r="L267" s="35" t="s">
        <v>130</v>
      </c>
      <c r="M267" s="52"/>
      <c r="N267" s="52" t="s">
        <v>105</v>
      </c>
      <c r="O267" s="52" t="s">
        <v>106</v>
      </c>
      <c r="P267" s="35" t="s">
        <v>1842</v>
      </c>
      <c r="Q267" s="26" t="s">
        <v>1843</v>
      </c>
      <c r="R267" s="15" t="s">
        <v>109</v>
      </c>
      <c r="S267" s="35" t="s">
        <v>110</v>
      </c>
      <c r="T267" s="12">
        <v>44972</v>
      </c>
      <c r="U267" s="37">
        <v>44986</v>
      </c>
      <c r="V267" s="37">
        <v>45306</v>
      </c>
      <c r="W267" s="7">
        <v>10</v>
      </c>
      <c r="X267" s="7">
        <v>15</v>
      </c>
      <c r="Y267" s="7">
        <f>W267*30+X267</f>
        <v>315</v>
      </c>
      <c r="Z267" s="7" t="s">
        <v>280</v>
      </c>
      <c r="AA267" s="10">
        <v>101850000</v>
      </c>
      <c r="AB267" s="10">
        <v>9700000</v>
      </c>
      <c r="AC267" s="28">
        <v>1041</v>
      </c>
      <c r="AD267" s="37">
        <v>44953</v>
      </c>
      <c r="AE267" s="10" t="s">
        <v>1844</v>
      </c>
      <c r="AF267" s="28">
        <v>1170</v>
      </c>
      <c r="AG267" s="37">
        <v>44973</v>
      </c>
      <c r="AH267" s="10" t="s">
        <v>1844</v>
      </c>
      <c r="AI267" s="15" t="s">
        <v>112</v>
      </c>
      <c r="AJ267" s="16">
        <v>44972</v>
      </c>
      <c r="AK267" s="6" t="s">
        <v>1845</v>
      </c>
      <c r="AL267" s="35" t="s">
        <v>114</v>
      </c>
      <c r="AM267" s="28" t="s">
        <v>295</v>
      </c>
      <c r="AN267" s="15" t="s">
        <v>308</v>
      </c>
      <c r="AO267" s="11"/>
      <c r="AP267" s="310" t="s">
        <v>172</v>
      </c>
      <c r="AQ267" s="11">
        <v>1</v>
      </c>
      <c r="AR267" s="26" t="s">
        <v>118</v>
      </c>
      <c r="AS267" s="94">
        <v>45280</v>
      </c>
      <c r="AT267" s="10">
        <v>48500000</v>
      </c>
      <c r="AU267" s="10">
        <v>48500000</v>
      </c>
      <c r="AV267" s="7">
        <v>5</v>
      </c>
      <c r="AW267" s="7">
        <v>0</v>
      </c>
      <c r="AX267" s="7">
        <v>150</v>
      </c>
      <c r="AY267" s="7" t="s">
        <v>319</v>
      </c>
      <c r="AZ267" s="7">
        <v>150</v>
      </c>
      <c r="BA267" s="94">
        <v>45458</v>
      </c>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217"/>
      <c r="BY267" s="94">
        <v>45458</v>
      </c>
      <c r="BZ267" s="7">
        <f>Y267+AZ267</f>
        <v>465</v>
      </c>
      <c r="CA267" s="7" t="s">
        <v>145</v>
      </c>
      <c r="CB267" s="10">
        <f>AA267+AU267</f>
        <v>150350000</v>
      </c>
      <c r="CC267" s="11" t="s">
        <v>121</v>
      </c>
      <c r="CD267" s="214"/>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row>
    <row r="268" spans="1:105" ht="28.5" customHeight="1" x14ac:dyDescent="0.2">
      <c r="A268" s="172">
        <v>268</v>
      </c>
      <c r="B268" s="99">
        <v>87586</v>
      </c>
      <c r="C268" s="1" t="s">
        <v>1127</v>
      </c>
      <c r="D268" s="1" t="s">
        <v>1128</v>
      </c>
      <c r="E268" s="29" t="s">
        <v>1129</v>
      </c>
      <c r="F268" s="171" t="s">
        <v>1846</v>
      </c>
      <c r="G268" s="123" t="s">
        <v>1138</v>
      </c>
      <c r="H268" s="143" t="s">
        <v>100</v>
      </c>
      <c r="I268" s="53" t="s">
        <v>101</v>
      </c>
      <c r="J268" s="117" t="s">
        <v>249</v>
      </c>
      <c r="K268" s="83">
        <v>3</v>
      </c>
      <c r="L268" s="143" t="s">
        <v>130</v>
      </c>
      <c r="M268" s="150"/>
      <c r="N268" s="150" t="s">
        <v>105</v>
      </c>
      <c r="O268" s="150" t="s">
        <v>106</v>
      </c>
      <c r="P268" s="143" t="s">
        <v>1847</v>
      </c>
      <c r="Q268" s="123" t="s">
        <v>1848</v>
      </c>
      <c r="R268" s="120" t="s">
        <v>109</v>
      </c>
      <c r="S268" s="143" t="s">
        <v>110</v>
      </c>
      <c r="T268" s="152">
        <v>44972</v>
      </c>
      <c r="U268" s="153">
        <v>44973</v>
      </c>
      <c r="V268" s="153">
        <v>45275</v>
      </c>
      <c r="W268" s="118">
        <v>10</v>
      </c>
      <c r="X268" s="118">
        <v>0</v>
      </c>
      <c r="Y268" s="118">
        <f>W268*30+X268</f>
        <v>300</v>
      </c>
      <c r="Z268" s="118" t="s">
        <v>274</v>
      </c>
      <c r="AA268" s="119">
        <v>85000000</v>
      </c>
      <c r="AB268" s="119">
        <v>8500000</v>
      </c>
      <c r="AC268" s="151">
        <v>1075</v>
      </c>
      <c r="AD268" s="153">
        <v>44970</v>
      </c>
      <c r="AE268" s="119" t="s">
        <v>1849</v>
      </c>
      <c r="AF268" s="151">
        <v>1173</v>
      </c>
      <c r="AG268" s="153">
        <v>44973</v>
      </c>
      <c r="AH268" s="119" t="s">
        <v>1849</v>
      </c>
      <c r="AI268" s="120" t="s">
        <v>112</v>
      </c>
      <c r="AJ268" s="121">
        <v>44972</v>
      </c>
      <c r="AK268" s="122" t="s">
        <v>1850</v>
      </c>
      <c r="AL268" s="143" t="s">
        <v>114</v>
      </c>
      <c r="AM268" s="151" t="s">
        <v>1137</v>
      </c>
      <c r="AN268" s="135" t="s">
        <v>240</v>
      </c>
      <c r="AO268" s="135"/>
      <c r="AP268" s="312" t="s">
        <v>225</v>
      </c>
      <c r="AQ268" s="39">
        <v>1</v>
      </c>
      <c r="AR268" s="82" t="s">
        <v>118</v>
      </c>
      <c r="AS268" s="129">
        <v>45267</v>
      </c>
      <c r="AT268" s="17">
        <v>17000000</v>
      </c>
      <c r="AU268" s="17">
        <v>17000000</v>
      </c>
      <c r="AV268" s="65">
        <v>2</v>
      </c>
      <c r="AW268" s="65">
        <v>0</v>
      </c>
      <c r="AX268" s="65">
        <v>60</v>
      </c>
      <c r="AY268" s="65" t="s">
        <v>119</v>
      </c>
      <c r="AZ268" s="65">
        <v>60</v>
      </c>
      <c r="BA268" s="129">
        <v>45337</v>
      </c>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215"/>
      <c r="BY268" s="129">
        <v>45337</v>
      </c>
      <c r="BZ268" s="65">
        <f>Y268+AZ268</f>
        <v>360</v>
      </c>
      <c r="CA268" s="65" t="s">
        <v>183</v>
      </c>
      <c r="CB268" s="17">
        <f>AA268+AU268</f>
        <v>102000000</v>
      </c>
      <c r="CC268" s="39" t="s">
        <v>121</v>
      </c>
      <c r="CD268" s="219"/>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row>
    <row r="269" spans="1:105" ht="28.5" customHeight="1" x14ac:dyDescent="0.2">
      <c r="A269" s="64">
        <v>269</v>
      </c>
      <c r="B269" s="99">
        <v>87601</v>
      </c>
      <c r="C269" s="1" t="s">
        <v>1127</v>
      </c>
      <c r="D269" s="1" t="s">
        <v>1128</v>
      </c>
      <c r="E269" s="29" t="s">
        <v>1129</v>
      </c>
      <c r="F269" s="30" t="s">
        <v>1851</v>
      </c>
      <c r="G269" s="86" t="s">
        <v>1852</v>
      </c>
      <c r="H269" s="35" t="s">
        <v>100</v>
      </c>
      <c r="I269" s="24" t="s">
        <v>101</v>
      </c>
      <c r="J269" s="5" t="s">
        <v>249</v>
      </c>
      <c r="K269" s="11">
        <v>3</v>
      </c>
      <c r="L269" s="35" t="s">
        <v>103</v>
      </c>
      <c r="M269" s="52" t="s">
        <v>160</v>
      </c>
      <c r="N269" s="52" t="s">
        <v>105</v>
      </c>
      <c r="O269" s="52" t="s">
        <v>106</v>
      </c>
      <c r="P269" s="35" t="s">
        <v>1853</v>
      </c>
      <c r="Q269" s="26" t="s">
        <v>1133</v>
      </c>
      <c r="R269" s="15" t="s">
        <v>109</v>
      </c>
      <c r="S269" s="35" t="s">
        <v>110</v>
      </c>
      <c r="T269" s="12">
        <v>44972</v>
      </c>
      <c r="U269" s="37">
        <v>44973</v>
      </c>
      <c r="V269" s="37">
        <v>45260</v>
      </c>
      <c r="W269" s="7">
        <v>9</v>
      </c>
      <c r="X269" s="7">
        <v>15</v>
      </c>
      <c r="Y269" s="7">
        <v>285</v>
      </c>
      <c r="Z269" s="7" t="s">
        <v>208</v>
      </c>
      <c r="AA269" s="10">
        <v>43700000</v>
      </c>
      <c r="AB269" s="10">
        <v>4600000</v>
      </c>
      <c r="AC269" s="28">
        <v>1076</v>
      </c>
      <c r="AD269" s="37">
        <v>44970</v>
      </c>
      <c r="AE269" s="10" t="s">
        <v>1709</v>
      </c>
      <c r="AF269" s="28">
        <v>1174</v>
      </c>
      <c r="AG269" s="37">
        <v>44973</v>
      </c>
      <c r="AH269" s="10" t="s">
        <v>1135</v>
      </c>
      <c r="AI269" s="15" t="s">
        <v>112</v>
      </c>
      <c r="AJ269" s="16">
        <v>44972</v>
      </c>
      <c r="AK269" s="6" t="s">
        <v>1854</v>
      </c>
      <c r="AL269" s="35" t="s">
        <v>114</v>
      </c>
      <c r="AM269" s="28" t="s">
        <v>1137</v>
      </c>
      <c r="AN269" s="15" t="s">
        <v>1138</v>
      </c>
      <c r="AO269" s="23"/>
      <c r="AP269" s="11" t="s">
        <v>225</v>
      </c>
      <c r="AQ269" s="11"/>
      <c r="AR269" s="40"/>
      <c r="AS269" s="40"/>
      <c r="AT269" s="40"/>
      <c r="AU269" s="40"/>
      <c r="AV269" s="40"/>
      <c r="AW269" s="40"/>
      <c r="AX269" s="40"/>
      <c r="AY269" s="40"/>
      <c r="AZ269" s="40"/>
      <c r="BA269" s="40"/>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217"/>
      <c r="BY269" s="92">
        <f>V269</f>
        <v>45260</v>
      </c>
      <c r="BZ269" s="26">
        <f>Y269+AZ269</f>
        <v>285</v>
      </c>
      <c r="CA269" s="26" t="str">
        <f>Z269</f>
        <v>9 MESES Y 15 DIAS</v>
      </c>
      <c r="CB269" s="157">
        <f>AA269+AU269</f>
        <v>43700000</v>
      </c>
      <c r="CC269" s="11" t="s">
        <v>281</v>
      </c>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row>
    <row r="270" spans="1:105" ht="28.5" customHeight="1" x14ac:dyDescent="0.2">
      <c r="A270" s="79">
        <v>270</v>
      </c>
      <c r="B270" s="99">
        <v>84661</v>
      </c>
      <c r="C270" s="1" t="s">
        <v>254</v>
      </c>
      <c r="D270" s="1" t="s">
        <v>255</v>
      </c>
      <c r="E270" s="29" t="s">
        <v>256</v>
      </c>
      <c r="F270" s="154" t="s">
        <v>1855</v>
      </c>
      <c r="G270" s="80" t="s">
        <v>1856</v>
      </c>
      <c r="H270" s="50" t="s">
        <v>100</v>
      </c>
      <c r="I270" s="54" t="s">
        <v>129</v>
      </c>
      <c r="J270" s="49" t="s">
        <v>249</v>
      </c>
      <c r="K270" s="31">
        <v>1</v>
      </c>
      <c r="L270" s="50" t="s">
        <v>214</v>
      </c>
      <c r="M270" s="175" t="s">
        <v>1857</v>
      </c>
      <c r="N270" s="126" t="s">
        <v>105</v>
      </c>
      <c r="O270" s="126" t="s">
        <v>106</v>
      </c>
      <c r="P270" s="50" t="s">
        <v>1858</v>
      </c>
      <c r="Q270" s="80" t="s">
        <v>217</v>
      </c>
      <c r="R270" s="36" t="s">
        <v>109</v>
      </c>
      <c r="S270" s="50" t="s">
        <v>110</v>
      </c>
      <c r="T270" s="139">
        <v>44972</v>
      </c>
      <c r="U270" s="38">
        <v>44974</v>
      </c>
      <c r="V270" s="38">
        <v>45215</v>
      </c>
      <c r="W270" s="8">
        <v>9</v>
      </c>
      <c r="X270" s="8">
        <v>10</v>
      </c>
      <c r="Y270" s="8">
        <f>W270*30+X270</f>
        <v>280</v>
      </c>
      <c r="Z270" s="8" t="s">
        <v>492</v>
      </c>
      <c r="AA270" s="115">
        <v>18400000</v>
      </c>
      <c r="AB270" s="115">
        <v>2300000</v>
      </c>
      <c r="AC270" s="138">
        <v>887</v>
      </c>
      <c r="AD270" s="38">
        <v>44944</v>
      </c>
      <c r="AE270" s="115" t="s">
        <v>1859</v>
      </c>
      <c r="AF270" s="138">
        <v>1180</v>
      </c>
      <c r="AG270" s="38">
        <v>44974</v>
      </c>
      <c r="AH270" s="115" t="s">
        <v>1860</v>
      </c>
      <c r="AI270" s="36" t="s">
        <v>112</v>
      </c>
      <c r="AJ270" s="116">
        <v>44972</v>
      </c>
      <c r="AK270" s="114" t="s">
        <v>1861</v>
      </c>
      <c r="AL270" s="50" t="s">
        <v>114</v>
      </c>
      <c r="AM270" s="138" t="s">
        <v>263</v>
      </c>
      <c r="AN270" s="36" t="s">
        <v>318</v>
      </c>
      <c r="AO270" s="31"/>
      <c r="AP270" s="309" t="s">
        <v>191</v>
      </c>
      <c r="AQ270" s="31">
        <v>1</v>
      </c>
      <c r="AR270" s="80" t="s">
        <v>118</v>
      </c>
      <c r="AS270" s="140">
        <v>45212</v>
      </c>
      <c r="AT270" s="115">
        <v>6900000</v>
      </c>
      <c r="AU270" s="115">
        <v>6900000</v>
      </c>
      <c r="AV270" s="8">
        <v>3</v>
      </c>
      <c r="AW270" s="8">
        <v>0</v>
      </c>
      <c r="AX270" s="8">
        <v>90</v>
      </c>
      <c r="AY270" s="8" t="s">
        <v>164</v>
      </c>
      <c r="AZ270" s="8">
        <v>90</v>
      </c>
      <c r="BA270" s="140">
        <v>45307</v>
      </c>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215"/>
      <c r="BY270" s="140">
        <v>45307</v>
      </c>
      <c r="BZ270" s="8">
        <f>Y270+AZ270</f>
        <v>370</v>
      </c>
      <c r="CA270" s="8" t="s">
        <v>1862</v>
      </c>
      <c r="CB270" s="115">
        <f>AA270+AU270</f>
        <v>25300000</v>
      </c>
      <c r="CC270" s="31" t="s">
        <v>121</v>
      </c>
      <c r="CD270" s="220"/>
      <c r="CE270" s="75"/>
      <c r="CF270" s="75"/>
      <c r="CG270" s="75"/>
      <c r="CH270" s="75"/>
      <c r="CI270" s="75"/>
      <c r="CJ270" s="75"/>
      <c r="CK270" s="75"/>
      <c r="CL270" s="75"/>
      <c r="CM270" s="75"/>
      <c r="CN270" s="75"/>
      <c r="CO270" s="75"/>
      <c r="CP270" s="75"/>
      <c r="CQ270" s="75"/>
      <c r="CR270" s="75"/>
      <c r="CS270" s="75"/>
      <c r="CT270" s="75"/>
      <c r="CU270" s="75"/>
      <c r="CV270" s="75"/>
      <c r="CW270" s="75"/>
      <c r="CX270" s="75"/>
      <c r="CY270" s="75"/>
      <c r="CZ270" s="75"/>
      <c r="DA270" s="75"/>
    </row>
    <row r="271" spans="1:105" ht="28.5" customHeight="1" x14ac:dyDescent="0.2">
      <c r="A271" s="77">
        <v>271</v>
      </c>
      <c r="B271" s="99">
        <v>87125</v>
      </c>
      <c r="C271" s="1" t="s">
        <v>95</v>
      </c>
      <c r="D271" s="1" t="s">
        <v>96</v>
      </c>
      <c r="E271" s="29" t="s">
        <v>97</v>
      </c>
      <c r="F271" s="112" t="s">
        <v>1863</v>
      </c>
      <c r="G271" s="82" t="s">
        <v>1864</v>
      </c>
      <c r="H271" s="48" t="s">
        <v>100</v>
      </c>
      <c r="I271" s="45" t="s">
        <v>101</v>
      </c>
      <c r="J271" s="47" t="s">
        <v>249</v>
      </c>
      <c r="K271" s="39">
        <v>1</v>
      </c>
      <c r="L271" s="48" t="s">
        <v>103</v>
      </c>
      <c r="M271" s="132"/>
      <c r="N271" s="132" t="s">
        <v>105</v>
      </c>
      <c r="O271" s="132" t="s">
        <v>106</v>
      </c>
      <c r="P271" s="48" t="s">
        <v>1865</v>
      </c>
      <c r="Q271" s="82" t="s">
        <v>1866</v>
      </c>
      <c r="R271" s="105" t="s">
        <v>109</v>
      </c>
      <c r="S271" s="48" t="s">
        <v>110</v>
      </c>
      <c r="T271" s="134">
        <v>44978</v>
      </c>
      <c r="U271" s="44">
        <v>44986</v>
      </c>
      <c r="V271" s="44">
        <v>45260</v>
      </c>
      <c r="W271" s="65">
        <v>9</v>
      </c>
      <c r="X271" s="65">
        <v>0</v>
      </c>
      <c r="Y271" s="65">
        <f>W271*30+X271</f>
        <v>270</v>
      </c>
      <c r="Z271" s="65" t="s">
        <v>1493</v>
      </c>
      <c r="AA271" s="17">
        <v>42750000</v>
      </c>
      <c r="AB271" s="17">
        <v>4750000</v>
      </c>
      <c r="AC271" s="133">
        <v>1063</v>
      </c>
      <c r="AD271" s="44">
        <v>44958</v>
      </c>
      <c r="AE271" s="17" t="s">
        <v>1526</v>
      </c>
      <c r="AF271" s="133">
        <v>1243</v>
      </c>
      <c r="AG271" s="44">
        <v>44979</v>
      </c>
      <c r="AH271" s="17" t="s">
        <v>1526</v>
      </c>
      <c r="AI271" s="105" t="s">
        <v>112</v>
      </c>
      <c r="AJ271" s="108">
        <v>44972</v>
      </c>
      <c r="AK271" s="107" t="s">
        <v>1867</v>
      </c>
      <c r="AL271" s="48" t="s">
        <v>114</v>
      </c>
      <c r="AM271" s="133" t="s">
        <v>295</v>
      </c>
      <c r="AN271" s="105" t="s">
        <v>308</v>
      </c>
      <c r="AO271" s="109"/>
      <c r="AP271" s="311" t="s">
        <v>310</v>
      </c>
      <c r="AQ271" s="39">
        <v>1</v>
      </c>
      <c r="AR271" s="82" t="s">
        <v>540</v>
      </c>
      <c r="AS271" s="129">
        <v>45259</v>
      </c>
      <c r="AT271" s="17">
        <v>4750000</v>
      </c>
      <c r="AU271" s="17">
        <v>4750000</v>
      </c>
      <c r="AV271" s="65">
        <v>1</v>
      </c>
      <c r="AW271" s="65">
        <v>0</v>
      </c>
      <c r="AX271" s="65">
        <v>30</v>
      </c>
      <c r="AY271" s="65" t="s">
        <v>136</v>
      </c>
      <c r="AZ271" s="65">
        <v>30</v>
      </c>
      <c r="BA271" s="129">
        <v>45290</v>
      </c>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215"/>
      <c r="BY271" s="129">
        <v>45290</v>
      </c>
      <c r="BZ271" s="65">
        <f>Y271+AZ271</f>
        <v>300</v>
      </c>
      <c r="CA271" s="65" t="s">
        <v>274</v>
      </c>
      <c r="CB271" s="17">
        <f>AA271+AU271</f>
        <v>47500000</v>
      </c>
      <c r="CC271" s="39" t="s">
        <v>121</v>
      </c>
      <c r="CD271" s="221"/>
      <c r="CE271" s="85"/>
      <c r="CF271" s="85"/>
      <c r="CG271" s="85"/>
      <c r="CH271" s="85"/>
      <c r="CI271" s="85"/>
      <c r="CJ271" s="85"/>
      <c r="CK271" s="85"/>
      <c r="CL271" s="85"/>
      <c r="CM271" s="85"/>
      <c r="CN271" s="85"/>
      <c r="CO271" s="85"/>
      <c r="CP271" s="85"/>
      <c r="CQ271" s="85"/>
      <c r="CR271" s="85"/>
      <c r="CS271" s="85"/>
      <c r="CT271" s="85"/>
      <c r="CU271" s="85"/>
      <c r="CV271" s="85"/>
      <c r="CW271" s="85"/>
      <c r="CX271" s="85"/>
      <c r="CY271" s="85"/>
      <c r="CZ271" s="85"/>
      <c r="DA271" s="85"/>
    </row>
    <row r="272" spans="1:105" ht="28.5" customHeight="1" x14ac:dyDescent="0.2">
      <c r="A272" s="64">
        <v>272</v>
      </c>
      <c r="B272" s="99">
        <v>84670</v>
      </c>
      <c r="C272" s="1" t="s">
        <v>254</v>
      </c>
      <c r="D272" s="1" t="s">
        <v>255</v>
      </c>
      <c r="E272" s="29" t="s">
        <v>256</v>
      </c>
      <c r="F272" s="30" t="s">
        <v>1868</v>
      </c>
      <c r="G272" s="86" t="s">
        <v>1869</v>
      </c>
      <c r="H272" s="35" t="s">
        <v>100</v>
      </c>
      <c r="I272" s="24" t="s">
        <v>101</v>
      </c>
      <c r="J272" s="5" t="s">
        <v>249</v>
      </c>
      <c r="K272" s="11">
        <v>5</v>
      </c>
      <c r="L272" s="35" t="s">
        <v>214</v>
      </c>
      <c r="M272" s="52"/>
      <c r="N272" s="52" t="s">
        <v>105</v>
      </c>
      <c r="O272" s="52" t="s">
        <v>106</v>
      </c>
      <c r="P272" s="35" t="s">
        <v>1870</v>
      </c>
      <c r="Q272" s="26" t="s">
        <v>1311</v>
      </c>
      <c r="R272" s="15" t="s">
        <v>109</v>
      </c>
      <c r="S272" s="35" t="s">
        <v>110</v>
      </c>
      <c r="T272" s="12">
        <v>44973</v>
      </c>
      <c r="U272" s="37">
        <v>44977</v>
      </c>
      <c r="V272" s="37">
        <v>45264</v>
      </c>
      <c r="W272" s="7">
        <v>9</v>
      </c>
      <c r="X272" s="7">
        <v>15</v>
      </c>
      <c r="Y272" s="7">
        <v>285</v>
      </c>
      <c r="Z272" s="7" t="s">
        <v>208</v>
      </c>
      <c r="AA272" s="10">
        <v>24700000</v>
      </c>
      <c r="AB272" s="10">
        <v>2600000</v>
      </c>
      <c r="AC272" s="28">
        <v>948</v>
      </c>
      <c r="AD272" s="37">
        <v>44946</v>
      </c>
      <c r="AE272" s="10" t="s">
        <v>1312</v>
      </c>
      <c r="AF272" s="28">
        <v>1204</v>
      </c>
      <c r="AG272" s="37">
        <v>44974</v>
      </c>
      <c r="AH272" s="10" t="s">
        <v>1159</v>
      </c>
      <c r="AI272" s="15" t="s">
        <v>112</v>
      </c>
      <c r="AJ272" s="16">
        <v>44972</v>
      </c>
      <c r="AK272" s="6" t="s">
        <v>1871</v>
      </c>
      <c r="AL272" s="35" t="s">
        <v>114</v>
      </c>
      <c r="AM272" s="28" t="s">
        <v>661</v>
      </c>
      <c r="AN272" s="15" t="s">
        <v>657</v>
      </c>
      <c r="AO272" s="11"/>
      <c r="AP272" s="11" t="s">
        <v>310</v>
      </c>
      <c r="AQ272" s="11"/>
      <c r="AR272" s="40"/>
      <c r="AS272" s="40"/>
      <c r="AT272" s="40"/>
      <c r="AU272" s="40"/>
      <c r="AV272" s="40"/>
      <c r="AW272" s="40"/>
      <c r="AX272" s="40"/>
      <c r="AY272" s="40"/>
      <c r="AZ272" s="40"/>
      <c r="BA272" s="40"/>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217"/>
      <c r="BY272" s="92">
        <f>V272</f>
        <v>45264</v>
      </c>
      <c r="BZ272" s="26">
        <f>Y272+AZ272</f>
        <v>285</v>
      </c>
      <c r="CA272" s="26" t="str">
        <f>Z272</f>
        <v>9 MESES Y 15 DIAS</v>
      </c>
      <c r="CB272" s="157">
        <f>AA272+AU272</f>
        <v>24700000</v>
      </c>
      <c r="CC272" s="11" t="s">
        <v>281</v>
      </c>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row>
    <row r="273" spans="1:105" ht="28.5" customHeight="1" x14ac:dyDescent="0.2">
      <c r="A273" s="172">
        <v>273</v>
      </c>
      <c r="B273" s="99">
        <v>84464</v>
      </c>
      <c r="C273" s="1" t="s">
        <v>95</v>
      </c>
      <c r="D273" s="1" t="s">
        <v>96</v>
      </c>
      <c r="E273" s="29" t="s">
        <v>97</v>
      </c>
      <c r="F273" s="171" t="s">
        <v>1872</v>
      </c>
      <c r="G273" s="123" t="s">
        <v>1873</v>
      </c>
      <c r="H273" s="143" t="s">
        <v>100</v>
      </c>
      <c r="I273" s="53" t="s">
        <v>101</v>
      </c>
      <c r="J273" s="117" t="s">
        <v>249</v>
      </c>
      <c r="K273" s="83">
        <v>3</v>
      </c>
      <c r="L273" s="143" t="s">
        <v>103</v>
      </c>
      <c r="M273" s="150" t="s">
        <v>1874</v>
      </c>
      <c r="N273" s="150" t="s">
        <v>105</v>
      </c>
      <c r="O273" s="150" t="s">
        <v>106</v>
      </c>
      <c r="P273" s="143" t="s">
        <v>1875</v>
      </c>
      <c r="Q273" s="123" t="s">
        <v>1171</v>
      </c>
      <c r="R273" s="120" t="s">
        <v>109</v>
      </c>
      <c r="S273" s="143" t="s">
        <v>110</v>
      </c>
      <c r="T273" s="152">
        <v>44972</v>
      </c>
      <c r="U273" s="153">
        <v>44974</v>
      </c>
      <c r="V273" s="153">
        <v>45261</v>
      </c>
      <c r="W273" s="118">
        <v>9</v>
      </c>
      <c r="X273" s="118">
        <v>15</v>
      </c>
      <c r="Y273" s="118">
        <v>285</v>
      </c>
      <c r="Z273" s="118" t="s">
        <v>208</v>
      </c>
      <c r="AA273" s="119">
        <v>52250000</v>
      </c>
      <c r="AB273" s="119">
        <v>5500000</v>
      </c>
      <c r="AC273" s="151">
        <v>985</v>
      </c>
      <c r="AD273" s="153">
        <v>44951</v>
      </c>
      <c r="AE273" s="119" t="s">
        <v>1172</v>
      </c>
      <c r="AF273" s="151">
        <v>1176</v>
      </c>
      <c r="AG273" s="153">
        <v>44973</v>
      </c>
      <c r="AH273" s="119" t="s">
        <v>999</v>
      </c>
      <c r="AI273" s="120" t="s">
        <v>112</v>
      </c>
      <c r="AJ273" s="121">
        <v>44972</v>
      </c>
      <c r="AK273" s="122" t="s">
        <v>1876</v>
      </c>
      <c r="AL273" s="143" t="s">
        <v>114</v>
      </c>
      <c r="AM273" s="151" t="s">
        <v>1877</v>
      </c>
      <c r="AN273" s="120" t="s">
        <v>432</v>
      </c>
      <c r="AO273" s="135"/>
      <c r="AP273" s="312" t="s">
        <v>219</v>
      </c>
      <c r="AQ273" s="83">
        <v>1</v>
      </c>
      <c r="AR273" s="123" t="s">
        <v>118</v>
      </c>
      <c r="AS273" s="158">
        <v>45259</v>
      </c>
      <c r="AT273" s="119">
        <v>5500000</v>
      </c>
      <c r="AU273" s="119">
        <v>5500000</v>
      </c>
      <c r="AV273" s="118">
        <v>1</v>
      </c>
      <c r="AW273" s="118">
        <v>0</v>
      </c>
      <c r="AX273" s="118">
        <v>30</v>
      </c>
      <c r="AY273" s="118" t="s">
        <v>136</v>
      </c>
      <c r="AZ273" s="118">
        <v>30</v>
      </c>
      <c r="BA273" s="158">
        <v>45292</v>
      </c>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215"/>
      <c r="BY273" s="158">
        <v>45292</v>
      </c>
      <c r="BZ273" s="118">
        <f>Y273+AZ273</f>
        <v>315</v>
      </c>
      <c r="CA273" s="118" t="s">
        <v>280</v>
      </c>
      <c r="CB273" s="119">
        <f>AA273+AU273</f>
        <v>57750000</v>
      </c>
      <c r="CC273" s="83" t="s">
        <v>121</v>
      </c>
      <c r="CD273" s="219"/>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row>
    <row r="274" spans="1:105" ht="28.5" customHeight="1" x14ac:dyDescent="0.2">
      <c r="A274" s="64">
        <v>274</v>
      </c>
      <c r="B274" s="99">
        <v>84560</v>
      </c>
      <c r="C274" s="1" t="s">
        <v>741</v>
      </c>
      <c r="D274" s="1" t="s">
        <v>742</v>
      </c>
      <c r="E274" s="29" t="s">
        <v>743</v>
      </c>
      <c r="F274" s="30" t="s">
        <v>1878</v>
      </c>
      <c r="G274" s="86" t="s">
        <v>1879</v>
      </c>
      <c r="H274" s="35" t="s">
        <v>100</v>
      </c>
      <c r="I274" s="24" t="s">
        <v>129</v>
      </c>
      <c r="J274" s="5" t="s">
        <v>249</v>
      </c>
      <c r="K274" s="11">
        <v>3</v>
      </c>
      <c r="L274" s="35" t="s">
        <v>214</v>
      </c>
      <c r="M274" s="52"/>
      <c r="N274" s="52" t="s">
        <v>105</v>
      </c>
      <c r="O274" s="52" t="s">
        <v>106</v>
      </c>
      <c r="P274" s="35" t="s">
        <v>1880</v>
      </c>
      <c r="Q274" s="26" t="s">
        <v>1881</v>
      </c>
      <c r="R274" s="15" t="s">
        <v>109</v>
      </c>
      <c r="S274" s="35" t="s">
        <v>110</v>
      </c>
      <c r="T274" s="12">
        <v>44973</v>
      </c>
      <c r="U274" s="37">
        <v>44975</v>
      </c>
      <c r="V274" s="37">
        <v>45262</v>
      </c>
      <c r="W274" s="7">
        <v>9</v>
      </c>
      <c r="X274" s="7">
        <v>15</v>
      </c>
      <c r="Y274" s="7">
        <v>285</v>
      </c>
      <c r="Z274" s="7" t="s">
        <v>208</v>
      </c>
      <c r="AA274" s="10">
        <v>25840000</v>
      </c>
      <c r="AB274" s="10">
        <v>2720000</v>
      </c>
      <c r="AC274" s="28">
        <v>1003</v>
      </c>
      <c r="AD274" s="37">
        <v>44951</v>
      </c>
      <c r="AE274" s="10" t="s">
        <v>1518</v>
      </c>
      <c r="AF274" s="28">
        <v>1207</v>
      </c>
      <c r="AG274" s="37">
        <v>44974</v>
      </c>
      <c r="AH274" s="10" t="s">
        <v>1882</v>
      </c>
      <c r="AI274" s="15" t="s">
        <v>112</v>
      </c>
      <c r="AJ274" s="16">
        <v>44973</v>
      </c>
      <c r="AK274" s="6" t="s">
        <v>1883</v>
      </c>
      <c r="AL274" s="35" t="s">
        <v>114</v>
      </c>
      <c r="AM274" s="28" t="s">
        <v>749</v>
      </c>
      <c r="AN274" s="15" t="s">
        <v>426</v>
      </c>
      <c r="AO274" s="11"/>
      <c r="AP274" s="11" t="s">
        <v>191</v>
      </c>
      <c r="AQ274" s="11"/>
      <c r="AR274" s="40"/>
      <c r="AS274" s="40"/>
      <c r="AT274" s="40"/>
      <c r="AU274" s="40"/>
      <c r="AV274" s="40"/>
      <c r="AW274" s="40"/>
      <c r="AX274" s="40"/>
      <c r="AY274" s="40"/>
      <c r="AZ274" s="40"/>
      <c r="BA274" s="40"/>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207"/>
      <c r="BY274" s="92">
        <f>V274</f>
        <v>45262</v>
      </c>
      <c r="BZ274" s="26">
        <f>Y274+AZ274</f>
        <v>285</v>
      </c>
      <c r="CA274" s="26" t="str">
        <f>Z274</f>
        <v>9 MESES Y 15 DIAS</v>
      </c>
      <c r="CB274" s="157">
        <f>AA274+AU274</f>
        <v>25840000</v>
      </c>
      <c r="CC274" s="11" t="s">
        <v>281</v>
      </c>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row>
    <row r="275" spans="1:105" ht="28.5" customHeight="1" x14ac:dyDescent="0.2">
      <c r="A275" s="64">
        <v>275</v>
      </c>
      <c r="B275" s="99">
        <v>84560</v>
      </c>
      <c r="C275" s="1" t="s">
        <v>741</v>
      </c>
      <c r="D275" s="1" t="s">
        <v>742</v>
      </c>
      <c r="E275" s="29" t="s">
        <v>743</v>
      </c>
      <c r="F275" s="30" t="s">
        <v>1884</v>
      </c>
      <c r="G275" s="86" t="s">
        <v>1885</v>
      </c>
      <c r="H275" s="35" t="s">
        <v>100</v>
      </c>
      <c r="I275" s="24" t="s">
        <v>129</v>
      </c>
      <c r="J275" s="5" t="s">
        <v>249</v>
      </c>
      <c r="K275" s="11">
        <v>3</v>
      </c>
      <c r="L275" s="35" t="s">
        <v>214</v>
      </c>
      <c r="M275" s="52"/>
      <c r="N275" s="52" t="s">
        <v>105</v>
      </c>
      <c r="O275" s="52" t="s">
        <v>106</v>
      </c>
      <c r="P275" s="35" t="s">
        <v>1886</v>
      </c>
      <c r="Q275" s="26" t="s">
        <v>1887</v>
      </c>
      <c r="R275" s="15" t="s">
        <v>109</v>
      </c>
      <c r="S275" s="35" t="s">
        <v>110</v>
      </c>
      <c r="T275" s="12">
        <v>44973</v>
      </c>
      <c r="U275" s="37">
        <v>44975</v>
      </c>
      <c r="V275" s="37">
        <v>45262</v>
      </c>
      <c r="W275" s="7">
        <v>9</v>
      </c>
      <c r="X275" s="7">
        <v>15</v>
      </c>
      <c r="Y275" s="7">
        <v>285</v>
      </c>
      <c r="Z275" s="7" t="s">
        <v>208</v>
      </c>
      <c r="AA275" s="10">
        <v>25840000</v>
      </c>
      <c r="AB275" s="10">
        <v>2720000</v>
      </c>
      <c r="AC275" s="28">
        <v>1003</v>
      </c>
      <c r="AD275" s="37">
        <v>44951</v>
      </c>
      <c r="AE275" s="10" t="s">
        <v>1518</v>
      </c>
      <c r="AF275" s="28">
        <v>1201</v>
      </c>
      <c r="AG275" s="37">
        <v>44974</v>
      </c>
      <c r="AH275" s="10" t="s">
        <v>1882</v>
      </c>
      <c r="AI275" s="15" t="s">
        <v>112</v>
      </c>
      <c r="AJ275" s="16">
        <v>44973</v>
      </c>
      <c r="AK275" s="6" t="s">
        <v>1888</v>
      </c>
      <c r="AL275" s="35" t="s">
        <v>114</v>
      </c>
      <c r="AM275" s="28" t="s">
        <v>749</v>
      </c>
      <c r="AN275" s="15" t="s">
        <v>426</v>
      </c>
      <c r="AO275" s="11"/>
      <c r="AP275" s="11" t="s">
        <v>472</v>
      </c>
      <c r="AQ275" s="11"/>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215"/>
      <c r="BY275" s="92">
        <f>V275</f>
        <v>45262</v>
      </c>
      <c r="BZ275" s="26">
        <f>Y275+AZ275</f>
        <v>285</v>
      </c>
      <c r="CA275" s="26" t="str">
        <f>Z275</f>
        <v>9 MESES Y 15 DIAS</v>
      </c>
      <c r="CB275" s="157">
        <f>AA275+AU275</f>
        <v>25840000</v>
      </c>
      <c r="CC275" s="11" t="s">
        <v>281</v>
      </c>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row>
    <row r="276" spans="1:105" ht="28.5" customHeight="1" x14ac:dyDescent="0.2">
      <c r="A276" s="172">
        <v>276</v>
      </c>
      <c r="B276" s="99">
        <v>84242</v>
      </c>
      <c r="C276" s="1" t="s">
        <v>95</v>
      </c>
      <c r="D276" s="1" t="s">
        <v>96</v>
      </c>
      <c r="E276" s="29" t="s">
        <v>97</v>
      </c>
      <c r="F276" s="171" t="s">
        <v>1889</v>
      </c>
      <c r="G276" s="123" t="s">
        <v>1890</v>
      </c>
      <c r="H276" s="143" t="s">
        <v>100</v>
      </c>
      <c r="I276" s="53" t="s">
        <v>101</v>
      </c>
      <c r="J276" s="117" t="s">
        <v>249</v>
      </c>
      <c r="K276" s="83">
        <v>1</v>
      </c>
      <c r="L276" s="149" t="s">
        <v>290</v>
      </c>
      <c r="M276" s="150"/>
      <c r="N276" s="150" t="s">
        <v>105</v>
      </c>
      <c r="O276" s="150" t="s">
        <v>106</v>
      </c>
      <c r="P276" s="143" t="s">
        <v>1891</v>
      </c>
      <c r="Q276" s="123" t="s">
        <v>1892</v>
      </c>
      <c r="R276" s="120" t="s">
        <v>109</v>
      </c>
      <c r="S276" s="143" t="s">
        <v>110</v>
      </c>
      <c r="T276" s="152">
        <v>44972</v>
      </c>
      <c r="U276" s="153">
        <v>44973</v>
      </c>
      <c r="V276" s="153">
        <v>45306</v>
      </c>
      <c r="W276" s="118">
        <v>11</v>
      </c>
      <c r="X276" s="118">
        <v>0</v>
      </c>
      <c r="Y276" s="118">
        <f>W276*30+X276</f>
        <v>330</v>
      </c>
      <c r="Z276" s="118" t="s">
        <v>178</v>
      </c>
      <c r="AA276" s="119">
        <v>49500000</v>
      </c>
      <c r="AB276" s="119">
        <v>4500000</v>
      </c>
      <c r="AC276" s="151">
        <v>982</v>
      </c>
      <c r="AD276" s="153">
        <v>44951</v>
      </c>
      <c r="AE276" s="119" t="s">
        <v>1893</v>
      </c>
      <c r="AF276" s="151">
        <v>1175</v>
      </c>
      <c r="AG276" s="153">
        <v>44973</v>
      </c>
      <c r="AH276" s="119" t="s">
        <v>1894</v>
      </c>
      <c r="AI276" s="120" t="s">
        <v>112</v>
      </c>
      <c r="AJ276" s="121">
        <v>44972</v>
      </c>
      <c r="AK276" s="122" t="s">
        <v>1895</v>
      </c>
      <c r="AL276" s="143" t="s">
        <v>114</v>
      </c>
      <c r="AM276" s="151" t="s">
        <v>728</v>
      </c>
      <c r="AN276" s="171" t="s">
        <v>143</v>
      </c>
      <c r="AO276" s="83"/>
      <c r="AP276" s="312" t="s">
        <v>225</v>
      </c>
      <c r="AQ276" s="83">
        <v>1</v>
      </c>
      <c r="AR276" s="123" t="s">
        <v>118</v>
      </c>
      <c r="AS276" s="158">
        <v>45271</v>
      </c>
      <c r="AT276" s="119">
        <v>9000000</v>
      </c>
      <c r="AU276" s="119">
        <v>9000000</v>
      </c>
      <c r="AV276" s="118">
        <v>2</v>
      </c>
      <c r="AW276" s="118">
        <v>0</v>
      </c>
      <c r="AX276" s="118">
        <v>60</v>
      </c>
      <c r="AY276" s="118" t="s">
        <v>119</v>
      </c>
      <c r="AZ276" s="118">
        <v>60</v>
      </c>
      <c r="BA276" s="158">
        <v>45366</v>
      </c>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215"/>
      <c r="BY276" s="158">
        <v>45366</v>
      </c>
      <c r="BZ276" s="118">
        <f>Y276+AZ276</f>
        <v>390</v>
      </c>
      <c r="CA276" s="118" t="s">
        <v>220</v>
      </c>
      <c r="CB276" s="119">
        <f>AA276+AU276</f>
        <v>58500000</v>
      </c>
      <c r="CC276" s="83" t="s">
        <v>121</v>
      </c>
      <c r="CD276" s="219"/>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row>
    <row r="277" spans="1:105" ht="28.5" customHeight="1" x14ac:dyDescent="0.2">
      <c r="A277" s="64">
        <v>277</v>
      </c>
      <c r="B277" s="99">
        <v>85963</v>
      </c>
      <c r="C277" s="1" t="s">
        <v>419</v>
      </c>
      <c r="D277" s="1" t="s">
        <v>255</v>
      </c>
      <c r="E277" s="29" t="s">
        <v>256</v>
      </c>
      <c r="F277" s="30" t="s">
        <v>1896</v>
      </c>
      <c r="G277" s="86" t="s">
        <v>1897</v>
      </c>
      <c r="H277" s="35" t="s">
        <v>100</v>
      </c>
      <c r="I277" s="24" t="s">
        <v>129</v>
      </c>
      <c r="J277" s="5" t="s">
        <v>249</v>
      </c>
      <c r="K277" s="11">
        <v>3</v>
      </c>
      <c r="L277" s="87" t="s">
        <v>290</v>
      </c>
      <c r="M277" s="52"/>
      <c r="N277" s="52" t="s">
        <v>105</v>
      </c>
      <c r="O277" s="52" t="s">
        <v>106</v>
      </c>
      <c r="P277" s="35" t="s">
        <v>1898</v>
      </c>
      <c r="Q277" s="26" t="s">
        <v>1772</v>
      </c>
      <c r="R277" s="15" t="s">
        <v>109</v>
      </c>
      <c r="S277" s="35" t="s">
        <v>110</v>
      </c>
      <c r="T277" s="12">
        <v>44973</v>
      </c>
      <c r="U277" s="37">
        <v>44974</v>
      </c>
      <c r="V277" s="37">
        <v>45215</v>
      </c>
      <c r="W277" s="7">
        <v>8</v>
      </c>
      <c r="X277" s="7">
        <v>0</v>
      </c>
      <c r="Y277" s="7">
        <f>W277*30+X277</f>
        <v>240</v>
      </c>
      <c r="Z277" s="7" t="s">
        <v>1374</v>
      </c>
      <c r="AA277" s="10">
        <v>22000000</v>
      </c>
      <c r="AB277" s="10">
        <v>2750000</v>
      </c>
      <c r="AC277" s="28">
        <v>1010</v>
      </c>
      <c r="AD277" s="37">
        <v>44951</v>
      </c>
      <c r="AE277" s="10" t="s">
        <v>1773</v>
      </c>
      <c r="AF277" s="28">
        <v>1181</v>
      </c>
      <c r="AG277" s="37">
        <v>44974</v>
      </c>
      <c r="AH277" s="10" t="s">
        <v>1774</v>
      </c>
      <c r="AI277" s="15" t="s">
        <v>112</v>
      </c>
      <c r="AJ277" s="16">
        <v>44972</v>
      </c>
      <c r="AK277" s="6" t="s">
        <v>1899</v>
      </c>
      <c r="AL277" s="35" t="s">
        <v>114</v>
      </c>
      <c r="AM277" s="28" t="s">
        <v>523</v>
      </c>
      <c r="AN277" s="15" t="s">
        <v>1900</v>
      </c>
      <c r="AO277" s="11"/>
      <c r="AP277" s="11" t="s">
        <v>219</v>
      </c>
      <c r="AQ277" s="11"/>
      <c r="AR277" s="40"/>
      <c r="AS277" s="40"/>
      <c r="AT277" s="40"/>
      <c r="AU277" s="40"/>
      <c r="AV277" s="40"/>
      <c r="AW277" s="40"/>
      <c r="AX277" s="40"/>
      <c r="AY277" s="40"/>
      <c r="AZ277" s="40"/>
      <c r="BA277" s="40"/>
      <c r="BB277" s="85"/>
      <c r="BC277" s="85"/>
      <c r="BD277" s="85"/>
      <c r="BE277" s="85"/>
      <c r="BF277" s="85"/>
      <c r="BG277" s="85"/>
      <c r="BH277" s="85"/>
      <c r="BI277" s="85"/>
      <c r="BJ277" s="85"/>
      <c r="BK277" s="85"/>
      <c r="BL277" s="85"/>
      <c r="BM277" s="85"/>
      <c r="BN277" s="85"/>
      <c r="BO277" s="85"/>
      <c r="BP277" s="85"/>
      <c r="BQ277" s="85"/>
      <c r="BR277" s="85"/>
      <c r="BS277" s="85"/>
      <c r="BT277" s="85"/>
      <c r="BU277" s="85"/>
      <c r="BV277" s="85"/>
      <c r="BW277" s="85"/>
      <c r="BX277" s="218"/>
      <c r="BY277" s="92">
        <f>V277</f>
        <v>45215</v>
      </c>
      <c r="BZ277" s="26">
        <v>240</v>
      </c>
      <c r="CA277" s="7" t="s">
        <v>1374</v>
      </c>
      <c r="CB277" s="10">
        <v>22000000</v>
      </c>
      <c r="CC277" s="11" t="s">
        <v>281</v>
      </c>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row>
    <row r="278" spans="1:105" ht="28.5" customHeight="1" x14ac:dyDescent="0.2">
      <c r="A278" s="79">
        <v>278</v>
      </c>
      <c r="B278" s="99">
        <v>84428</v>
      </c>
      <c r="C278" s="1" t="s">
        <v>95</v>
      </c>
      <c r="D278" s="1" t="s">
        <v>96</v>
      </c>
      <c r="E278" s="29" t="s">
        <v>97</v>
      </c>
      <c r="F278" s="154" t="s">
        <v>1901</v>
      </c>
      <c r="G278" s="80" t="s">
        <v>1902</v>
      </c>
      <c r="H278" s="50" t="s">
        <v>100</v>
      </c>
      <c r="I278" s="54" t="s">
        <v>101</v>
      </c>
      <c r="J278" s="49" t="s">
        <v>249</v>
      </c>
      <c r="K278" s="31">
        <v>3</v>
      </c>
      <c r="L278" s="137" t="s">
        <v>290</v>
      </c>
      <c r="M278" s="126"/>
      <c r="N278" s="126" t="s">
        <v>105</v>
      </c>
      <c r="O278" s="126" t="s">
        <v>106</v>
      </c>
      <c r="P278" s="50" t="s">
        <v>1903</v>
      </c>
      <c r="Q278" s="80" t="s">
        <v>1492</v>
      </c>
      <c r="R278" s="36" t="s">
        <v>109</v>
      </c>
      <c r="S278" s="50" t="s">
        <v>110</v>
      </c>
      <c r="T278" s="139">
        <v>44984</v>
      </c>
      <c r="U278" s="38">
        <v>44987</v>
      </c>
      <c r="V278" s="38">
        <v>45231</v>
      </c>
      <c r="W278" s="8">
        <v>8</v>
      </c>
      <c r="X278" s="8">
        <v>0</v>
      </c>
      <c r="Y278" s="8">
        <f>W278*30+X278</f>
        <v>240</v>
      </c>
      <c r="Z278" s="8" t="s">
        <v>1374</v>
      </c>
      <c r="AA278" s="115">
        <v>36040000</v>
      </c>
      <c r="AB278" s="115">
        <v>4505000</v>
      </c>
      <c r="AC278" s="138">
        <v>1084</v>
      </c>
      <c r="AD278" s="38">
        <v>44980</v>
      </c>
      <c r="AE278" s="115">
        <v>36040000</v>
      </c>
      <c r="AF278" s="138">
        <v>1269</v>
      </c>
      <c r="AG278" s="38">
        <v>44986</v>
      </c>
      <c r="AH278" s="115">
        <v>36040000</v>
      </c>
      <c r="AI278" s="36" t="s">
        <v>112</v>
      </c>
      <c r="AJ278" s="116">
        <v>44981</v>
      </c>
      <c r="AK278" s="114" t="s">
        <v>1904</v>
      </c>
      <c r="AL278" s="50" t="s">
        <v>114</v>
      </c>
      <c r="AM278" s="138" t="s">
        <v>1321</v>
      </c>
      <c r="AN278" s="36" t="s">
        <v>1322</v>
      </c>
      <c r="AO278" s="31"/>
      <c r="AP278" s="309" t="s">
        <v>126</v>
      </c>
      <c r="AQ278" s="31">
        <v>1</v>
      </c>
      <c r="AR278" s="80" t="s">
        <v>118</v>
      </c>
      <c r="AS278" s="140">
        <v>45230</v>
      </c>
      <c r="AT278" s="115">
        <v>9010000</v>
      </c>
      <c r="AU278" s="115">
        <v>9010000</v>
      </c>
      <c r="AV278" s="8">
        <v>2</v>
      </c>
      <c r="AW278" s="8">
        <v>0</v>
      </c>
      <c r="AX278" s="8">
        <v>60</v>
      </c>
      <c r="AY278" s="8" t="s">
        <v>119</v>
      </c>
      <c r="AZ278" s="8">
        <v>60</v>
      </c>
      <c r="BA278" s="140">
        <v>45292</v>
      </c>
      <c r="BB278" s="85"/>
      <c r="BC278" s="85"/>
      <c r="BD278" s="85"/>
      <c r="BE278" s="85"/>
      <c r="BF278" s="85"/>
      <c r="BG278" s="85"/>
      <c r="BH278" s="85"/>
      <c r="BI278" s="85"/>
      <c r="BJ278" s="85"/>
      <c r="BK278" s="85"/>
      <c r="BL278" s="85"/>
      <c r="BM278" s="85"/>
      <c r="BN278" s="85"/>
      <c r="BO278" s="85"/>
      <c r="BP278" s="85"/>
      <c r="BQ278" s="85"/>
      <c r="BR278" s="85"/>
      <c r="BS278" s="85"/>
      <c r="BT278" s="85"/>
      <c r="BU278" s="85"/>
      <c r="BV278" s="85"/>
      <c r="BW278" s="85"/>
      <c r="BX278" s="218"/>
      <c r="BY278" s="140">
        <v>45292</v>
      </c>
      <c r="BZ278" s="8">
        <f>Y278+AZ278</f>
        <v>300</v>
      </c>
      <c r="CA278" s="8" t="s">
        <v>274</v>
      </c>
      <c r="CB278" s="115">
        <f>AA278+AU278</f>
        <v>45050000</v>
      </c>
      <c r="CC278" s="31" t="s">
        <v>121</v>
      </c>
      <c r="CD278" s="220"/>
      <c r="CE278" s="75"/>
      <c r="CF278" s="75"/>
      <c r="CG278" s="75"/>
      <c r="CH278" s="75"/>
      <c r="CI278" s="75"/>
      <c r="CJ278" s="75"/>
      <c r="CK278" s="75"/>
      <c r="CL278" s="75"/>
      <c r="CM278" s="75"/>
      <c r="CN278" s="75"/>
      <c r="CO278" s="75"/>
      <c r="CP278" s="75"/>
      <c r="CQ278" s="75"/>
      <c r="CR278" s="75"/>
      <c r="CS278" s="75"/>
      <c r="CT278" s="75"/>
      <c r="CU278" s="75"/>
      <c r="CV278" s="75"/>
      <c r="CW278" s="75"/>
      <c r="CX278" s="75"/>
      <c r="CY278" s="75"/>
      <c r="CZ278" s="75"/>
      <c r="DA278" s="75"/>
    </row>
    <row r="279" spans="1:105" ht="28.5" customHeight="1" x14ac:dyDescent="0.2">
      <c r="A279" s="77">
        <v>279</v>
      </c>
      <c r="B279" s="99">
        <v>84670</v>
      </c>
      <c r="C279" s="1" t="s">
        <v>254</v>
      </c>
      <c r="D279" s="1" t="s">
        <v>255</v>
      </c>
      <c r="E279" s="29" t="s">
        <v>256</v>
      </c>
      <c r="F279" s="112" t="s">
        <v>1905</v>
      </c>
      <c r="G279" s="82" t="s">
        <v>1906</v>
      </c>
      <c r="H279" s="48" t="s">
        <v>100</v>
      </c>
      <c r="I279" s="45" t="s">
        <v>129</v>
      </c>
      <c r="J279" s="47" t="s">
        <v>249</v>
      </c>
      <c r="K279" s="39">
        <v>5</v>
      </c>
      <c r="L279" s="48" t="s">
        <v>214</v>
      </c>
      <c r="M279" s="132"/>
      <c r="N279" s="132" t="s">
        <v>105</v>
      </c>
      <c r="O279" s="132" t="s">
        <v>106</v>
      </c>
      <c r="P279" s="48" t="s">
        <v>1907</v>
      </c>
      <c r="Q279" s="82" t="s">
        <v>1311</v>
      </c>
      <c r="R279" s="105" t="s">
        <v>109</v>
      </c>
      <c r="S279" s="48" t="s">
        <v>110</v>
      </c>
      <c r="T279" s="134">
        <v>44973</v>
      </c>
      <c r="U279" s="44">
        <v>44981</v>
      </c>
      <c r="V279" s="44">
        <v>45268</v>
      </c>
      <c r="W279" s="65">
        <v>9</v>
      </c>
      <c r="X279" s="65">
        <v>15</v>
      </c>
      <c r="Y279" s="65">
        <v>285</v>
      </c>
      <c r="Z279" s="65" t="s">
        <v>208</v>
      </c>
      <c r="AA279" s="17">
        <v>24700000</v>
      </c>
      <c r="AB279" s="17">
        <v>2600000</v>
      </c>
      <c r="AC279" s="133">
        <v>948</v>
      </c>
      <c r="AD279" s="44">
        <v>44946</v>
      </c>
      <c r="AE279" s="17" t="s">
        <v>1312</v>
      </c>
      <c r="AF279" s="133">
        <v>1205</v>
      </c>
      <c r="AG279" s="44">
        <v>44974</v>
      </c>
      <c r="AH279" s="17" t="s">
        <v>1159</v>
      </c>
      <c r="AI279" s="105" t="s">
        <v>112</v>
      </c>
      <c r="AJ279" s="108">
        <v>44973</v>
      </c>
      <c r="AK279" s="107" t="s">
        <v>1908</v>
      </c>
      <c r="AL279" s="48" t="s">
        <v>114</v>
      </c>
      <c r="AM279" s="133" t="s">
        <v>661</v>
      </c>
      <c r="AN279" s="105" t="s">
        <v>657</v>
      </c>
      <c r="AO279" s="39"/>
      <c r="AP279" s="311" t="s">
        <v>310</v>
      </c>
      <c r="AQ279" s="39">
        <v>1</v>
      </c>
      <c r="AR279" s="82" t="s">
        <v>118</v>
      </c>
      <c r="AS279" s="129">
        <v>45265</v>
      </c>
      <c r="AT279" s="17">
        <v>10400000</v>
      </c>
      <c r="AU279" s="17">
        <v>10400000</v>
      </c>
      <c r="AV279" s="65">
        <v>4</v>
      </c>
      <c r="AW279" s="65">
        <v>0</v>
      </c>
      <c r="AX279" s="65">
        <v>120</v>
      </c>
      <c r="AY279" s="65" t="s">
        <v>144</v>
      </c>
      <c r="AZ279" s="65">
        <v>120</v>
      </c>
      <c r="BA279" s="129">
        <v>45390</v>
      </c>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215"/>
      <c r="BY279" s="129">
        <v>45390</v>
      </c>
      <c r="BZ279" s="65">
        <f>Y279+AZ279</f>
        <v>405</v>
      </c>
      <c r="CA279" s="65" t="s">
        <v>120</v>
      </c>
      <c r="CB279" s="17">
        <f>AA279+AU279</f>
        <v>35100000</v>
      </c>
      <c r="CC279" s="39" t="s">
        <v>121</v>
      </c>
      <c r="CD279" s="221"/>
      <c r="CE279" s="85"/>
      <c r="CF279" s="85"/>
      <c r="CG279" s="85"/>
      <c r="CH279" s="85"/>
      <c r="CI279" s="85"/>
      <c r="CJ279" s="85"/>
      <c r="CK279" s="85"/>
      <c r="CL279" s="85"/>
      <c r="CM279" s="85"/>
      <c r="CN279" s="85"/>
      <c r="CO279" s="85"/>
      <c r="CP279" s="85"/>
      <c r="CQ279" s="85"/>
      <c r="CR279" s="85"/>
      <c r="CS279" s="85"/>
      <c r="CT279" s="85"/>
      <c r="CU279" s="85"/>
      <c r="CV279" s="85"/>
      <c r="CW279" s="85"/>
      <c r="CX279" s="85"/>
      <c r="CY279" s="85"/>
      <c r="CZ279" s="85"/>
      <c r="DA279" s="85"/>
    </row>
    <row r="280" spans="1:105" ht="28.5" customHeight="1" x14ac:dyDescent="0.2">
      <c r="A280" s="64">
        <v>280</v>
      </c>
      <c r="B280" s="99">
        <v>84670</v>
      </c>
      <c r="C280" s="1" t="s">
        <v>254</v>
      </c>
      <c r="D280" s="1" t="s">
        <v>255</v>
      </c>
      <c r="E280" s="29" t="s">
        <v>256</v>
      </c>
      <c r="F280" s="30" t="s">
        <v>1909</v>
      </c>
      <c r="G280" s="86" t="s">
        <v>1910</v>
      </c>
      <c r="H280" s="35" t="s">
        <v>100</v>
      </c>
      <c r="I280" s="24" t="s">
        <v>129</v>
      </c>
      <c r="J280" s="5" t="s">
        <v>249</v>
      </c>
      <c r="K280" s="11">
        <v>5</v>
      </c>
      <c r="L280" s="35" t="s">
        <v>214</v>
      </c>
      <c r="M280" s="52"/>
      <c r="N280" s="52" t="s">
        <v>105</v>
      </c>
      <c r="O280" s="52" t="s">
        <v>106</v>
      </c>
      <c r="P280" s="35" t="s">
        <v>1911</v>
      </c>
      <c r="Q280" s="26" t="s">
        <v>1311</v>
      </c>
      <c r="R280" s="15" t="s">
        <v>109</v>
      </c>
      <c r="S280" s="35" t="s">
        <v>110</v>
      </c>
      <c r="T280" s="12">
        <v>44973</v>
      </c>
      <c r="U280" s="37">
        <v>44981</v>
      </c>
      <c r="V280" s="37">
        <v>45268</v>
      </c>
      <c r="W280" s="7">
        <v>9</v>
      </c>
      <c r="X280" s="7">
        <v>15</v>
      </c>
      <c r="Y280" s="7">
        <v>285</v>
      </c>
      <c r="Z280" s="7" t="s">
        <v>208</v>
      </c>
      <c r="AA280" s="10">
        <v>24700000</v>
      </c>
      <c r="AB280" s="10">
        <v>2600000</v>
      </c>
      <c r="AC280" s="28">
        <v>948</v>
      </c>
      <c r="AD280" s="37">
        <v>44946</v>
      </c>
      <c r="AE280" s="10" t="s">
        <v>1312</v>
      </c>
      <c r="AF280" s="28">
        <v>1206</v>
      </c>
      <c r="AG280" s="37">
        <v>44974</v>
      </c>
      <c r="AH280" s="10" t="s">
        <v>1159</v>
      </c>
      <c r="AI280" s="15" t="s">
        <v>112</v>
      </c>
      <c r="AJ280" s="16">
        <v>44973</v>
      </c>
      <c r="AK280" s="6" t="s">
        <v>1912</v>
      </c>
      <c r="AL280" s="35" t="s">
        <v>114</v>
      </c>
      <c r="AM280" s="28" t="s">
        <v>661</v>
      </c>
      <c r="AN280" s="15" t="s">
        <v>657</v>
      </c>
      <c r="AO280" s="11"/>
      <c r="AP280" s="11" t="s">
        <v>310</v>
      </c>
      <c r="AQ280" s="11">
        <v>1</v>
      </c>
      <c r="AR280" s="40"/>
      <c r="AS280" s="40"/>
      <c r="AT280" s="40"/>
      <c r="AU280" s="40"/>
      <c r="AV280" s="40"/>
      <c r="AW280" s="40"/>
      <c r="AX280" s="40"/>
      <c r="AY280" s="40"/>
      <c r="AZ280" s="40"/>
      <c r="BA280" s="40"/>
      <c r="BB280" s="63"/>
      <c r="BC280" s="63"/>
      <c r="BD280" s="63"/>
      <c r="BE280" s="63"/>
      <c r="BF280" s="63"/>
      <c r="BG280" s="63"/>
      <c r="BH280" s="63"/>
      <c r="BI280" s="63"/>
      <c r="BJ280" s="63"/>
      <c r="BK280" s="123" t="s">
        <v>343</v>
      </c>
      <c r="BL280" s="158">
        <v>45029</v>
      </c>
      <c r="BM280" s="158">
        <v>45030</v>
      </c>
      <c r="BN280" s="123" t="s">
        <v>1913</v>
      </c>
      <c r="BO280" s="123">
        <v>1117505439</v>
      </c>
      <c r="BP280" s="170" t="s">
        <v>1914</v>
      </c>
      <c r="BQ280" s="119">
        <v>2666667</v>
      </c>
      <c r="BR280" s="123" t="s">
        <v>1910</v>
      </c>
      <c r="BS280" s="123">
        <v>1030553332</v>
      </c>
      <c r="BT280" s="170"/>
      <c r="BU280" s="119">
        <v>20366666</v>
      </c>
      <c r="BV280" s="113" t="s">
        <v>1915</v>
      </c>
      <c r="BW280" s="63"/>
      <c r="BX280" s="217"/>
      <c r="BY280" s="92">
        <f>V280</f>
        <v>45268</v>
      </c>
      <c r="BZ280" s="26">
        <f>Y280+AZ280</f>
        <v>285</v>
      </c>
      <c r="CA280" s="26" t="str">
        <f>Z280</f>
        <v>9 MESES Y 15 DIAS</v>
      </c>
      <c r="CB280" s="157">
        <f>AA280+AU280</f>
        <v>24700000</v>
      </c>
      <c r="CC280" s="11" t="s">
        <v>368</v>
      </c>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row>
    <row r="281" spans="1:105" ht="28.5" customHeight="1" x14ac:dyDescent="0.2">
      <c r="A281" s="79">
        <v>281</v>
      </c>
      <c r="B281" s="99">
        <v>84596</v>
      </c>
      <c r="C281" s="1" t="s">
        <v>95</v>
      </c>
      <c r="D281" s="1" t="s">
        <v>96</v>
      </c>
      <c r="E281" s="29" t="s">
        <v>97</v>
      </c>
      <c r="F281" s="154" t="s">
        <v>1916</v>
      </c>
      <c r="G281" s="189" t="s">
        <v>1917</v>
      </c>
      <c r="H281" s="50" t="s">
        <v>100</v>
      </c>
      <c r="I281" s="54" t="s">
        <v>101</v>
      </c>
      <c r="J281" s="49" t="s">
        <v>249</v>
      </c>
      <c r="K281" s="31">
        <v>1</v>
      </c>
      <c r="L281" s="50" t="s">
        <v>103</v>
      </c>
      <c r="M281" s="126"/>
      <c r="N281" s="126" t="s">
        <v>105</v>
      </c>
      <c r="O281" s="126" t="s">
        <v>106</v>
      </c>
      <c r="P281" s="50" t="s">
        <v>1918</v>
      </c>
      <c r="Q281" s="80" t="s">
        <v>1919</v>
      </c>
      <c r="R281" s="36" t="s">
        <v>109</v>
      </c>
      <c r="S281" s="50" t="s">
        <v>110</v>
      </c>
      <c r="T281" s="139">
        <v>44973</v>
      </c>
      <c r="U281" s="38">
        <v>44977</v>
      </c>
      <c r="V281" s="38">
        <v>45218</v>
      </c>
      <c r="W281" s="8">
        <v>8</v>
      </c>
      <c r="X281" s="8">
        <v>0</v>
      </c>
      <c r="Y281" s="8">
        <f>W281*30+X281</f>
        <v>240</v>
      </c>
      <c r="Z281" s="8" t="s">
        <v>1374</v>
      </c>
      <c r="AA281" s="115">
        <v>44000000</v>
      </c>
      <c r="AB281" s="115">
        <v>5500000</v>
      </c>
      <c r="AC281" s="138">
        <v>1006</v>
      </c>
      <c r="AD281" s="38">
        <v>44951</v>
      </c>
      <c r="AE281" s="115" t="s">
        <v>998</v>
      </c>
      <c r="AF281" s="138">
        <v>1185</v>
      </c>
      <c r="AG281" s="38">
        <v>44974</v>
      </c>
      <c r="AH281" s="115" t="s">
        <v>1375</v>
      </c>
      <c r="AI281" s="36" t="s">
        <v>112</v>
      </c>
      <c r="AJ281" s="116">
        <v>44973</v>
      </c>
      <c r="AK281" s="114" t="s">
        <v>1920</v>
      </c>
      <c r="AL281" s="50" t="s">
        <v>114</v>
      </c>
      <c r="AM281" s="138" t="s">
        <v>416</v>
      </c>
      <c r="AN281" s="43" t="s">
        <v>181</v>
      </c>
      <c r="AO281" s="43"/>
      <c r="AP281" s="309" t="s">
        <v>418</v>
      </c>
      <c r="AQ281" s="31">
        <v>1</v>
      </c>
      <c r="AR281" s="80" t="s">
        <v>118</v>
      </c>
      <c r="AS281" s="140">
        <v>45218</v>
      </c>
      <c r="AT281" s="115">
        <v>11000000</v>
      </c>
      <c r="AU281" s="115">
        <v>11000000</v>
      </c>
      <c r="AV281" s="8">
        <v>2</v>
      </c>
      <c r="AW281" s="8">
        <v>0</v>
      </c>
      <c r="AX281" s="8">
        <v>60</v>
      </c>
      <c r="AY281" s="8" t="s">
        <v>119</v>
      </c>
      <c r="AZ281" s="8">
        <v>60</v>
      </c>
      <c r="BA281" s="140">
        <v>45279</v>
      </c>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215"/>
      <c r="BY281" s="140">
        <v>45279</v>
      </c>
      <c r="BZ281" s="8">
        <f>Y281+AZ281</f>
        <v>300</v>
      </c>
      <c r="CA281" s="8" t="s">
        <v>274</v>
      </c>
      <c r="CB281" s="115">
        <f>AA281+AU281</f>
        <v>55000000</v>
      </c>
      <c r="CC281" s="31" t="s">
        <v>281</v>
      </c>
      <c r="CD281" s="220"/>
      <c r="CE281" s="75"/>
      <c r="CF281" s="75"/>
      <c r="CG281" s="75"/>
      <c r="CH281" s="75"/>
      <c r="CI281" s="75"/>
      <c r="CJ281" s="75"/>
      <c r="CK281" s="75"/>
      <c r="CL281" s="75"/>
      <c r="CM281" s="75"/>
      <c r="CN281" s="75"/>
      <c r="CO281" s="75"/>
      <c r="CP281" s="75"/>
      <c r="CQ281" s="75"/>
      <c r="CR281" s="75"/>
      <c r="CS281" s="75"/>
      <c r="CT281" s="75"/>
      <c r="CU281" s="75"/>
      <c r="CV281" s="75"/>
      <c r="CW281" s="75"/>
      <c r="CX281" s="75"/>
      <c r="CY281" s="75"/>
      <c r="CZ281" s="75"/>
      <c r="DA281" s="75"/>
    </row>
    <row r="282" spans="1:105" ht="28.5" customHeight="1" x14ac:dyDescent="0.2">
      <c r="A282" s="64">
        <v>282</v>
      </c>
      <c r="B282" s="99">
        <v>84621</v>
      </c>
      <c r="C282" s="1" t="s">
        <v>95</v>
      </c>
      <c r="D282" s="1" t="s">
        <v>96</v>
      </c>
      <c r="E282" s="29" t="s">
        <v>97</v>
      </c>
      <c r="F282" s="30" t="s">
        <v>1921</v>
      </c>
      <c r="G282" s="26" t="s">
        <v>1922</v>
      </c>
      <c r="H282" s="35" t="s">
        <v>100</v>
      </c>
      <c r="I282" s="24" t="s">
        <v>129</v>
      </c>
      <c r="J282" s="5" t="s">
        <v>249</v>
      </c>
      <c r="K282" s="11">
        <v>1</v>
      </c>
      <c r="L282" s="35" t="s">
        <v>103</v>
      </c>
      <c r="M282" s="52"/>
      <c r="N282" s="52" t="s">
        <v>105</v>
      </c>
      <c r="O282" s="52" t="s">
        <v>106</v>
      </c>
      <c r="P282" s="35" t="s">
        <v>1923</v>
      </c>
      <c r="Q282" s="26" t="s">
        <v>1924</v>
      </c>
      <c r="R282" s="15" t="s">
        <v>109</v>
      </c>
      <c r="S282" s="35" t="s">
        <v>110</v>
      </c>
      <c r="T282" s="12">
        <v>44974</v>
      </c>
      <c r="U282" s="37">
        <v>44977</v>
      </c>
      <c r="V282" s="37">
        <v>45264</v>
      </c>
      <c r="W282" s="7">
        <v>9</v>
      </c>
      <c r="X282" s="7">
        <v>15</v>
      </c>
      <c r="Y282" s="7">
        <v>285</v>
      </c>
      <c r="Z282" s="7" t="s">
        <v>208</v>
      </c>
      <c r="AA282" s="10">
        <v>60800000</v>
      </c>
      <c r="AB282" s="10">
        <v>6400000</v>
      </c>
      <c r="AC282" s="28">
        <v>1046</v>
      </c>
      <c r="AD282" s="37">
        <v>44953</v>
      </c>
      <c r="AE282" s="10" t="s">
        <v>1925</v>
      </c>
      <c r="AF282" s="28">
        <v>1187</v>
      </c>
      <c r="AG282" s="37">
        <v>44974</v>
      </c>
      <c r="AH282" s="10" t="s">
        <v>1200</v>
      </c>
      <c r="AI282" s="15" t="s">
        <v>112</v>
      </c>
      <c r="AJ282" s="16">
        <v>44973</v>
      </c>
      <c r="AK282" s="6" t="s">
        <v>1926</v>
      </c>
      <c r="AL282" s="35" t="s">
        <v>114</v>
      </c>
      <c r="AM282" s="28" t="s">
        <v>1069</v>
      </c>
      <c r="AN282" s="15" t="s">
        <v>1184</v>
      </c>
      <c r="AO282" s="11"/>
      <c r="AP282" s="310" t="s">
        <v>135</v>
      </c>
      <c r="AQ282" s="11">
        <v>1</v>
      </c>
      <c r="AR282" s="26" t="s">
        <v>118</v>
      </c>
      <c r="AS282" s="94">
        <v>45261</v>
      </c>
      <c r="AT282" s="10">
        <v>6400000</v>
      </c>
      <c r="AU282" s="10">
        <v>6400000</v>
      </c>
      <c r="AV282" s="30">
        <v>1</v>
      </c>
      <c r="AW282" s="30">
        <v>0</v>
      </c>
      <c r="AX282" s="30">
        <v>30</v>
      </c>
      <c r="AY282" s="30" t="s">
        <v>136</v>
      </c>
      <c r="AZ282" s="30">
        <v>30</v>
      </c>
      <c r="BA282" s="94">
        <v>45295</v>
      </c>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215"/>
      <c r="BY282" s="94">
        <v>45295</v>
      </c>
      <c r="BZ282" s="30">
        <f>Y282+AZ282</f>
        <v>315</v>
      </c>
      <c r="CA282" s="30" t="s">
        <v>280</v>
      </c>
      <c r="CB282" s="10">
        <f>AA282+AU282</f>
        <v>67200000</v>
      </c>
      <c r="CC282" s="11" t="s">
        <v>121</v>
      </c>
      <c r="CD282" s="214"/>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row>
    <row r="283" spans="1:105" ht="28.5" customHeight="1" x14ac:dyDescent="0.2">
      <c r="A283" s="64">
        <v>283</v>
      </c>
      <c r="B283" s="99">
        <v>86000</v>
      </c>
      <c r="C283" s="1" t="s">
        <v>419</v>
      </c>
      <c r="D283" s="1" t="s">
        <v>255</v>
      </c>
      <c r="E283" s="29" t="s">
        <v>97</v>
      </c>
      <c r="F283" s="30" t="s">
        <v>1927</v>
      </c>
      <c r="G283" s="86" t="s">
        <v>1928</v>
      </c>
      <c r="H283" s="35" t="s">
        <v>100</v>
      </c>
      <c r="I283" s="24" t="s">
        <v>129</v>
      </c>
      <c r="J283" s="5" t="s">
        <v>249</v>
      </c>
      <c r="K283" s="11">
        <v>1</v>
      </c>
      <c r="L283" s="35" t="s">
        <v>103</v>
      </c>
      <c r="M283" s="52"/>
      <c r="N283" s="52" t="s">
        <v>105</v>
      </c>
      <c r="O283" s="52" t="s">
        <v>106</v>
      </c>
      <c r="P283" s="35" t="s">
        <v>1929</v>
      </c>
      <c r="Q283" s="26" t="s">
        <v>1930</v>
      </c>
      <c r="R283" s="15" t="s">
        <v>109</v>
      </c>
      <c r="S283" s="35" t="s">
        <v>110</v>
      </c>
      <c r="T283" s="12">
        <v>44973</v>
      </c>
      <c r="U283" s="37">
        <v>44974</v>
      </c>
      <c r="V283" s="37">
        <v>45215</v>
      </c>
      <c r="W283" s="7">
        <v>8</v>
      </c>
      <c r="X283" s="7">
        <v>0</v>
      </c>
      <c r="Y283" s="7">
        <f>W283*30+X283</f>
        <v>240</v>
      </c>
      <c r="Z283" s="7" t="s">
        <v>1374</v>
      </c>
      <c r="AA283" s="10">
        <v>37600000</v>
      </c>
      <c r="AB283" s="10">
        <v>4700000</v>
      </c>
      <c r="AC283" s="28">
        <v>1013</v>
      </c>
      <c r="AD283" s="37">
        <v>44951</v>
      </c>
      <c r="AE283" s="10" t="s">
        <v>1415</v>
      </c>
      <c r="AF283" s="28">
        <v>1203</v>
      </c>
      <c r="AG283" s="37">
        <v>44974</v>
      </c>
      <c r="AH283" s="10" t="s">
        <v>1931</v>
      </c>
      <c r="AI283" s="15" t="s">
        <v>112</v>
      </c>
      <c r="AJ283" s="16">
        <v>44973</v>
      </c>
      <c r="AK283" s="51" t="s">
        <v>1932</v>
      </c>
      <c r="AL283" s="35" t="s">
        <v>114</v>
      </c>
      <c r="AM283" s="28" t="s">
        <v>1161</v>
      </c>
      <c r="AN283" s="15" t="s">
        <v>264</v>
      </c>
      <c r="AO283" s="11"/>
      <c r="AP283" s="310" t="s">
        <v>278</v>
      </c>
      <c r="AQ283" s="11">
        <v>1</v>
      </c>
      <c r="AR283" s="26" t="s">
        <v>118</v>
      </c>
      <c r="AS283" s="94">
        <v>45212</v>
      </c>
      <c r="AT283" s="10">
        <v>4700000</v>
      </c>
      <c r="AU283" s="10">
        <v>4700000</v>
      </c>
      <c r="AV283" s="7">
        <v>1</v>
      </c>
      <c r="AW283" s="7">
        <v>0</v>
      </c>
      <c r="AX283" s="7">
        <v>30</v>
      </c>
      <c r="AY283" s="7" t="s">
        <v>136</v>
      </c>
      <c r="AZ283" s="7">
        <v>30</v>
      </c>
      <c r="BA283" s="94">
        <v>45246</v>
      </c>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215"/>
      <c r="BY283" s="94">
        <v>45246</v>
      </c>
      <c r="BZ283" s="7">
        <f>Y283+AZ283</f>
        <v>270</v>
      </c>
      <c r="CA283" s="7" t="s">
        <v>1150</v>
      </c>
      <c r="CB283" s="10">
        <f>AA283+AU283</f>
        <v>42300000</v>
      </c>
      <c r="CC283" s="11" t="s">
        <v>281</v>
      </c>
      <c r="CD283" s="214"/>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row>
    <row r="284" spans="1:105" ht="28.5" customHeight="1" x14ac:dyDescent="0.2">
      <c r="A284" s="64">
        <v>284</v>
      </c>
      <c r="B284" s="99">
        <v>86124</v>
      </c>
      <c r="C284" s="1" t="s">
        <v>1933</v>
      </c>
      <c r="D284" s="1" t="s">
        <v>871</v>
      </c>
      <c r="E284" s="29" t="s">
        <v>872</v>
      </c>
      <c r="F284" s="30" t="s">
        <v>1934</v>
      </c>
      <c r="G284" s="26" t="s">
        <v>1935</v>
      </c>
      <c r="H284" s="35" t="s">
        <v>100</v>
      </c>
      <c r="I284" s="24" t="s">
        <v>129</v>
      </c>
      <c r="J284" s="5" t="s">
        <v>249</v>
      </c>
      <c r="K284" s="11">
        <v>1</v>
      </c>
      <c r="L284" s="35" t="s">
        <v>103</v>
      </c>
      <c r="M284" s="52"/>
      <c r="N284" s="52" t="s">
        <v>105</v>
      </c>
      <c r="O284" s="52" t="s">
        <v>106</v>
      </c>
      <c r="P284" s="35" t="s">
        <v>1936</v>
      </c>
      <c r="Q284" s="167" t="s">
        <v>1937</v>
      </c>
      <c r="R284" s="15" t="s">
        <v>109</v>
      </c>
      <c r="S284" s="35" t="s">
        <v>110</v>
      </c>
      <c r="T284" s="12">
        <v>44974</v>
      </c>
      <c r="U284" s="37">
        <v>44977</v>
      </c>
      <c r="V284" s="37">
        <v>45264</v>
      </c>
      <c r="W284" s="7">
        <v>9</v>
      </c>
      <c r="X284" s="7">
        <v>15</v>
      </c>
      <c r="Y284" s="7">
        <v>285</v>
      </c>
      <c r="Z284" s="7" t="s">
        <v>208</v>
      </c>
      <c r="AA284" s="10">
        <v>63650000</v>
      </c>
      <c r="AB284" s="10">
        <v>6700000</v>
      </c>
      <c r="AC284" s="28">
        <v>1026</v>
      </c>
      <c r="AD284" s="37">
        <v>44951</v>
      </c>
      <c r="AE284" s="10" t="s">
        <v>1938</v>
      </c>
      <c r="AF284" s="28">
        <v>1208</v>
      </c>
      <c r="AG284" s="37">
        <v>44977</v>
      </c>
      <c r="AH284" s="10" t="s">
        <v>1939</v>
      </c>
      <c r="AI284" s="15" t="s">
        <v>112</v>
      </c>
      <c r="AJ284" s="16">
        <v>44974</v>
      </c>
      <c r="AK284" s="6" t="s">
        <v>1940</v>
      </c>
      <c r="AL284" s="35" t="s">
        <v>114</v>
      </c>
      <c r="AM284" s="28" t="s">
        <v>1941</v>
      </c>
      <c r="AN284" s="23" t="s">
        <v>240</v>
      </c>
      <c r="AO284" s="11"/>
      <c r="AP284" s="310" t="s">
        <v>135</v>
      </c>
      <c r="AQ284" s="11">
        <v>1</v>
      </c>
      <c r="AR284" s="26" t="s">
        <v>118</v>
      </c>
      <c r="AS284" s="94">
        <v>45264</v>
      </c>
      <c r="AT284" s="10">
        <v>4690000</v>
      </c>
      <c r="AU284" s="10">
        <v>4690000</v>
      </c>
      <c r="AV284" s="30">
        <v>0</v>
      </c>
      <c r="AW284" s="30">
        <v>21</v>
      </c>
      <c r="AX284" s="30">
        <v>21</v>
      </c>
      <c r="AY284" s="30" t="s">
        <v>1942</v>
      </c>
      <c r="AZ284" s="30">
        <v>21</v>
      </c>
      <c r="BA284" s="94">
        <v>45285</v>
      </c>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215"/>
      <c r="BY284" s="94">
        <v>45285</v>
      </c>
      <c r="BZ284" s="30">
        <f>Y284+AZ284</f>
        <v>306</v>
      </c>
      <c r="CA284" s="30" t="s">
        <v>1943</v>
      </c>
      <c r="CB284" s="10">
        <f>AA284+AU284</f>
        <v>68340000</v>
      </c>
      <c r="CC284" s="11" t="s">
        <v>121</v>
      </c>
      <c r="CD284" s="214"/>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row>
    <row r="285" spans="1:105" ht="28.5" customHeight="1" x14ac:dyDescent="0.2">
      <c r="A285" s="64">
        <v>285</v>
      </c>
      <c r="B285" s="99">
        <v>84678</v>
      </c>
      <c r="C285" s="1" t="s">
        <v>1695</v>
      </c>
      <c r="D285" s="1" t="s">
        <v>1696</v>
      </c>
      <c r="E285" s="29" t="s">
        <v>1697</v>
      </c>
      <c r="F285" s="30" t="s">
        <v>1944</v>
      </c>
      <c r="G285" s="86" t="s">
        <v>1945</v>
      </c>
      <c r="H285" s="35" t="s">
        <v>100</v>
      </c>
      <c r="I285" s="24" t="s">
        <v>101</v>
      </c>
      <c r="J285" s="5" t="s">
        <v>249</v>
      </c>
      <c r="K285" s="11">
        <v>3</v>
      </c>
      <c r="L285" s="35" t="s">
        <v>103</v>
      </c>
      <c r="M285" s="52"/>
      <c r="N285" s="52" t="s">
        <v>105</v>
      </c>
      <c r="O285" s="52" t="s">
        <v>106</v>
      </c>
      <c r="P285" s="35" t="s">
        <v>1946</v>
      </c>
      <c r="Q285" s="26" t="s">
        <v>1947</v>
      </c>
      <c r="R285" s="15" t="s">
        <v>109</v>
      </c>
      <c r="S285" s="35" t="s">
        <v>110</v>
      </c>
      <c r="T285" s="12">
        <v>44973</v>
      </c>
      <c r="U285" s="37">
        <v>44974</v>
      </c>
      <c r="V285" s="37">
        <v>45215</v>
      </c>
      <c r="W285" s="7">
        <v>8</v>
      </c>
      <c r="X285" s="7">
        <v>0</v>
      </c>
      <c r="Y285" s="7">
        <f>W285*30+X285</f>
        <v>240</v>
      </c>
      <c r="Z285" s="7" t="s">
        <v>1374</v>
      </c>
      <c r="AA285" s="10">
        <v>40000000</v>
      </c>
      <c r="AB285" s="10">
        <v>5000000</v>
      </c>
      <c r="AC285" s="28">
        <v>949</v>
      </c>
      <c r="AD285" s="37">
        <v>44946</v>
      </c>
      <c r="AE285" s="10" t="s">
        <v>1525</v>
      </c>
      <c r="AF285" s="28">
        <v>1183</v>
      </c>
      <c r="AG285" s="37">
        <v>44974</v>
      </c>
      <c r="AH285" s="10" t="s">
        <v>1702</v>
      </c>
      <c r="AI285" s="15" t="s">
        <v>112</v>
      </c>
      <c r="AJ285" s="16">
        <v>44973</v>
      </c>
      <c r="AK285" s="51" t="s">
        <v>1948</v>
      </c>
      <c r="AL285" s="35" t="s">
        <v>114</v>
      </c>
      <c r="AM285" s="28" t="s">
        <v>1704</v>
      </c>
      <c r="AN285" s="15" t="s">
        <v>1699</v>
      </c>
      <c r="AO285" s="11"/>
      <c r="AP285" s="310" t="s">
        <v>225</v>
      </c>
      <c r="AQ285" s="11">
        <v>1</v>
      </c>
      <c r="AR285" s="26" t="s">
        <v>118</v>
      </c>
      <c r="AS285" s="94">
        <v>45212</v>
      </c>
      <c r="AT285" s="10">
        <v>10000000</v>
      </c>
      <c r="AU285" s="10">
        <v>10000000</v>
      </c>
      <c r="AV285" s="7">
        <v>2</v>
      </c>
      <c r="AW285" s="7">
        <v>0</v>
      </c>
      <c r="AX285" s="7">
        <v>60</v>
      </c>
      <c r="AY285" s="7" t="s">
        <v>119</v>
      </c>
      <c r="AZ285" s="7">
        <v>60</v>
      </c>
      <c r="BA285" s="94">
        <v>45276</v>
      </c>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215"/>
      <c r="BY285" s="94">
        <v>45276</v>
      </c>
      <c r="BZ285" s="7">
        <f>Y285+AZ285</f>
        <v>300</v>
      </c>
      <c r="CA285" s="7" t="s">
        <v>274</v>
      </c>
      <c r="CB285" s="10">
        <f>AA285+AU285</f>
        <v>50000000</v>
      </c>
      <c r="CC285" s="11" t="s">
        <v>281</v>
      </c>
      <c r="CD285" s="214"/>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row>
    <row r="286" spans="1:105" ht="28.5" customHeight="1" x14ac:dyDescent="0.2">
      <c r="A286" s="64">
        <v>286</v>
      </c>
      <c r="B286" s="99">
        <v>84498</v>
      </c>
      <c r="C286" s="1" t="s">
        <v>419</v>
      </c>
      <c r="D286" s="1" t="s">
        <v>255</v>
      </c>
      <c r="E286" s="29" t="s">
        <v>256</v>
      </c>
      <c r="F286" s="30" t="s">
        <v>1949</v>
      </c>
      <c r="G286" s="26" t="s">
        <v>1950</v>
      </c>
      <c r="H286" s="35" t="s">
        <v>100</v>
      </c>
      <c r="I286" s="24" t="s">
        <v>129</v>
      </c>
      <c r="J286" s="5" t="s">
        <v>249</v>
      </c>
      <c r="K286" s="11">
        <v>1</v>
      </c>
      <c r="L286" s="35" t="s">
        <v>103</v>
      </c>
      <c r="M286" s="52" t="s">
        <v>131</v>
      </c>
      <c r="N286" s="52" t="s">
        <v>105</v>
      </c>
      <c r="O286" s="52" t="s">
        <v>106</v>
      </c>
      <c r="P286" s="35" t="s">
        <v>1951</v>
      </c>
      <c r="Q286" s="26" t="s">
        <v>815</v>
      </c>
      <c r="R286" s="15" t="s">
        <v>109</v>
      </c>
      <c r="S286" s="35" t="s">
        <v>110</v>
      </c>
      <c r="T286" s="12">
        <v>44973</v>
      </c>
      <c r="U286" s="37">
        <v>44974</v>
      </c>
      <c r="V286" s="37">
        <v>45261</v>
      </c>
      <c r="W286" s="7">
        <v>9</v>
      </c>
      <c r="X286" s="7">
        <v>15</v>
      </c>
      <c r="Y286" s="7">
        <v>285</v>
      </c>
      <c r="Z286" s="7" t="s">
        <v>208</v>
      </c>
      <c r="AA286" s="10">
        <v>47500000</v>
      </c>
      <c r="AB286" s="10">
        <v>5000000</v>
      </c>
      <c r="AC286" s="28">
        <v>990</v>
      </c>
      <c r="AD286" s="37">
        <v>44951</v>
      </c>
      <c r="AE286" s="10" t="s">
        <v>1952</v>
      </c>
      <c r="AF286" s="28">
        <v>1182</v>
      </c>
      <c r="AG286" s="37">
        <v>44974</v>
      </c>
      <c r="AH286" s="10" t="s">
        <v>928</v>
      </c>
      <c r="AI286" s="15" t="s">
        <v>112</v>
      </c>
      <c r="AJ286" s="16">
        <v>44973</v>
      </c>
      <c r="AK286" s="6" t="s">
        <v>1953</v>
      </c>
      <c r="AL286" s="35" t="s">
        <v>114</v>
      </c>
      <c r="AM286" s="28" t="s">
        <v>263</v>
      </c>
      <c r="AN286" s="15" t="s">
        <v>264</v>
      </c>
      <c r="AO286" s="11" t="s">
        <v>471</v>
      </c>
      <c r="AP286" s="310" t="s">
        <v>265</v>
      </c>
      <c r="AQ286" s="11">
        <v>1</v>
      </c>
      <c r="AR286" s="26" t="s">
        <v>118</v>
      </c>
      <c r="AS286" s="94">
        <v>45261</v>
      </c>
      <c r="AT286" s="10">
        <v>5000000</v>
      </c>
      <c r="AU286" s="10">
        <v>5000000</v>
      </c>
      <c r="AV286" s="30">
        <v>1</v>
      </c>
      <c r="AW286" s="30">
        <v>0</v>
      </c>
      <c r="AX286" s="30">
        <v>30</v>
      </c>
      <c r="AY286" s="30" t="s">
        <v>136</v>
      </c>
      <c r="AZ286" s="30">
        <v>30</v>
      </c>
      <c r="BA286" s="94">
        <v>45292</v>
      </c>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215"/>
      <c r="BY286" s="94">
        <v>45292</v>
      </c>
      <c r="BZ286" s="30">
        <f>Y286+AZ286</f>
        <v>315</v>
      </c>
      <c r="CA286" s="30" t="s">
        <v>280</v>
      </c>
      <c r="CB286" s="10">
        <f>AA286+AU286</f>
        <v>52500000</v>
      </c>
      <c r="CC286" s="11" t="s">
        <v>121</v>
      </c>
      <c r="CD286" s="214"/>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row>
    <row r="287" spans="1:105" ht="28.5" customHeight="1" x14ac:dyDescent="0.2">
      <c r="A287" s="64">
        <v>287</v>
      </c>
      <c r="B287" s="99">
        <v>86066</v>
      </c>
      <c r="C287" s="1" t="s">
        <v>1105</v>
      </c>
      <c r="D287" s="1" t="s">
        <v>991</v>
      </c>
      <c r="E287" s="29" t="s">
        <v>992</v>
      </c>
      <c r="F287" s="30" t="s">
        <v>1954</v>
      </c>
      <c r="G287" s="86" t="s">
        <v>1955</v>
      </c>
      <c r="H287" s="35" t="s">
        <v>100</v>
      </c>
      <c r="I287" s="24" t="s">
        <v>101</v>
      </c>
      <c r="J287" s="5" t="s">
        <v>249</v>
      </c>
      <c r="K287" s="11">
        <v>4</v>
      </c>
      <c r="L287" s="35" t="s">
        <v>214</v>
      </c>
      <c r="M287" s="52" t="s">
        <v>215</v>
      </c>
      <c r="N287" s="52" t="s">
        <v>105</v>
      </c>
      <c r="O287" s="52" t="s">
        <v>106</v>
      </c>
      <c r="P287" s="35" t="s">
        <v>1956</v>
      </c>
      <c r="Q287" s="26" t="s">
        <v>1957</v>
      </c>
      <c r="R287" s="15" t="s">
        <v>109</v>
      </c>
      <c r="S287" s="35" t="s">
        <v>110</v>
      </c>
      <c r="T287" s="12">
        <v>44973</v>
      </c>
      <c r="U287" s="37">
        <v>44974</v>
      </c>
      <c r="V287" s="37">
        <v>45215</v>
      </c>
      <c r="W287" s="7">
        <v>8</v>
      </c>
      <c r="X287" s="7">
        <v>0</v>
      </c>
      <c r="Y287" s="7">
        <f>W287*30+X287</f>
        <v>240</v>
      </c>
      <c r="Z287" s="7" t="s">
        <v>1374</v>
      </c>
      <c r="AA287" s="10">
        <v>19200000</v>
      </c>
      <c r="AB287" s="10">
        <v>2400000</v>
      </c>
      <c r="AC287" s="28">
        <v>1021</v>
      </c>
      <c r="AD287" s="37">
        <v>44951</v>
      </c>
      <c r="AE287" s="10" t="s">
        <v>1110</v>
      </c>
      <c r="AF287" s="28">
        <v>1198</v>
      </c>
      <c r="AG287" s="37">
        <v>44974</v>
      </c>
      <c r="AH287" s="10" t="s">
        <v>1531</v>
      </c>
      <c r="AI287" s="15" t="s">
        <v>112</v>
      </c>
      <c r="AJ287" s="16">
        <v>44973</v>
      </c>
      <c r="AK287" s="6" t="s">
        <v>1958</v>
      </c>
      <c r="AL287" s="35" t="s">
        <v>114</v>
      </c>
      <c r="AM287" s="28" t="s">
        <v>1001</v>
      </c>
      <c r="AN287" s="15" t="s">
        <v>1112</v>
      </c>
      <c r="AO287" s="11" t="s">
        <v>1113</v>
      </c>
      <c r="AP287" s="310" t="s">
        <v>117</v>
      </c>
      <c r="AQ287" s="11">
        <v>1</v>
      </c>
      <c r="AR287" s="26" t="s">
        <v>118</v>
      </c>
      <c r="AS287" s="94">
        <v>45212</v>
      </c>
      <c r="AT287" s="10">
        <v>4800000</v>
      </c>
      <c r="AU287" s="10">
        <v>4800000</v>
      </c>
      <c r="AV287" s="7">
        <v>2</v>
      </c>
      <c r="AW287" s="7">
        <v>0</v>
      </c>
      <c r="AX287" s="7">
        <v>60</v>
      </c>
      <c r="AY287" s="7" t="s">
        <v>119</v>
      </c>
      <c r="AZ287" s="7">
        <v>60</v>
      </c>
      <c r="BA287" s="94">
        <v>45276</v>
      </c>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215"/>
      <c r="BY287" s="94">
        <v>45276</v>
      </c>
      <c r="BZ287" s="7">
        <f>Y287+AZ287</f>
        <v>300</v>
      </c>
      <c r="CA287" s="7" t="s">
        <v>274</v>
      </c>
      <c r="CB287" s="10">
        <f>AA287+AU287</f>
        <v>24000000</v>
      </c>
      <c r="CC287" s="11" t="s">
        <v>281</v>
      </c>
      <c r="CD287" s="214"/>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row>
    <row r="288" spans="1:105" ht="28.5" customHeight="1" x14ac:dyDescent="0.2">
      <c r="A288" s="64">
        <v>288</v>
      </c>
      <c r="B288" s="99">
        <v>86066</v>
      </c>
      <c r="C288" s="1" t="s">
        <v>1105</v>
      </c>
      <c r="D288" s="1" t="s">
        <v>991</v>
      </c>
      <c r="E288" s="29" t="s">
        <v>992</v>
      </c>
      <c r="F288" s="30" t="s">
        <v>1959</v>
      </c>
      <c r="G288" s="86" t="s">
        <v>1960</v>
      </c>
      <c r="H288" s="35" t="s">
        <v>100</v>
      </c>
      <c r="I288" s="24" t="s">
        <v>101</v>
      </c>
      <c r="J288" s="5" t="s">
        <v>249</v>
      </c>
      <c r="K288" s="11">
        <v>4</v>
      </c>
      <c r="L288" s="35" t="s">
        <v>214</v>
      </c>
      <c r="M288" s="52"/>
      <c r="N288" s="52" t="s">
        <v>105</v>
      </c>
      <c r="O288" s="52" t="s">
        <v>106</v>
      </c>
      <c r="P288" s="35" t="s">
        <v>1961</v>
      </c>
      <c r="Q288" s="26" t="s">
        <v>1962</v>
      </c>
      <c r="R288" s="15" t="s">
        <v>109</v>
      </c>
      <c r="S288" s="35" t="s">
        <v>110</v>
      </c>
      <c r="T288" s="12">
        <v>44973</v>
      </c>
      <c r="U288" s="37">
        <v>44974</v>
      </c>
      <c r="V288" s="37">
        <v>45215</v>
      </c>
      <c r="W288" s="7">
        <v>8</v>
      </c>
      <c r="X288" s="7">
        <v>0</v>
      </c>
      <c r="Y288" s="7">
        <f>W288*30+X288</f>
        <v>240</v>
      </c>
      <c r="Z288" s="7" t="s">
        <v>1374</v>
      </c>
      <c r="AA288" s="10">
        <v>19200000</v>
      </c>
      <c r="AB288" s="10">
        <v>2400000</v>
      </c>
      <c r="AC288" s="28">
        <v>1021</v>
      </c>
      <c r="AD288" s="37">
        <v>44951</v>
      </c>
      <c r="AE288" s="10" t="s">
        <v>1110</v>
      </c>
      <c r="AF288" s="28">
        <v>1199</v>
      </c>
      <c r="AG288" s="37">
        <v>44974</v>
      </c>
      <c r="AH288" s="10" t="s">
        <v>1531</v>
      </c>
      <c r="AI288" s="15" t="s">
        <v>112</v>
      </c>
      <c r="AJ288" s="16">
        <v>44973</v>
      </c>
      <c r="AK288" s="6" t="s">
        <v>1963</v>
      </c>
      <c r="AL288" s="35" t="s">
        <v>114</v>
      </c>
      <c r="AM288" s="28" t="s">
        <v>1001</v>
      </c>
      <c r="AN288" s="15" t="s">
        <v>1112</v>
      </c>
      <c r="AO288" s="11" t="s">
        <v>1113</v>
      </c>
      <c r="AP288" s="310" t="s">
        <v>117</v>
      </c>
      <c r="AQ288" s="11">
        <v>1</v>
      </c>
      <c r="AR288" s="26" t="s">
        <v>118</v>
      </c>
      <c r="AS288" s="94">
        <v>45212</v>
      </c>
      <c r="AT288" s="10">
        <v>4800000</v>
      </c>
      <c r="AU288" s="10">
        <v>4800000</v>
      </c>
      <c r="AV288" s="7">
        <v>2</v>
      </c>
      <c r="AW288" s="7">
        <v>0</v>
      </c>
      <c r="AX288" s="7">
        <v>60</v>
      </c>
      <c r="AY288" s="7" t="s">
        <v>119</v>
      </c>
      <c r="AZ288" s="7">
        <v>60</v>
      </c>
      <c r="BA288" s="94">
        <v>45276</v>
      </c>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215"/>
      <c r="BY288" s="94">
        <v>45276</v>
      </c>
      <c r="BZ288" s="7">
        <f>Y288+AZ288</f>
        <v>300</v>
      </c>
      <c r="CA288" s="7" t="s">
        <v>274</v>
      </c>
      <c r="CB288" s="10">
        <f>AA288+AU288</f>
        <v>24000000</v>
      </c>
      <c r="CC288" s="11" t="s">
        <v>281</v>
      </c>
      <c r="CD288" s="214"/>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row>
    <row r="289" spans="1:105" ht="28.5" customHeight="1" x14ac:dyDescent="0.2">
      <c r="A289" s="64">
        <v>289</v>
      </c>
      <c r="B289" s="99">
        <v>84482</v>
      </c>
      <c r="C289" s="1" t="s">
        <v>95</v>
      </c>
      <c r="D289" s="1" t="s">
        <v>96</v>
      </c>
      <c r="E289" s="29" t="s">
        <v>97</v>
      </c>
      <c r="F289" s="30" t="s">
        <v>1964</v>
      </c>
      <c r="G289" s="26" t="s">
        <v>1965</v>
      </c>
      <c r="H289" s="35" t="s">
        <v>100</v>
      </c>
      <c r="I289" s="24" t="s">
        <v>101</v>
      </c>
      <c r="J289" s="5" t="s">
        <v>249</v>
      </c>
      <c r="K289" s="11">
        <v>3</v>
      </c>
      <c r="L289" s="35" t="s">
        <v>103</v>
      </c>
      <c r="M289" s="52"/>
      <c r="N289" s="52" t="s">
        <v>105</v>
      </c>
      <c r="O289" s="52" t="s">
        <v>106</v>
      </c>
      <c r="P289" s="35" t="s">
        <v>1966</v>
      </c>
      <c r="Q289" s="26" t="s">
        <v>1967</v>
      </c>
      <c r="R289" s="15" t="s">
        <v>109</v>
      </c>
      <c r="S289" s="35" t="s">
        <v>110</v>
      </c>
      <c r="T289" s="12">
        <v>44973</v>
      </c>
      <c r="U289" s="37">
        <v>44974</v>
      </c>
      <c r="V289" s="37">
        <v>45261</v>
      </c>
      <c r="W289" s="7">
        <v>9</v>
      </c>
      <c r="X289" s="7">
        <v>15</v>
      </c>
      <c r="Y289" s="7">
        <v>285</v>
      </c>
      <c r="Z289" s="7" t="s">
        <v>208</v>
      </c>
      <c r="AA289" s="10">
        <v>43700000</v>
      </c>
      <c r="AB289" s="10">
        <v>4600000</v>
      </c>
      <c r="AC289" s="28">
        <v>988</v>
      </c>
      <c r="AD289" s="37">
        <v>44951</v>
      </c>
      <c r="AE289" s="10" t="s">
        <v>1274</v>
      </c>
      <c r="AF289" s="28">
        <v>1186</v>
      </c>
      <c r="AG289" s="37">
        <v>44974</v>
      </c>
      <c r="AH289" s="10" t="s">
        <v>1135</v>
      </c>
      <c r="AI289" s="15" t="s">
        <v>112</v>
      </c>
      <c r="AJ289" s="16">
        <v>44973</v>
      </c>
      <c r="AK289" s="6" t="s">
        <v>1968</v>
      </c>
      <c r="AL289" s="35" t="s">
        <v>114</v>
      </c>
      <c r="AM289" s="28" t="s">
        <v>431</v>
      </c>
      <c r="AN289" s="15" t="s">
        <v>432</v>
      </c>
      <c r="AO289" s="23"/>
      <c r="AP289" s="310" t="s">
        <v>219</v>
      </c>
      <c r="AQ289" s="11">
        <v>1</v>
      </c>
      <c r="AR289" s="26" t="s">
        <v>118</v>
      </c>
      <c r="AS289" s="94">
        <v>45261</v>
      </c>
      <c r="AT289" s="10">
        <v>4600000</v>
      </c>
      <c r="AU289" s="10">
        <v>4600000</v>
      </c>
      <c r="AV289" s="30">
        <v>1</v>
      </c>
      <c r="AW289" s="30">
        <v>0</v>
      </c>
      <c r="AX289" s="30">
        <v>30</v>
      </c>
      <c r="AY289" s="30" t="s">
        <v>136</v>
      </c>
      <c r="AZ289" s="30">
        <v>30</v>
      </c>
      <c r="BA289" s="94">
        <v>45292</v>
      </c>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215"/>
      <c r="BY289" s="94">
        <v>45292</v>
      </c>
      <c r="BZ289" s="30">
        <f>Y289+AZ289</f>
        <v>315</v>
      </c>
      <c r="CA289" s="30" t="s">
        <v>280</v>
      </c>
      <c r="CB289" s="10">
        <f>AA289+AU289</f>
        <v>48300000</v>
      </c>
      <c r="CC289" s="11" t="s">
        <v>121</v>
      </c>
      <c r="CD289" s="214"/>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row>
    <row r="290" spans="1:105" ht="28.5" customHeight="1" x14ac:dyDescent="0.2">
      <c r="A290" s="64">
        <v>290</v>
      </c>
      <c r="B290" s="99">
        <v>84464</v>
      </c>
      <c r="C290" s="1" t="s">
        <v>95</v>
      </c>
      <c r="D290" s="1" t="s">
        <v>96</v>
      </c>
      <c r="E290" s="29" t="s">
        <v>97</v>
      </c>
      <c r="F290" s="30" t="s">
        <v>1969</v>
      </c>
      <c r="G290" s="86" t="s">
        <v>1970</v>
      </c>
      <c r="H290" s="35" t="s">
        <v>100</v>
      </c>
      <c r="I290" s="24" t="s">
        <v>129</v>
      </c>
      <c r="J290" s="5" t="s">
        <v>249</v>
      </c>
      <c r="K290" s="11">
        <v>3</v>
      </c>
      <c r="L290" s="35" t="s">
        <v>103</v>
      </c>
      <c r="M290" s="52" t="s">
        <v>332</v>
      </c>
      <c r="N290" s="52" t="s">
        <v>105</v>
      </c>
      <c r="O290" s="52" t="s">
        <v>106</v>
      </c>
      <c r="P290" s="35" t="s">
        <v>1971</v>
      </c>
      <c r="Q290" s="26" t="s">
        <v>1171</v>
      </c>
      <c r="R290" s="15" t="s">
        <v>109</v>
      </c>
      <c r="S290" s="35" t="s">
        <v>110</v>
      </c>
      <c r="T290" s="12">
        <v>44973</v>
      </c>
      <c r="U290" s="37">
        <v>44977</v>
      </c>
      <c r="V290" s="37">
        <v>45218</v>
      </c>
      <c r="W290" s="7">
        <v>8</v>
      </c>
      <c r="X290" s="7">
        <v>0</v>
      </c>
      <c r="Y290" s="7">
        <f>W290*30+X290</f>
        <v>240</v>
      </c>
      <c r="Z290" s="7" t="s">
        <v>1374</v>
      </c>
      <c r="AA290" s="10">
        <v>44000000</v>
      </c>
      <c r="AB290" s="10">
        <v>5500000</v>
      </c>
      <c r="AC290" s="28">
        <v>985</v>
      </c>
      <c r="AD290" s="37">
        <v>44951</v>
      </c>
      <c r="AE290" s="10" t="s">
        <v>1172</v>
      </c>
      <c r="AF290" s="28">
        <v>1200</v>
      </c>
      <c r="AG290" s="37">
        <v>44974</v>
      </c>
      <c r="AH290" s="10" t="s">
        <v>1375</v>
      </c>
      <c r="AI290" s="15" t="s">
        <v>112</v>
      </c>
      <c r="AJ290" s="16">
        <v>44973</v>
      </c>
      <c r="AK290" s="6" t="s">
        <v>1972</v>
      </c>
      <c r="AL290" s="35" t="s">
        <v>114</v>
      </c>
      <c r="AM290" s="28" t="s">
        <v>431</v>
      </c>
      <c r="AN290" s="15" t="s">
        <v>432</v>
      </c>
      <c r="AO290" s="23"/>
      <c r="AP290" s="310" t="s">
        <v>219</v>
      </c>
      <c r="AQ290" s="11">
        <v>1</v>
      </c>
      <c r="AR290" s="26" t="s">
        <v>118</v>
      </c>
      <c r="AS290" s="94">
        <v>45218</v>
      </c>
      <c r="AT290" s="10">
        <v>11000000</v>
      </c>
      <c r="AU290" s="10">
        <v>11000000</v>
      </c>
      <c r="AV290" s="7">
        <v>2</v>
      </c>
      <c r="AW290" s="7">
        <v>0</v>
      </c>
      <c r="AX290" s="7">
        <v>60</v>
      </c>
      <c r="AY290" s="7" t="s">
        <v>119</v>
      </c>
      <c r="AZ290" s="7">
        <v>60</v>
      </c>
      <c r="BA290" s="94">
        <v>45279</v>
      </c>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218"/>
      <c r="BY290" s="94">
        <v>45279</v>
      </c>
      <c r="BZ290" s="7">
        <f>Y290+AZ290</f>
        <v>300</v>
      </c>
      <c r="CA290" s="7" t="s">
        <v>274</v>
      </c>
      <c r="CB290" s="10">
        <f>AA290+AU290</f>
        <v>55000000</v>
      </c>
      <c r="CC290" s="11" t="s">
        <v>281</v>
      </c>
      <c r="CD290" s="214"/>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row>
    <row r="291" spans="1:105" ht="28.5" customHeight="1" x14ac:dyDescent="0.2">
      <c r="A291" s="64">
        <v>291</v>
      </c>
      <c r="B291" s="99">
        <v>87363</v>
      </c>
      <c r="C291" s="1" t="s">
        <v>419</v>
      </c>
      <c r="D291" s="1" t="s">
        <v>255</v>
      </c>
      <c r="E291" s="29" t="s">
        <v>97</v>
      </c>
      <c r="F291" s="30" t="s">
        <v>1973</v>
      </c>
      <c r="G291" s="26" t="s">
        <v>1974</v>
      </c>
      <c r="H291" s="35" t="s">
        <v>100</v>
      </c>
      <c r="I291" s="24" t="s">
        <v>129</v>
      </c>
      <c r="J291" s="5" t="s">
        <v>249</v>
      </c>
      <c r="K291" s="11">
        <v>3</v>
      </c>
      <c r="L291" s="35" t="s">
        <v>103</v>
      </c>
      <c r="M291" s="52"/>
      <c r="N291" s="52" t="s">
        <v>105</v>
      </c>
      <c r="O291" s="52" t="s">
        <v>106</v>
      </c>
      <c r="P291" s="35" t="s">
        <v>1975</v>
      </c>
      <c r="Q291" s="26" t="s">
        <v>1976</v>
      </c>
      <c r="R291" s="15" t="s">
        <v>109</v>
      </c>
      <c r="S291" s="35" t="s">
        <v>110</v>
      </c>
      <c r="T291" s="12">
        <v>44979</v>
      </c>
      <c r="U291" s="37">
        <v>44980</v>
      </c>
      <c r="V291" s="37">
        <v>45267</v>
      </c>
      <c r="W291" s="7">
        <v>9</v>
      </c>
      <c r="X291" s="7">
        <v>15</v>
      </c>
      <c r="Y291" s="7">
        <v>285</v>
      </c>
      <c r="Z291" s="7" t="s">
        <v>208</v>
      </c>
      <c r="AA291" s="10">
        <v>44650000</v>
      </c>
      <c r="AB291" s="10">
        <v>4700000</v>
      </c>
      <c r="AC291" s="28">
        <v>1080</v>
      </c>
      <c r="AD291" s="37">
        <v>44973</v>
      </c>
      <c r="AE291" s="10" t="s">
        <v>1977</v>
      </c>
      <c r="AF291" s="28">
        <v>1255</v>
      </c>
      <c r="AG291" s="37">
        <v>44980</v>
      </c>
      <c r="AH291" s="10" t="s">
        <v>1978</v>
      </c>
      <c r="AI291" s="15" t="s">
        <v>112</v>
      </c>
      <c r="AJ291" s="16">
        <v>44977</v>
      </c>
      <c r="AK291" s="6" t="s">
        <v>1979</v>
      </c>
      <c r="AL291" s="35" t="s">
        <v>114</v>
      </c>
      <c r="AM291" s="28" t="s">
        <v>1161</v>
      </c>
      <c r="AN291" s="15" t="s">
        <v>264</v>
      </c>
      <c r="AO291" s="11"/>
      <c r="AP291" s="310" t="s">
        <v>278</v>
      </c>
      <c r="AQ291" s="11">
        <v>1</v>
      </c>
      <c r="AR291" s="26" t="s">
        <v>118</v>
      </c>
      <c r="AS291" s="94">
        <v>45265</v>
      </c>
      <c r="AT291" s="10">
        <v>4700000</v>
      </c>
      <c r="AU291" s="10">
        <v>4700000</v>
      </c>
      <c r="AV291" s="7">
        <v>1</v>
      </c>
      <c r="AW291" s="7">
        <v>0</v>
      </c>
      <c r="AX291" s="7">
        <v>30</v>
      </c>
      <c r="AY291" s="7" t="s">
        <v>136</v>
      </c>
      <c r="AZ291" s="7">
        <v>30</v>
      </c>
      <c r="BA291" s="94">
        <v>45298</v>
      </c>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215"/>
      <c r="BY291" s="94">
        <v>45298</v>
      </c>
      <c r="BZ291" s="7">
        <f>Y291+AZ291</f>
        <v>315</v>
      </c>
      <c r="CA291" s="7" t="s">
        <v>280</v>
      </c>
      <c r="CB291" s="10">
        <f>AA291+AU291</f>
        <v>49350000</v>
      </c>
      <c r="CC291" s="11" t="s">
        <v>121</v>
      </c>
      <c r="CD291" s="214"/>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row>
    <row r="292" spans="1:105" ht="28.5" customHeight="1" x14ac:dyDescent="0.2">
      <c r="A292" s="64">
        <v>292</v>
      </c>
      <c r="B292" s="99">
        <v>87363</v>
      </c>
      <c r="C292" s="1" t="s">
        <v>419</v>
      </c>
      <c r="D292" s="1" t="s">
        <v>255</v>
      </c>
      <c r="E292" s="29" t="s">
        <v>97</v>
      </c>
      <c r="F292" s="30" t="s">
        <v>1980</v>
      </c>
      <c r="G292" s="26" t="s">
        <v>1981</v>
      </c>
      <c r="H292" s="35" t="s">
        <v>100</v>
      </c>
      <c r="I292" s="24" t="s">
        <v>129</v>
      </c>
      <c r="J292" s="5" t="s">
        <v>249</v>
      </c>
      <c r="K292" s="11">
        <v>3</v>
      </c>
      <c r="L292" s="35" t="s">
        <v>103</v>
      </c>
      <c r="M292" s="52"/>
      <c r="N292" s="52" t="s">
        <v>105</v>
      </c>
      <c r="O292" s="52" t="s">
        <v>106</v>
      </c>
      <c r="P292" s="35" t="s">
        <v>1982</v>
      </c>
      <c r="Q292" s="26" t="s">
        <v>1976</v>
      </c>
      <c r="R292" s="15" t="s">
        <v>109</v>
      </c>
      <c r="S292" s="35" t="s">
        <v>110</v>
      </c>
      <c r="T292" s="12">
        <v>44979</v>
      </c>
      <c r="U292" s="37">
        <v>44980</v>
      </c>
      <c r="V292" s="37">
        <v>45267</v>
      </c>
      <c r="W292" s="7">
        <v>9</v>
      </c>
      <c r="X292" s="7">
        <v>15</v>
      </c>
      <c r="Y292" s="7">
        <v>285</v>
      </c>
      <c r="Z292" s="7" t="s">
        <v>208</v>
      </c>
      <c r="AA292" s="10">
        <v>44650000</v>
      </c>
      <c r="AB292" s="10">
        <v>4700000</v>
      </c>
      <c r="AC292" s="28">
        <v>1080</v>
      </c>
      <c r="AD292" s="37">
        <v>44973</v>
      </c>
      <c r="AE292" s="10" t="s">
        <v>1977</v>
      </c>
      <c r="AF292" s="28">
        <v>1256</v>
      </c>
      <c r="AG292" s="37">
        <v>44980</v>
      </c>
      <c r="AH292" s="10" t="s">
        <v>1978</v>
      </c>
      <c r="AI292" s="15" t="s">
        <v>112</v>
      </c>
      <c r="AJ292" s="16">
        <v>44977</v>
      </c>
      <c r="AK292" s="6" t="s">
        <v>1983</v>
      </c>
      <c r="AL292" s="35" t="s">
        <v>114</v>
      </c>
      <c r="AM292" s="28" t="s">
        <v>1161</v>
      </c>
      <c r="AN292" s="15" t="s">
        <v>264</v>
      </c>
      <c r="AO292" s="11"/>
      <c r="AP292" s="310" t="s">
        <v>278</v>
      </c>
      <c r="AQ292" s="11">
        <v>1</v>
      </c>
      <c r="AR292" s="26" t="s">
        <v>118</v>
      </c>
      <c r="AS292" s="94">
        <v>45265</v>
      </c>
      <c r="AT292" s="10">
        <v>4700000</v>
      </c>
      <c r="AU292" s="10">
        <v>4700000</v>
      </c>
      <c r="AV292" s="7">
        <v>1</v>
      </c>
      <c r="AW292" s="7">
        <v>0</v>
      </c>
      <c r="AX292" s="7">
        <v>30</v>
      </c>
      <c r="AY292" s="7" t="s">
        <v>136</v>
      </c>
      <c r="AZ292" s="7">
        <v>30</v>
      </c>
      <c r="BA292" s="94">
        <v>45298</v>
      </c>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215"/>
      <c r="BY292" s="94">
        <v>45298</v>
      </c>
      <c r="BZ292" s="7">
        <f>Y292+AZ292</f>
        <v>315</v>
      </c>
      <c r="CA292" s="7" t="s">
        <v>280</v>
      </c>
      <c r="CB292" s="10">
        <f>AA292+AU292</f>
        <v>49350000</v>
      </c>
      <c r="CC292" s="11" t="s">
        <v>121</v>
      </c>
      <c r="CD292" s="214"/>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row>
    <row r="293" spans="1:105" ht="28.5" customHeight="1" x14ac:dyDescent="0.2">
      <c r="A293" s="64">
        <v>293</v>
      </c>
      <c r="B293" s="99">
        <v>87598</v>
      </c>
      <c r="C293" s="1" t="s">
        <v>1127</v>
      </c>
      <c r="D293" s="1" t="s">
        <v>1128</v>
      </c>
      <c r="E293" s="29" t="s">
        <v>1129</v>
      </c>
      <c r="F293" s="30" t="s">
        <v>1984</v>
      </c>
      <c r="G293" s="26" t="s">
        <v>1985</v>
      </c>
      <c r="H293" s="35" t="s">
        <v>100</v>
      </c>
      <c r="I293" s="24" t="s">
        <v>129</v>
      </c>
      <c r="J293" s="5" t="s">
        <v>249</v>
      </c>
      <c r="K293" s="11">
        <v>3</v>
      </c>
      <c r="L293" s="35" t="s">
        <v>103</v>
      </c>
      <c r="M293" s="52"/>
      <c r="N293" s="52" t="s">
        <v>105</v>
      </c>
      <c r="O293" s="52" t="s">
        <v>106</v>
      </c>
      <c r="P293" s="35" t="s">
        <v>1986</v>
      </c>
      <c r="Q293" s="26" t="s">
        <v>1708</v>
      </c>
      <c r="R293" s="15" t="s">
        <v>109</v>
      </c>
      <c r="S293" s="35" t="s">
        <v>110</v>
      </c>
      <c r="T293" s="12">
        <v>44973</v>
      </c>
      <c r="U293" s="37">
        <v>44974</v>
      </c>
      <c r="V293" s="37">
        <v>45276</v>
      </c>
      <c r="W293" s="7">
        <v>10</v>
      </c>
      <c r="X293" s="7">
        <v>0</v>
      </c>
      <c r="Y293" s="7">
        <f>W293*30+X293</f>
        <v>300</v>
      </c>
      <c r="Z293" s="7" t="s">
        <v>274</v>
      </c>
      <c r="AA293" s="10">
        <v>70400000</v>
      </c>
      <c r="AB293" s="10">
        <v>7040000</v>
      </c>
      <c r="AC293" s="28">
        <v>1079</v>
      </c>
      <c r="AD293" s="37">
        <v>44973</v>
      </c>
      <c r="AE293" s="10" t="s">
        <v>1925</v>
      </c>
      <c r="AF293" s="28">
        <v>1184</v>
      </c>
      <c r="AG293" s="37">
        <v>44974</v>
      </c>
      <c r="AH293" s="10" t="s">
        <v>1925</v>
      </c>
      <c r="AI293" s="15" t="s">
        <v>112</v>
      </c>
      <c r="AJ293" s="16">
        <v>44973</v>
      </c>
      <c r="AK293" s="6" t="s">
        <v>1987</v>
      </c>
      <c r="AL293" s="35" t="s">
        <v>114</v>
      </c>
      <c r="AM293" s="28" t="s">
        <v>1137</v>
      </c>
      <c r="AN293" s="30" t="s">
        <v>143</v>
      </c>
      <c r="AO293" s="11"/>
      <c r="AP293" s="310" t="s">
        <v>225</v>
      </c>
      <c r="AQ293" s="11">
        <v>1</v>
      </c>
      <c r="AR293" s="26" t="s">
        <v>118</v>
      </c>
      <c r="AS293" s="94">
        <v>45273</v>
      </c>
      <c r="AT293" s="10">
        <v>21120000</v>
      </c>
      <c r="AU293" s="10">
        <v>21120000</v>
      </c>
      <c r="AV293" s="26">
        <v>3</v>
      </c>
      <c r="AW293" s="26">
        <v>0</v>
      </c>
      <c r="AX293" s="26">
        <v>90</v>
      </c>
      <c r="AY293" s="26" t="s">
        <v>164</v>
      </c>
      <c r="AZ293" s="26">
        <v>90</v>
      </c>
      <c r="BA293" s="94">
        <v>45367</v>
      </c>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217"/>
      <c r="BY293" s="94">
        <v>45367</v>
      </c>
      <c r="BZ293" s="7">
        <f>Y293+AZ293</f>
        <v>390</v>
      </c>
      <c r="CA293" s="7" t="s">
        <v>220</v>
      </c>
      <c r="CB293" s="10">
        <f>AA293+AU293</f>
        <v>91520000</v>
      </c>
      <c r="CC293" s="11" t="s">
        <v>121</v>
      </c>
      <c r="CD293" s="214"/>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row>
    <row r="294" spans="1:105" ht="28.5" customHeight="1" x14ac:dyDescent="0.2">
      <c r="A294" s="64">
        <v>294</v>
      </c>
      <c r="B294" s="99">
        <v>84648</v>
      </c>
      <c r="C294" s="1" t="s">
        <v>95</v>
      </c>
      <c r="D294" s="1" t="s">
        <v>96</v>
      </c>
      <c r="E294" s="29" t="s">
        <v>97</v>
      </c>
      <c r="F294" s="30" t="s">
        <v>1988</v>
      </c>
      <c r="G294" s="26" t="s">
        <v>1989</v>
      </c>
      <c r="H294" s="35" t="s">
        <v>100</v>
      </c>
      <c r="I294" s="24" t="s">
        <v>129</v>
      </c>
      <c r="J294" s="5" t="s">
        <v>249</v>
      </c>
      <c r="K294" s="11">
        <v>3</v>
      </c>
      <c r="L294" s="35" t="s">
        <v>103</v>
      </c>
      <c r="M294" s="52"/>
      <c r="N294" s="52" t="s">
        <v>105</v>
      </c>
      <c r="O294" s="52" t="s">
        <v>106</v>
      </c>
      <c r="P294" s="35" t="s">
        <v>1990</v>
      </c>
      <c r="Q294" s="26" t="s">
        <v>1991</v>
      </c>
      <c r="R294" s="15" t="s">
        <v>109</v>
      </c>
      <c r="S294" s="35" t="s">
        <v>110</v>
      </c>
      <c r="T294" s="12">
        <v>44974</v>
      </c>
      <c r="U294" s="37">
        <v>44977</v>
      </c>
      <c r="V294" s="37">
        <v>45264</v>
      </c>
      <c r="W294" s="7">
        <v>9</v>
      </c>
      <c r="X294" s="7">
        <v>15</v>
      </c>
      <c r="Y294" s="7">
        <v>285</v>
      </c>
      <c r="Z294" s="7" t="s">
        <v>208</v>
      </c>
      <c r="AA294" s="10">
        <v>60800000</v>
      </c>
      <c r="AB294" s="10">
        <v>6400000</v>
      </c>
      <c r="AC294" s="28">
        <v>1071</v>
      </c>
      <c r="AD294" s="37">
        <v>44963</v>
      </c>
      <c r="AE294" s="10" t="s">
        <v>1199</v>
      </c>
      <c r="AF294" s="28">
        <v>1209</v>
      </c>
      <c r="AG294" s="37">
        <v>44978</v>
      </c>
      <c r="AH294" s="10" t="s">
        <v>1200</v>
      </c>
      <c r="AI294" s="15" t="s">
        <v>112</v>
      </c>
      <c r="AJ294" s="16">
        <v>44974</v>
      </c>
      <c r="AK294" s="6" t="s">
        <v>1992</v>
      </c>
      <c r="AL294" s="35" t="s">
        <v>114</v>
      </c>
      <c r="AM294" s="28" t="s">
        <v>1069</v>
      </c>
      <c r="AN294" s="15" t="s">
        <v>1184</v>
      </c>
      <c r="AO294" s="11"/>
      <c r="AP294" s="310" t="s">
        <v>135</v>
      </c>
      <c r="AQ294" s="11">
        <v>1</v>
      </c>
      <c r="AR294" s="26" t="s">
        <v>118</v>
      </c>
      <c r="AS294" s="94">
        <v>45261</v>
      </c>
      <c r="AT294" s="10">
        <v>6400000</v>
      </c>
      <c r="AU294" s="10">
        <v>6400000</v>
      </c>
      <c r="AV294" s="30">
        <v>1</v>
      </c>
      <c r="AW294" s="30">
        <v>0</v>
      </c>
      <c r="AX294" s="30">
        <v>30</v>
      </c>
      <c r="AY294" s="30" t="s">
        <v>136</v>
      </c>
      <c r="AZ294" s="30">
        <v>30</v>
      </c>
      <c r="BA294" s="94">
        <v>45295</v>
      </c>
      <c r="BB294" s="85"/>
      <c r="BC294" s="85"/>
      <c r="BD294" s="85"/>
      <c r="BE294" s="85"/>
      <c r="BF294" s="85"/>
      <c r="BG294" s="85"/>
      <c r="BH294" s="85"/>
      <c r="BI294" s="85"/>
      <c r="BJ294" s="85"/>
      <c r="BK294" s="85"/>
      <c r="BL294" s="85"/>
      <c r="BM294" s="85"/>
      <c r="BN294" s="85"/>
      <c r="BO294" s="85"/>
      <c r="BP294" s="85"/>
      <c r="BQ294" s="85"/>
      <c r="BR294" s="85"/>
      <c r="BS294" s="85"/>
      <c r="BT294" s="85"/>
      <c r="BU294" s="85"/>
      <c r="BV294" s="85"/>
      <c r="BW294" s="85"/>
      <c r="BX294" s="218"/>
      <c r="BY294" s="94">
        <v>45295</v>
      </c>
      <c r="BZ294" s="30">
        <f>Y294+AZ294</f>
        <v>315</v>
      </c>
      <c r="CA294" s="30" t="s">
        <v>280</v>
      </c>
      <c r="CB294" s="10">
        <f>AA294+AU294</f>
        <v>67200000</v>
      </c>
      <c r="CC294" s="11" t="s">
        <v>121</v>
      </c>
      <c r="CD294" s="214"/>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row>
    <row r="295" spans="1:105" ht="28.5" customHeight="1" x14ac:dyDescent="0.2">
      <c r="A295" s="64">
        <v>295</v>
      </c>
      <c r="B295" s="99">
        <v>84406</v>
      </c>
      <c r="C295" s="1" t="s">
        <v>95</v>
      </c>
      <c r="D295" s="1" t="s">
        <v>96</v>
      </c>
      <c r="E295" s="29" t="s">
        <v>97</v>
      </c>
      <c r="F295" s="30" t="s">
        <v>1993</v>
      </c>
      <c r="G295" s="26" t="s">
        <v>1994</v>
      </c>
      <c r="H295" s="35" t="s">
        <v>100</v>
      </c>
      <c r="I295" s="24" t="s">
        <v>129</v>
      </c>
      <c r="J295" s="5" t="s">
        <v>249</v>
      </c>
      <c r="K295" s="11">
        <v>3</v>
      </c>
      <c r="L295" s="35" t="s">
        <v>103</v>
      </c>
      <c r="M295" s="52"/>
      <c r="N295" s="52" t="s">
        <v>105</v>
      </c>
      <c r="O295" s="52" t="s">
        <v>106</v>
      </c>
      <c r="P295" s="35" t="s">
        <v>1995</v>
      </c>
      <c r="Q295" s="26" t="s">
        <v>1260</v>
      </c>
      <c r="R295" s="15" t="s">
        <v>109</v>
      </c>
      <c r="S295" s="35" t="s">
        <v>110</v>
      </c>
      <c r="T295" s="12">
        <v>44974</v>
      </c>
      <c r="U295" s="37">
        <v>44986</v>
      </c>
      <c r="V295" s="37">
        <v>45275</v>
      </c>
      <c r="W295" s="7">
        <v>9</v>
      </c>
      <c r="X295" s="7">
        <v>15</v>
      </c>
      <c r="Y295" s="7">
        <v>285</v>
      </c>
      <c r="Z295" s="7" t="s">
        <v>208</v>
      </c>
      <c r="AA295" s="10">
        <v>61750000</v>
      </c>
      <c r="AB295" s="10">
        <v>6500000</v>
      </c>
      <c r="AC295" s="28">
        <v>1040</v>
      </c>
      <c r="AD295" s="37">
        <v>44953</v>
      </c>
      <c r="AE295" s="10" t="s">
        <v>1261</v>
      </c>
      <c r="AF295" s="28">
        <v>1227</v>
      </c>
      <c r="AG295" s="37">
        <v>44978</v>
      </c>
      <c r="AH295" s="10" t="s">
        <v>1074</v>
      </c>
      <c r="AI295" s="15" t="s">
        <v>112</v>
      </c>
      <c r="AJ295" s="16">
        <v>44974</v>
      </c>
      <c r="AK295" s="6" t="s">
        <v>1996</v>
      </c>
      <c r="AL295" s="35" t="s">
        <v>114</v>
      </c>
      <c r="AM295" s="28" t="s">
        <v>431</v>
      </c>
      <c r="AN295" s="23" t="s">
        <v>240</v>
      </c>
      <c r="AO295" s="23"/>
      <c r="AP295" s="310" t="s">
        <v>191</v>
      </c>
      <c r="AQ295" s="11">
        <v>1</v>
      </c>
      <c r="AR295" s="26" t="s">
        <v>118</v>
      </c>
      <c r="AS295" s="94">
        <v>45267</v>
      </c>
      <c r="AT295" s="10">
        <v>26000000</v>
      </c>
      <c r="AU295" s="10">
        <v>26000000</v>
      </c>
      <c r="AV295" s="7">
        <v>4</v>
      </c>
      <c r="AW295" s="7">
        <v>0</v>
      </c>
      <c r="AX295" s="7">
        <v>120</v>
      </c>
      <c r="AY295" s="7" t="s">
        <v>144</v>
      </c>
      <c r="AZ295" s="7">
        <v>120</v>
      </c>
      <c r="BA295" s="94">
        <v>45397</v>
      </c>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215"/>
      <c r="BY295" s="94">
        <v>45397</v>
      </c>
      <c r="BZ295" s="7">
        <f>Y295+AZ295</f>
        <v>405</v>
      </c>
      <c r="CA295" s="7" t="s">
        <v>120</v>
      </c>
      <c r="CB295" s="10">
        <f>AA295+AU295</f>
        <v>87750000</v>
      </c>
      <c r="CC295" s="11" t="s">
        <v>121</v>
      </c>
      <c r="CD295" s="214"/>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row>
    <row r="296" spans="1:105" ht="28.5" customHeight="1" x14ac:dyDescent="0.2">
      <c r="A296" s="64">
        <v>296</v>
      </c>
      <c r="B296" s="99">
        <v>84406</v>
      </c>
      <c r="C296" s="1" t="s">
        <v>95</v>
      </c>
      <c r="D296" s="1" t="s">
        <v>96</v>
      </c>
      <c r="E296" s="29" t="s">
        <v>97</v>
      </c>
      <c r="F296" s="30" t="s">
        <v>1997</v>
      </c>
      <c r="G296" s="26" t="s">
        <v>1998</v>
      </c>
      <c r="H296" s="35" t="s">
        <v>100</v>
      </c>
      <c r="I296" s="24" t="s">
        <v>101</v>
      </c>
      <c r="J296" s="5" t="s">
        <v>249</v>
      </c>
      <c r="K296" s="11">
        <v>3</v>
      </c>
      <c r="L296" s="35" t="s">
        <v>103</v>
      </c>
      <c r="M296" s="52"/>
      <c r="N296" s="52" t="s">
        <v>105</v>
      </c>
      <c r="O296" s="52" t="s">
        <v>106</v>
      </c>
      <c r="P296" s="35" t="s">
        <v>1999</v>
      </c>
      <c r="Q296" s="26" t="s">
        <v>1260</v>
      </c>
      <c r="R296" s="15" t="s">
        <v>109</v>
      </c>
      <c r="S296" s="35" t="s">
        <v>110</v>
      </c>
      <c r="T296" s="12">
        <v>44974</v>
      </c>
      <c r="U296" s="37">
        <v>44986</v>
      </c>
      <c r="V296" s="37">
        <v>45275</v>
      </c>
      <c r="W296" s="7">
        <v>9</v>
      </c>
      <c r="X296" s="7">
        <v>15</v>
      </c>
      <c r="Y296" s="7">
        <v>285</v>
      </c>
      <c r="Z296" s="7" t="s">
        <v>208</v>
      </c>
      <c r="AA296" s="10">
        <v>61750000</v>
      </c>
      <c r="AB296" s="10">
        <v>6500000</v>
      </c>
      <c r="AC296" s="28">
        <v>1040</v>
      </c>
      <c r="AD296" s="37">
        <v>44953</v>
      </c>
      <c r="AE296" s="10" t="s">
        <v>1261</v>
      </c>
      <c r="AF296" s="28">
        <v>1228</v>
      </c>
      <c r="AG296" s="37">
        <v>44978</v>
      </c>
      <c r="AH296" s="10" t="s">
        <v>1074</v>
      </c>
      <c r="AI296" s="15" t="s">
        <v>112</v>
      </c>
      <c r="AJ296" s="16">
        <v>44974</v>
      </c>
      <c r="AK296" s="6" t="s">
        <v>2000</v>
      </c>
      <c r="AL296" s="35" t="s">
        <v>114</v>
      </c>
      <c r="AM296" s="28" t="s">
        <v>431</v>
      </c>
      <c r="AN296" s="15" t="s">
        <v>432</v>
      </c>
      <c r="AO296" s="23"/>
      <c r="AP296" s="310" t="s">
        <v>191</v>
      </c>
      <c r="AQ296" s="11">
        <v>1</v>
      </c>
      <c r="AR296" s="26" t="s">
        <v>118</v>
      </c>
      <c r="AS296" s="94">
        <v>45267</v>
      </c>
      <c r="AT296" s="10">
        <v>26000000</v>
      </c>
      <c r="AU296" s="10">
        <v>26000000</v>
      </c>
      <c r="AV296" s="7">
        <v>4</v>
      </c>
      <c r="AW296" s="7">
        <v>0</v>
      </c>
      <c r="AX296" s="7">
        <v>120</v>
      </c>
      <c r="AY296" s="7" t="s">
        <v>144</v>
      </c>
      <c r="AZ296" s="7">
        <v>120</v>
      </c>
      <c r="BA296" s="94">
        <v>45397</v>
      </c>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215"/>
      <c r="BY296" s="94">
        <v>45397</v>
      </c>
      <c r="BZ296" s="7">
        <f>Y296+AZ296</f>
        <v>405</v>
      </c>
      <c r="CA296" s="7" t="s">
        <v>120</v>
      </c>
      <c r="CB296" s="10">
        <f>AA296+AU296</f>
        <v>87750000</v>
      </c>
      <c r="CC296" s="11" t="s">
        <v>121</v>
      </c>
      <c r="CD296" s="214"/>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row>
    <row r="297" spans="1:105" ht="28.5" customHeight="1" x14ac:dyDescent="0.2">
      <c r="A297" s="77">
        <v>297</v>
      </c>
      <c r="B297" s="99">
        <v>85958</v>
      </c>
      <c r="C297" s="1" t="s">
        <v>95</v>
      </c>
      <c r="D297" s="1" t="s">
        <v>96</v>
      </c>
      <c r="E297" s="29" t="s">
        <v>95</v>
      </c>
      <c r="F297" s="112" t="s">
        <v>2001</v>
      </c>
      <c r="G297" s="82" t="s">
        <v>2002</v>
      </c>
      <c r="H297" s="48" t="s">
        <v>100</v>
      </c>
      <c r="I297" s="45" t="s">
        <v>101</v>
      </c>
      <c r="J297" s="47" t="s">
        <v>249</v>
      </c>
      <c r="K297" s="39">
        <v>3</v>
      </c>
      <c r="L297" s="48" t="s">
        <v>103</v>
      </c>
      <c r="M297" s="132" t="s">
        <v>2003</v>
      </c>
      <c r="N297" s="132" t="s">
        <v>105</v>
      </c>
      <c r="O297" s="132" t="s">
        <v>106</v>
      </c>
      <c r="P297" s="48" t="s">
        <v>2004</v>
      </c>
      <c r="Q297" s="82" t="s">
        <v>2005</v>
      </c>
      <c r="R297" s="105" t="s">
        <v>109</v>
      </c>
      <c r="S297" s="48" t="s">
        <v>110</v>
      </c>
      <c r="T297" s="134">
        <v>44974</v>
      </c>
      <c r="U297" s="44">
        <v>44977</v>
      </c>
      <c r="V297" s="44">
        <v>45218</v>
      </c>
      <c r="W297" s="65">
        <v>8</v>
      </c>
      <c r="X297" s="65">
        <v>0</v>
      </c>
      <c r="Y297" s="65">
        <f>W297*30+X297</f>
        <v>240</v>
      </c>
      <c r="Z297" s="65" t="s">
        <v>1374</v>
      </c>
      <c r="AA297" s="17">
        <v>52000000</v>
      </c>
      <c r="AB297" s="17">
        <v>6500000</v>
      </c>
      <c r="AC297" s="133">
        <v>1059</v>
      </c>
      <c r="AD297" s="44">
        <v>44958</v>
      </c>
      <c r="AE297" s="17" t="s">
        <v>1166</v>
      </c>
      <c r="AF297" s="133">
        <v>1218</v>
      </c>
      <c r="AG297" s="44">
        <v>44978</v>
      </c>
      <c r="AH297" s="17" t="s">
        <v>1813</v>
      </c>
      <c r="AI297" s="105" t="s">
        <v>112</v>
      </c>
      <c r="AJ297" s="108">
        <v>44974</v>
      </c>
      <c r="AK297" s="107" t="s">
        <v>2006</v>
      </c>
      <c r="AL297" s="48" t="s">
        <v>114</v>
      </c>
      <c r="AM297" s="133" t="s">
        <v>1104</v>
      </c>
      <c r="AN297" s="109" t="s">
        <v>240</v>
      </c>
      <c r="AO297" s="39"/>
      <c r="AP297" s="311" t="s">
        <v>472</v>
      </c>
      <c r="AQ297" s="39">
        <v>1</v>
      </c>
      <c r="AR297" s="82" t="s">
        <v>118</v>
      </c>
      <c r="AS297" s="129">
        <v>45218</v>
      </c>
      <c r="AT297" s="17">
        <v>26000000</v>
      </c>
      <c r="AU297" s="17">
        <v>26000000</v>
      </c>
      <c r="AV297" s="65">
        <v>4</v>
      </c>
      <c r="AW297" s="65">
        <v>0</v>
      </c>
      <c r="AX297" s="65">
        <v>120</v>
      </c>
      <c r="AY297" s="65" t="s">
        <v>144</v>
      </c>
      <c r="AZ297" s="65">
        <v>120</v>
      </c>
      <c r="BA297" s="129">
        <v>45341</v>
      </c>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207"/>
      <c r="BY297" s="129">
        <v>45341</v>
      </c>
      <c r="BZ297" s="65">
        <f>Y297+AX297</f>
        <v>360</v>
      </c>
      <c r="CA297" s="65" t="s">
        <v>183</v>
      </c>
      <c r="CB297" s="17">
        <f>AA297+AU297</f>
        <v>78000000</v>
      </c>
      <c r="CC297" s="39" t="s">
        <v>121</v>
      </c>
      <c r="CD297" s="221"/>
      <c r="CE297" s="85"/>
      <c r="CF297" s="85"/>
      <c r="CG297" s="85"/>
      <c r="CH297" s="85"/>
      <c r="CI297" s="85"/>
      <c r="CJ297" s="85"/>
      <c r="CK297" s="85"/>
      <c r="CL297" s="85"/>
      <c r="CM297" s="85"/>
      <c r="CN297" s="85"/>
      <c r="CO297" s="85"/>
      <c r="CP297" s="85"/>
      <c r="CQ297" s="85"/>
      <c r="CR297" s="85"/>
      <c r="CS297" s="85"/>
      <c r="CT297" s="85"/>
      <c r="CU297" s="85"/>
      <c r="CV297" s="85"/>
      <c r="CW297" s="85"/>
      <c r="CX297" s="85"/>
      <c r="CY297" s="85"/>
      <c r="CZ297" s="85"/>
      <c r="DA297" s="85"/>
    </row>
    <row r="298" spans="1:105" ht="28.5" customHeight="1" x14ac:dyDescent="0.2">
      <c r="A298" s="64">
        <v>298</v>
      </c>
      <c r="B298" s="99">
        <v>84685</v>
      </c>
      <c r="C298" s="1" t="s">
        <v>254</v>
      </c>
      <c r="D298" s="1" t="s">
        <v>255</v>
      </c>
      <c r="E298" s="29" t="s">
        <v>256</v>
      </c>
      <c r="F298" s="30" t="s">
        <v>2007</v>
      </c>
      <c r="G298" s="86" t="s">
        <v>2008</v>
      </c>
      <c r="H298" s="35" t="s">
        <v>100</v>
      </c>
      <c r="I298" s="24" t="s">
        <v>129</v>
      </c>
      <c r="J298" s="5" t="s">
        <v>249</v>
      </c>
      <c r="K298" s="11">
        <v>4</v>
      </c>
      <c r="L298" s="35" t="s">
        <v>103</v>
      </c>
      <c r="M298" s="52"/>
      <c r="N298" s="52" t="s">
        <v>105</v>
      </c>
      <c r="O298" s="52" t="s">
        <v>106</v>
      </c>
      <c r="P298" s="35" t="s">
        <v>2009</v>
      </c>
      <c r="Q298" s="26" t="s">
        <v>2010</v>
      </c>
      <c r="R298" s="15" t="s">
        <v>109</v>
      </c>
      <c r="S298" s="35" t="s">
        <v>110</v>
      </c>
      <c r="T298" s="12">
        <v>44974</v>
      </c>
      <c r="U298" s="37">
        <v>44977</v>
      </c>
      <c r="V298" s="37">
        <v>45218</v>
      </c>
      <c r="W298" s="7">
        <v>8</v>
      </c>
      <c r="X298" s="7">
        <v>0</v>
      </c>
      <c r="Y298" s="7">
        <f>W298*30+X298</f>
        <v>240</v>
      </c>
      <c r="Z298" s="7" t="s">
        <v>1374</v>
      </c>
      <c r="AA298" s="10">
        <v>40000000</v>
      </c>
      <c r="AB298" s="10">
        <v>5000000</v>
      </c>
      <c r="AC298" s="28">
        <v>951</v>
      </c>
      <c r="AD298" s="37">
        <v>44946</v>
      </c>
      <c r="AE298" s="10" t="s">
        <v>1747</v>
      </c>
      <c r="AF298" s="28">
        <v>1213</v>
      </c>
      <c r="AG298" s="37">
        <v>44978</v>
      </c>
      <c r="AH298" s="10" t="s">
        <v>1702</v>
      </c>
      <c r="AI298" s="15" t="s">
        <v>112</v>
      </c>
      <c r="AJ298" s="16">
        <v>44974</v>
      </c>
      <c r="AK298" s="6" t="s">
        <v>2011</v>
      </c>
      <c r="AL298" s="35" t="s">
        <v>114</v>
      </c>
      <c r="AM298" s="28" t="s">
        <v>263</v>
      </c>
      <c r="AN298" s="15" t="s">
        <v>264</v>
      </c>
      <c r="AO298" s="11"/>
      <c r="AP298" s="11" t="s">
        <v>265</v>
      </c>
      <c r="AQ298" s="11">
        <v>1</v>
      </c>
      <c r="AR298" s="40"/>
      <c r="AS298" s="40"/>
      <c r="AT298" s="40"/>
      <c r="AU298" s="40"/>
      <c r="AV298" s="40"/>
      <c r="AW298" s="40"/>
      <c r="AX298" s="40"/>
      <c r="AY298" s="40"/>
      <c r="AZ298" s="40"/>
      <c r="BA298" s="40"/>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80" t="s">
        <v>596</v>
      </c>
      <c r="BX298" s="225">
        <v>45050</v>
      </c>
      <c r="BY298" s="94">
        <v>45050</v>
      </c>
      <c r="BZ298" s="26">
        <v>75</v>
      </c>
      <c r="CA298" s="26" t="s">
        <v>358</v>
      </c>
      <c r="CB298" s="10">
        <v>12500000</v>
      </c>
      <c r="CC298" s="26" t="s">
        <v>598</v>
      </c>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row>
    <row r="299" spans="1:105" ht="28.5" customHeight="1" x14ac:dyDescent="0.2">
      <c r="A299" s="64">
        <v>299</v>
      </c>
      <c r="B299" s="99">
        <v>84663</v>
      </c>
      <c r="C299" s="1" t="s">
        <v>254</v>
      </c>
      <c r="D299" s="1" t="s">
        <v>255</v>
      </c>
      <c r="E299" s="29" t="s">
        <v>256</v>
      </c>
      <c r="F299" s="30" t="s">
        <v>2012</v>
      </c>
      <c r="G299" s="86" t="s">
        <v>2013</v>
      </c>
      <c r="H299" s="35" t="s">
        <v>100</v>
      </c>
      <c r="I299" s="24" t="s">
        <v>129</v>
      </c>
      <c r="J299" s="5" t="s">
        <v>249</v>
      </c>
      <c r="K299" s="11">
        <v>4</v>
      </c>
      <c r="L299" s="87" t="s">
        <v>290</v>
      </c>
      <c r="M299" s="52"/>
      <c r="N299" s="52" t="s">
        <v>105</v>
      </c>
      <c r="O299" s="52" t="s">
        <v>106</v>
      </c>
      <c r="P299" s="35" t="s">
        <v>2014</v>
      </c>
      <c r="Q299" s="26" t="s">
        <v>1013</v>
      </c>
      <c r="R299" s="15" t="s">
        <v>109</v>
      </c>
      <c r="S299" s="35" t="s">
        <v>110</v>
      </c>
      <c r="T299" s="12">
        <v>44974</v>
      </c>
      <c r="U299" s="37">
        <v>44977</v>
      </c>
      <c r="V299" s="37">
        <v>45218</v>
      </c>
      <c r="W299" s="7">
        <v>8</v>
      </c>
      <c r="X299" s="7">
        <v>0</v>
      </c>
      <c r="Y299" s="7">
        <f>W299*30+X299</f>
        <v>240</v>
      </c>
      <c r="Z299" s="7" t="s">
        <v>1374</v>
      </c>
      <c r="AA299" s="10">
        <v>41600000</v>
      </c>
      <c r="AB299" s="10">
        <v>5200000</v>
      </c>
      <c r="AC299" s="28">
        <v>945</v>
      </c>
      <c r="AD299" s="37">
        <v>44946</v>
      </c>
      <c r="AE299" s="10" t="s">
        <v>1007</v>
      </c>
      <c r="AF299" s="28">
        <v>1214</v>
      </c>
      <c r="AG299" s="37">
        <v>44978</v>
      </c>
      <c r="AH299" s="10" t="s">
        <v>2015</v>
      </c>
      <c r="AI299" s="15" t="s">
        <v>112</v>
      </c>
      <c r="AJ299" s="16">
        <v>44974</v>
      </c>
      <c r="AK299" s="6" t="s">
        <v>2016</v>
      </c>
      <c r="AL299" s="35" t="s">
        <v>114</v>
      </c>
      <c r="AM299" s="28" t="s">
        <v>263</v>
      </c>
      <c r="AN299" s="15" t="s">
        <v>1020</v>
      </c>
      <c r="AO299" s="11" t="s">
        <v>1021</v>
      </c>
      <c r="AP299" s="11" t="s">
        <v>265</v>
      </c>
      <c r="AQ299" s="11"/>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215"/>
      <c r="BY299" s="92">
        <f>V299</f>
        <v>45218</v>
      </c>
      <c r="BZ299" s="26">
        <v>240</v>
      </c>
      <c r="CA299" s="7" t="s">
        <v>1374</v>
      </c>
      <c r="CB299" s="10">
        <v>41600000</v>
      </c>
      <c r="CC299" s="11" t="s">
        <v>281</v>
      </c>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row>
    <row r="300" spans="1:105" ht="28.5" customHeight="1" x14ac:dyDescent="0.2">
      <c r="A300" s="64">
        <v>300</v>
      </c>
      <c r="B300" s="99">
        <v>84669</v>
      </c>
      <c r="C300" s="1" t="s">
        <v>254</v>
      </c>
      <c r="D300" s="1" t="s">
        <v>255</v>
      </c>
      <c r="E300" s="29" t="s">
        <v>256</v>
      </c>
      <c r="F300" s="30" t="s">
        <v>2017</v>
      </c>
      <c r="G300" s="86" t="s">
        <v>2018</v>
      </c>
      <c r="H300" s="35" t="s">
        <v>100</v>
      </c>
      <c r="I300" s="24" t="s">
        <v>101</v>
      </c>
      <c r="J300" s="5" t="s">
        <v>249</v>
      </c>
      <c r="K300" s="11">
        <v>4</v>
      </c>
      <c r="L300" s="35" t="s">
        <v>103</v>
      </c>
      <c r="M300" s="52" t="s">
        <v>497</v>
      </c>
      <c r="N300" s="52" t="s">
        <v>105</v>
      </c>
      <c r="O300" s="52" t="s">
        <v>106</v>
      </c>
      <c r="P300" s="35" t="s">
        <v>2019</v>
      </c>
      <c r="Q300" s="26" t="s">
        <v>390</v>
      </c>
      <c r="R300" s="15" t="s">
        <v>109</v>
      </c>
      <c r="S300" s="35" t="s">
        <v>110</v>
      </c>
      <c r="T300" s="12">
        <v>44980</v>
      </c>
      <c r="U300" s="37">
        <v>44986</v>
      </c>
      <c r="V300" s="37">
        <v>45275</v>
      </c>
      <c r="W300" s="7">
        <v>9</v>
      </c>
      <c r="X300" s="7">
        <v>15</v>
      </c>
      <c r="Y300" s="7">
        <v>285</v>
      </c>
      <c r="Z300" s="7" t="s">
        <v>208</v>
      </c>
      <c r="AA300" s="10">
        <v>47500000</v>
      </c>
      <c r="AB300" s="10">
        <v>5000000</v>
      </c>
      <c r="AC300" s="28">
        <v>970</v>
      </c>
      <c r="AD300" s="37">
        <v>44946</v>
      </c>
      <c r="AE300" s="10" t="s">
        <v>927</v>
      </c>
      <c r="AF300" s="28">
        <v>1263</v>
      </c>
      <c r="AG300" s="37">
        <v>44980</v>
      </c>
      <c r="AH300" s="10" t="s">
        <v>928</v>
      </c>
      <c r="AI300" s="15" t="s">
        <v>112</v>
      </c>
      <c r="AJ300" s="16">
        <v>44978</v>
      </c>
      <c r="AK300" s="6" t="s">
        <v>2020</v>
      </c>
      <c r="AL300" s="35" t="s">
        <v>114</v>
      </c>
      <c r="AM300" s="28" t="s">
        <v>263</v>
      </c>
      <c r="AN300" s="15" t="s">
        <v>264</v>
      </c>
      <c r="AO300" s="11"/>
      <c r="AP300" s="11" t="s">
        <v>265</v>
      </c>
      <c r="AQ300" s="11"/>
      <c r="AR300" s="40"/>
      <c r="AS300" s="40"/>
      <c r="AT300" s="40"/>
      <c r="AU300" s="40"/>
      <c r="AV300" s="40"/>
      <c r="AW300" s="40"/>
      <c r="AX300" s="40"/>
      <c r="AY300" s="40"/>
      <c r="AZ300" s="40"/>
      <c r="BA300" s="40"/>
      <c r="BB300" s="85"/>
      <c r="BC300" s="85"/>
      <c r="BD300" s="85"/>
      <c r="BE300" s="85"/>
      <c r="BF300" s="85"/>
      <c r="BG300" s="85"/>
      <c r="BH300" s="85"/>
      <c r="BI300" s="85"/>
      <c r="BJ300" s="85"/>
      <c r="BK300" s="85"/>
      <c r="BL300" s="85"/>
      <c r="BM300" s="85"/>
      <c r="BN300" s="85"/>
      <c r="BO300" s="85"/>
      <c r="BP300" s="85"/>
      <c r="BQ300" s="85"/>
      <c r="BR300" s="85"/>
      <c r="BS300" s="85"/>
      <c r="BT300" s="85"/>
      <c r="BU300" s="85"/>
      <c r="BV300" s="85"/>
      <c r="BW300" s="85"/>
      <c r="BX300" s="218"/>
      <c r="BY300" s="92">
        <f>V300</f>
        <v>45275</v>
      </c>
      <c r="BZ300" s="26">
        <f>Y300+AZ300</f>
        <v>285</v>
      </c>
      <c r="CA300" s="26" t="str">
        <f>Z300</f>
        <v>9 MESES Y 15 DIAS</v>
      </c>
      <c r="CB300" s="157">
        <f>AA300+AU300</f>
        <v>47500000</v>
      </c>
      <c r="CC300" s="11" t="s">
        <v>281</v>
      </c>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row>
    <row r="301" spans="1:105" ht="28.5" customHeight="1" x14ac:dyDescent="0.2">
      <c r="A301" s="79">
        <v>301</v>
      </c>
      <c r="B301" s="99">
        <v>84434</v>
      </c>
      <c r="C301" s="1" t="s">
        <v>95</v>
      </c>
      <c r="D301" s="1" t="s">
        <v>96</v>
      </c>
      <c r="E301" s="29" t="s">
        <v>97</v>
      </c>
      <c r="F301" s="154" t="s">
        <v>2021</v>
      </c>
      <c r="G301" s="80" t="s">
        <v>2022</v>
      </c>
      <c r="H301" s="50" t="s">
        <v>100</v>
      </c>
      <c r="I301" s="54" t="s">
        <v>101</v>
      </c>
      <c r="J301" s="49" t="s">
        <v>249</v>
      </c>
      <c r="K301" s="31">
        <v>4</v>
      </c>
      <c r="L301" s="137" t="s">
        <v>290</v>
      </c>
      <c r="M301" s="126"/>
      <c r="N301" s="126" t="s">
        <v>105</v>
      </c>
      <c r="O301" s="126" t="s">
        <v>106</v>
      </c>
      <c r="P301" s="50" t="s">
        <v>2023</v>
      </c>
      <c r="Q301" s="80" t="s">
        <v>2024</v>
      </c>
      <c r="R301" s="36" t="s">
        <v>109</v>
      </c>
      <c r="S301" s="50" t="s">
        <v>110</v>
      </c>
      <c r="T301" s="139">
        <v>44974</v>
      </c>
      <c r="U301" s="38">
        <v>44978</v>
      </c>
      <c r="V301" s="38">
        <v>45219</v>
      </c>
      <c r="W301" s="8">
        <v>8</v>
      </c>
      <c r="X301" s="8">
        <v>0</v>
      </c>
      <c r="Y301" s="8">
        <f>W301*30+X301</f>
        <v>240</v>
      </c>
      <c r="Z301" s="8" t="s">
        <v>1374</v>
      </c>
      <c r="AA301" s="115">
        <v>24800000</v>
      </c>
      <c r="AB301" s="115">
        <v>3100000</v>
      </c>
      <c r="AC301" s="138">
        <v>1043</v>
      </c>
      <c r="AD301" s="38">
        <v>44953</v>
      </c>
      <c r="AE301" s="115" t="s">
        <v>2025</v>
      </c>
      <c r="AF301" s="138">
        <v>1219</v>
      </c>
      <c r="AG301" s="38">
        <v>44978</v>
      </c>
      <c r="AH301" s="115" t="s">
        <v>2026</v>
      </c>
      <c r="AI301" s="36" t="s">
        <v>112</v>
      </c>
      <c r="AJ301" s="116">
        <v>44974</v>
      </c>
      <c r="AK301" s="114" t="s">
        <v>2027</v>
      </c>
      <c r="AL301" s="50" t="s">
        <v>114</v>
      </c>
      <c r="AM301" s="138" t="s">
        <v>1321</v>
      </c>
      <c r="AN301" s="36" t="s">
        <v>1322</v>
      </c>
      <c r="AO301" s="31"/>
      <c r="AP301" s="309" t="s">
        <v>126</v>
      </c>
      <c r="AQ301" s="31">
        <v>1</v>
      </c>
      <c r="AR301" s="80" t="s">
        <v>118</v>
      </c>
      <c r="AS301" s="140">
        <v>45212</v>
      </c>
      <c r="AT301" s="115">
        <v>9300000</v>
      </c>
      <c r="AU301" s="115">
        <v>9300000</v>
      </c>
      <c r="AV301" s="8">
        <v>3</v>
      </c>
      <c r="AW301" s="8">
        <v>0</v>
      </c>
      <c r="AX301" s="8">
        <v>90</v>
      </c>
      <c r="AY301" s="8" t="s">
        <v>164</v>
      </c>
      <c r="AZ301" s="8">
        <v>90</v>
      </c>
      <c r="BA301" s="140">
        <v>45311</v>
      </c>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215"/>
      <c r="BY301" s="140">
        <v>45311</v>
      </c>
      <c r="BZ301" s="8">
        <f>Y301+AZ301</f>
        <v>330</v>
      </c>
      <c r="CA301" s="8" t="s">
        <v>2028</v>
      </c>
      <c r="CB301" s="115">
        <f>AA301+AU301</f>
        <v>34100000</v>
      </c>
      <c r="CC301" s="31" t="s">
        <v>121</v>
      </c>
      <c r="CD301" s="220"/>
      <c r="CE301" s="75"/>
      <c r="CF301" s="75"/>
      <c r="CG301" s="75"/>
      <c r="CH301" s="75"/>
      <c r="CI301" s="75"/>
      <c r="CJ301" s="75"/>
      <c r="CK301" s="75"/>
      <c r="CL301" s="75"/>
      <c r="CM301" s="75"/>
      <c r="CN301" s="75"/>
      <c r="CO301" s="75"/>
      <c r="CP301" s="75"/>
      <c r="CQ301" s="75"/>
      <c r="CR301" s="75"/>
      <c r="CS301" s="75"/>
      <c r="CT301" s="75"/>
      <c r="CU301" s="75"/>
      <c r="CV301" s="75"/>
      <c r="CW301" s="75"/>
      <c r="CX301" s="75"/>
      <c r="CY301" s="75"/>
      <c r="CZ301" s="75"/>
      <c r="DA301" s="75"/>
    </row>
    <row r="302" spans="1:105" ht="28.5" customHeight="1" x14ac:dyDescent="0.2">
      <c r="A302" s="64">
        <v>302</v>
      </c>
      <c r="B302" s="99">
        <v>84605</v>
      </c>
      <c r="C302" s="1" t="s">
        <v>95</v>
      </c>
      <c r="D302" s="1" t="s">
        <v>96</v>
      </c>
      <c r="E302" s="29" t="s">
        <v>97</v>
      </c>
      <c r="F302" s="30" t="s">
        <v>2029</v>
      </c>
      <c r="G302" s="26" t="s">
        <v>2030</v>
      </c>
      <c r="H302" s="35" t="s">
        <v>100</v>
      </c>
      <c r="I302" s="24" t="s">
        <v>129</v>
      </c>
      <c r="J302" s="5" t="s">
        <v>249</v>
      </c>
      <c r="K302" s="11">
        <v>1</v>
      </c>
      <c r="L302" s="35" t="s">
        <v>103</v>
      </c>
      <c r="M302" s="52"/>
      <c r="N302" s="52" t="s">
        <v>105</v>
      </c>
      <c r="O302" s="52" t="s">
        <v>106</v>
      </c>
      <c r="P302" s="35" t="s">
        <v>2031</v>
      </c>
      <c r="Q302" s="26" t="s">
        <v>2032</v>
      </c>
      <c r="R302" s="15" t="s">
        <v>109</v>
      </c>
      <c r="S302" s="35" t="s">
        <v>110</v>
      </c>
      <c r="T302" s="12">
        <v>44974</v>
      </c>
      <c r="U302" s="37">
        <v>44977</v>
      </c>
      <c r="V302" s="37">
        <v>45218</v>
      </c>
      <c r="W302" s="7">
        <v>8</v>
      </c>
      <c r="X302" s="7">
        <v>0</v>
      </c>
      <c r="Y302" s="7">
        <f>W302*30+X302</f>
        <v>240</v>
      </c>
      <c r="Z302" s="7" t="s">
        <v>1374</v>
      </c>
      <c r="AA302" s="10">
        <v>52000000</v>
      </c>
      <c r="AB302" s="10">
        <v>6500000</v>
      </c>
      <c r="AC302" s="28">
        <v>1007</v>
      </c>
      <c r="AD302" s="37">
        <v>44951</v>
      </c>
      <c r="AE302" s="10" t="s">
        <v>1166</v>
      </c>
      <c r="AF302" s="28">
        <v>1221</v>
      </c>
      <c r="AG302" s="37">
        <v>44978</v>
      </c>
      <c r="AH302" s="10" t="s">
        <v>1813</v>
      </c>
      <c r="AI302" s="15" t="s">
        <v>112</v>
      </c>
      <c r="AJ302" s="16">
        <v>44974</v>
      </c>
      <c r="AK302" s="6" t="s">
        <v>2033</v>
      </c>
      <c r="AL302" s="35" t="s">
        <v>114</v>
      </c>
      <c r="AM302" s="28" t="s">
        <v>416</v>
      </c>
      <c r="AN302" s="23" t="s">
        <v>181</v>
      </c>
      <c r="AO302" s="23"/>
      <c r="AP302" s="310" t="s">
        <v>418</v>
      </c>
      <c r="AQ302" s="11">
        <v>1</v>
      </c>
      <c r="AR302" s="26" t="s">
        <v>118</v>
      </c>
      <c r="AS302" s="94">
        <v>45218</v>
      </c>
      <c r="AT302" s="10">
        <v>19500000</v>
      </c>
      <c r="AU302" s="10">
        <v>19500000</v>
      </c>
      <c r="AV302" s="7">
        <v>3</v>
      </c>
      <c r="AW302" s="7">
        <v>0</v>
      </c>
      <c r="AX302" s="7">
        <v>90</v>
      </c>
      <c r="AY302" s="7" t="s">
        <v>164</v>
      </c>
      <c r="AZ302" s="7">
        <v>90</v>
      </c>
      <c r="BA302" s="94">
        <v>45310</v>
      </c>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215"/>
      <c r="BY302" s="94">
        <v>45310</v>
      </c>
      <c r="BZ302" s="7">
        <f>Y302+AZ302</f>
        <v>330</v>
      </c>
      <c r="CA302" s="7" t="s">
        <v>2028</v>
      </c>
      <c r="CB302" s="10">
        <f>AA302+AU302</f>
        <v>71500000</v>
      </c>
      <c r="CC302" s="11" t="s">
        <v>121</v>
      </c>
      <c r="CD302" s="214"/>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row>
    <row r="303" spans="1:105" ht="28.5" customHeight="1" x14ac:dyDescent="0.2">
      <c r="A303" s="64">
        <v>303</v>
      </c>
      <c r="B303" s="99">
        <v>86155</v>
      </c>
      <c r="C303" s="1" t="s">
        <v>95</v>
      </c>
      <c r="D303" s="1" t="s">
        <v>96</v>
      </c>
      <c r="E303" s="29" t="s">
        <v>97</v>
      </c>
      <c r="F303" s="30" t="s">
        <v>2034</v>
      </c>
      <c r="G303" s="86" t="s">
        <v>2035</v>
      </c>
      <c r="H303" s="35" t="s">
        <v>100</v>
      </c>
      <c r="I303" s="24" t="s">
        <v>101</v>
      </c>
      <c r="J303" s="5" t="s">
        <v>249</v>
      </c>
      <c r="K303" s="11">
        <v>1</v>
      </c>
      <c r="L303" s="87" t="s">
        <v>290</v>
      </c>
      <c r="M303" s="52"/>
      <c r="N303" s="52" t="s">
        <v>105</v>
      </c>
      <c r="O303" s="52" t="s">
        <v>106</v>
      </c>
      <c r="P303" s="35" t="s">
        <v>2036</v>
      </c>
      <c r="Q303" s="26" t="s">
        <v>2037</v>
      </c>
      <c r="R303" s="15" t="s">
        <v>109</v>
      </c>
      <c r="S303" s="35" t="s">
        <v>110</v>
      </c>
      <c r="T303" s="12">
        <v>44974</v>
      </c>
      <c r="U303" s="37">
        <v>44978</v>
      </c>
      <c r="V303" s="37">
        <v>45219</v>
      </c>
      <c r="W303" s="7">
        <v>8</v>
      </c>
      <c r="X303" s="7">
        <v>0</v>
      </c>
      <c r="Y303" s="7">
        <f>W303*30+X303</f>
        <v>240</v>
      </c>
      <c r="Z303" s="7" t="s">
        <v>1374</v>
      </c>
      <c r="AA303" s="10">
        <v>28000000</v>
      </c>
      <c r="AB303" s="10">
        <v>3500000</v>
      </c>
      <c r="AC303" s="28">
        <v>1055</v>
      </c>
      <c r="AD303" s="37">
        <v>44953</v>
      </c>
      <c r="AE303" s="10" t="s">
        <v>2038</v>
      </c>
      <c r="AF303" s="28">
        <v>1217</v>
      </c>
      <c r="AG303" s="37">
        <v>44978</v>
      </c>
      <c r="AH303" s="10" t="s">
        <v>1664</v>
      </c>
      <c r="AI303" s="15" t="s">
        <v>112</v>
      </c>
      <c r="AJ303" s="16">
        <v>44974</v>
      </c>
      <c r="AK303" s="6" t="s">
        <v>2039</v>
      </c>
      <c r="AL303" s="35" t="s">
        <v>114</v>
      </c>
      <c r="AM303" s="28" t="s">
        <v>409</v>
      </c>
      <c r="AN303" s="15" t="s">
        <v>952</v>
      </c>
      <c r="AO303" s="11"/>
      <c r="AP303" s="310" t="s">
        <v>219</v>
      </c>
      <c r="AQ303" s="11">
        <v>1</v>
      </c>
      <c r="AR303" s="26" t="s">
        <v>118</v>
      </c>
      <c r="AS303" s="94">
        <v>45218</v>
      </c>
      <c r="AT303" s="10">
        <v>7000000</v>
      </c>
      <c r="AU303" s="10">
        <v>7000000</v>
      </c>
      <c r="AV303" s="7">
        <v>2</v>
      </c>
      <c r="AW303" s="7">
        <v>0</v>
      </c>
      <c r="AX303" s="7">
        <v>60</v>
      </c>
      <c r="AY303" s="7" t="s">
        <v>119</v>
      </c>
      <c r="AZ303" s="7">
        <v>60</v>
      </c>
      <c r="BA303" s="94">
        <v>45280</v>
      </c>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215"/>
      <c r="BY303" s="94">
        <v>45280</v>
      </c>
      <c r="BZ303" s="7">
        <f>Y303+AZ303</f>
        <v>300</v>
      </c>
      <c r="CA303" s="7" t="s">
        <v>274</v>
      </c>
      <c r="CB303" s="10">
        <f>AA303+AU303</f>
        <v>35000000</v>
      </c>
      <c r="CC303" s="11" t="s">
        <v>281</v>
      </c>
      <c r="CD303" s="214"/>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row>
    <row r="304" spans="1:105" ht="28.5" customHeight="1" x14ac:dyDescent="0.2">
      <c r="A304" s="77">
        <v>304</v>
      </c>
      <c r="B304" s="99">
        <v>84638</v>
      </c>
      <c r="C304" s="1" t="s">
        <v>95</v>
      </c>
      <c r="D304" s="1" t="s">
        <v>96</v>
      </c>
      <c r="E304" s="29" t="s">
        <v>97</v>
      </c>
      <c r="F304" s="112" t="s">
        <v>2040</v>
      </c>
      <c r="G304" s="82" t="s">
        <v>2041</v>
      </c>
      <c r="H304" s="48" t="s">
        <v>100</v>
      </c>
      <c r="I304" s="45" t="s">
        <v>129</v>
      </c>
      <c r="J304" s="47" t="s">
        <v>249</v>
      </c>
      <c r="K304" s="39">
        <v>1</v>
      </c>
      <c r="L304" s="48" t="s">
        <v>214</v>
      </c>
      <c r="M304" s="132"/>
      <c r="N304" s="132" t="s">
        <v>105</v>
      </c>
      <c r="O304" s="132" t="s">
        <v>106</v>
      </c>
      <c r="P304" s="48" t="s">
        <v>2042</v>
      </c>
      <c r="Q304" s="82" t="s">
        <v>2043</v>
      </c>
      <c r="R304" s="105" t="s">
        <v>109</v>
      </c>
      <c r="S304" s="48" t="s">
        <v>110</v>
      </c>
      <c r="T304" s="134">
        <v>44974</v>
      </c>
      <c r="U304" s="44">
        <v>44977</v>
      </c>
      <c r="V304" s="44">
        <v>45264</v>
      </c>
      <c r="W304" s="65">
        <v>9</v>
      </c>
      <c r="X304" s="65">
        <v>15</v>
      </c>
      <c r="Y304" s="65">
        <v>285</v>
      </c>
      <c r="Z304" s="65" t="s">
        <v>208</v>
      </c>
      <c r="AA304" s="17">
        <v>24700000</v>
      </c>
      <c r="AB304" s="17">
        <v>2600000</v>
      </c>
      <c r="AC304" s="133">
        <v>1048</v>
      </c>
      <c r="AD304" s="44">
        <v>44953</v>
      </c>
      <c r="AE304" s="17" t="s">
        <v>1158</v>
      </c>
      <c r="AF304" s="133">
        <v>1210</v>
      </c>
      <c r="AG304" s="44">
        <v>44978</v>
      </c>
      <c r="AH304" s="17" t="s">
        <v>1159</v>
      </c>
      <c r="AI304" s="105" t="s">
        <v>112</v>
      </c>
      <c r="AJ304" s="108">
        <v>44974</v>
      </c>
      <c r="AK304" s="107" t="s">
        <v>2044</v>
      </c>
      <c r="AL304" s="48" t="s">
        <v>114</v>
      </c>
      <c r="AM304" s="133" t="s">
        <v>1069</v>
      </c>
      <c r="AN304" s="105" t="s">
        <v>1184</v>
      </c>
      <c r="AO304" s="39"/>
      <c r="AP304" s="311" t="s">
        <v>135</v>
      </c>
      <c r="AQ304" s="39">
        <v>1</v>
      </c>
      <c r="AR304" s="82" t="s">
        <v>118</v>
      </c>
      <c r="AS304" s="129">
        <v>45261</v>
      </c>
      <c r="AT304" s="17">
        <v>7800000</v>
      </c>
      <c r="AU304" s="17">
        <v>7800000</v>
      </c>
      <c r="AV304" s="112">
        <v>3</v>
      </c>
      <c r="AW304" s="112">
        <v>0</v>
      </c>
      <c r="AX304" s="112">
        <v>90</v>
      </c>
      <c r="AY304" s="112" t="s">
        <v>164</v>
      </c>
      <c r="AZ304" s="112">
        <v>90</v>
      </c>
      <c r="BA304" s="129">
        <v>45355</v>
      </c>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215"/>
      <c r="BY304" s="129">
        <v>45355</v>
      </c>
      <c r="BZ304" s="112">
        <f>Y304+AZ304</f>
        <v>375</v>
      </c>
      <c r="CA304" s="112" t="s">
        <v>137</v>
      </c>
      <c r="CB304" s="17">
        <f>AA304+AU304</f>
        <v>32500000</v>
      </c>
      <c r="CC304" s="39" t="s">
        <v>121</v>
      </c>
      <c r="CD304" s="221"/>
      <c r="CE304" s="85"/>
      <c r="CF304" s="85"/>
      <c r="CG304" s="85"/>
      <c r="CH304" s="85"/>
      <c r="CI304" s="85"/>
      <c r="CJ304" s="85"/>
      <c r="CK304" s="85"/>
      <c r="CL304" s="85"/>
      <c r="CM304" s="85"/>
      <c r="CN304" s="85"/>
      <c r="CO304" s="85"/>
      <c r="CP304" s="85"/>
      <c r="CQ304" s="85"/>
      <c r="CR304" s="85"/>
      <c r="CS304" s="85"/>
      <c r="CT304" s="85"/>
      <c r="CU304" s="85"/>
      <c r="CV304" s="85"/>
      <c r="CW304" s="85"/>
      <c r="CX304" s="85"/>
      <c r="CY304" s="85"/>
      <c r="CZ304" s="85"/>
      <c r="DA304" s="85"/>
    </row>
    <row r="305" spans="1:105" ht="28.5" customHeight="1" x14ac:dyDescent="0.2">
      <c r="A305" s="64">
        <v>305</v>
      </c>
      <c r="B305" s="99">
        <v>84670</v>
      </c>
      <c r="C305" s="1" t="s">
        <v>254</v>
      </c>
      <c r="D305" s="1" t="s">
        <v>255</v>
      </c>
      <c r="E305" s="29" t="s">
        <v>256</v>
      </c>
      <c r="F305" s="30" t="s">
        <v>2045</v>
      </c>
      <c r="G305" s="86" t="s">
        <v>2046</v>
      </c>
      <c r="H305" s="35" t="s">
        <v>100</v>
      </c>
      <c r="I305" s="24" t="s">
        <v>129</v>
      </c>
      <c r="J305" s="5" t="s">
        <v>249</v>
      </c>
      <c r="K305" s="11">
        <v>5</v>
      </c>
      <c r="L305" s="35" t="s">
        <v>214</v>
      </c>
      <c r="M305" s="52" t="s">
        <v>215</v>
      </c>
      <c r="N305" s="52" t="s">
        <v>105</v>
      </c>
      <c r="O305" s="52" t="s">
        <v>106</v>
      </c>
      <c r="P305" s="35" t="s">
        <v>2047</v>
      </c>
      <c r="Q305" s="26" t="s">
        <v>1311</v>
      </c>
      <c r="R305" s="15" t="s">
        <v>109</v>
      </c>
      <c r="S305" s="35" t="s">
        <v>110</v>
      </c>
      <c r="T305" s="12">
        <v>44974</v>
      </c>
      <c r="U305" s="37">
        <v>44981</v>
      </c>
      <c r="V305" s="37">
        <v>45268</v>
      </c>
      <c r="W305" s="7">
        <v>9</v>
      </c>
      <c r="X305" s="7">
        <v>15</v>
      </c>
      <c r="Y305" s="7">
        <v>285</v>
      </c>
      <c r="Z305" s="7" t="s">
        <v>208</v>
      </c>
      <c r="AA305" s="10">
        <v>24700000</v>
      </c>
      <c r="AB305" s="10">
        <v>2600000</v>
      </c>
      <c r="AC305" s="28">
        <v>948</v>
      </c>
      <c r="AD305" s="37">
        <v>44946</v>
      </c>
      <c r="AE305" s="10" t="s">
        <v>1312</v>
      </c>
      <c r="AF305" s="28">
        <v>1222</v>
      </c>
      <c r="AG305" s="37">
        <v>44978</v>
      </c>
      <c r="AH305" s="10" t="s">
        <v>1159</v>
      </c>
      <c r="AI305" s="15" t="s">
        <v>112</v>
      </c>
      <c r="AJ305" s="16">
        <v>44974</v>
      </c>
      <c r="AK305" s="6" t="s">
        <v>2048</v>
      </c>
      <c r="AL305" s="35" t="s">
        <v>114</v>
      </c>
      <c r="AM305" s="28" t="s">
        <v>661</v>
      </c>
      <c r="AN305" s="15" t="s">
        <v>657</v>
      </c>
      <c r="AO305" s="11"/>
      <c r="AP305" s="11" t="s">
        <v>310</v>
      </c>
      <c r="AQ305" s="11">
        <v>1</v>
      </c>
      <c r="AR305" s="40"/>
      <c r="AS305" s="40"/>
      <c r="AT305" s="40"/>
      <c r="AU305" s="40"/>
      <c r="AV305" s="40"/>
      <c r="AW305" s="40"/>
      <c r="AX305" s="40"/>
      <c r="AY305" s="40"/>
      <c r="AZ305" s="40"/>
      <c r="BA305" s="40"/>
      <c r="BB305" s="75"/>
      <c r="BC305" s="75"/>
      <c r="BD305" s="75"/>
      <c r="BE305" s="75"/>
      <c r="BF305" s="75"/>
      <c r="BG305" s="75"/>
      <c r="BH305" s="75"/>
      <c r="BI305" s="75"/>
      <c r="BJ305" s="75"/>
      <c r="BK305" s="80" t="s">
        <v>343</v>
      </c>
      <c r="BL305" s="140">
        <v>45034</v>
      </c>
      <c r="BM305" s="140">
        <v>45035</v>
      </c>
      <c r="BN305" s="80" t="s">
        <v>2049</v>
      </c>
      <c r="BO305" s="80">
        <v>1030545942</v>
      </c>
      <c r="BP305" s="80" t="s">
        <v>2050</v>
      </c>
      <c r="BQ305" s="115">
        <v>4766667</v>
      </c>
      <c r="BR305" s="80" t="s">
        <v>2046</v>
      </c>
      <c r="BS305" s="80">
        <v>1007750016</v>
      </c>
      <c r="BT305" s="80" t="s">
        <v>2051</v>
      </c>
      <c r="BU305" s="115">
        <v>19933333</v>
      </c>
      <c r="BV305" s="62" t="s">
        <v>2052</v>
      </c>
      <c r="BW305" s="115"/>
      <c r="BX305" s="229"/>
      <c r="BY305" s="92">
        <f>V305</f>
        <v>45268</v>
      </c>
      <c r="BZ305" s="26">
        <f>Y305+AZ305</f>
        <v>285</v>
      </c>
      <c r="CA305" s="26" t="str">
        <f>Z305</f>
        <v>9 MESES Y 15 DIAS</v>
      </c>
      <c r="CB305" s="157">
        <f>AA305+AU305</f>
        <v>24700000</v>
      </c>
      <c r="CC305" s="11" t="s">
        <v>368</v>
      </c>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row>
    <row r="306" spans="1:105" ht="28.5" customHeight="1" x14ac:dyDescent="0.2">
      <c r="A306" s="172">
        <v>306</v>
      </c>
      <c r="B306" s="99">
        <v>84670</v>
      </c>
      <c r="C306" s="1" t="s">
        <v>254</v>
      </c>
      <c r="D306" s="1" t="s">
        <v>255</v>
      </c>
      <c r="E306" s="29" t="s">
        <v>256</v>
      </c>
      <c r="F306" s="171" t="s">
        <v>2053</v>
      </c>
      <c r="G306" s="123" t="s">
        <v>2054</v>
      </c>
      <c r="H306" s="143" t="s">
        <v>100</v>
      </c>
      <c r="I306" s="53" t="s">
        <v>129</v>
      </c>
      <c r="J306" s="117" t="s">
        <v>249</v>
      </c>
      <c r="K306" s="83">
        <v>5</v>
      </c>
      <c r="L306" s="143" t="s">
        <v>214</v>
      </c>
      <c r="M306" s="150" t="s">
        <v>215</v>
      </c>
      <c r="N306" s="150" t="s">
        <v>105</v>
      </c>
      <c r="O306" s="150" t="s">
        <v>106</v>
      </c>
      <c r="P306" s="143" t="s">
        <v>2055</v>
      </c>
      <c r="Q306" s="123" t="s">
        <v>1459</v>
      </c>
      <c r="R306" s="120" t="s">
        <v>109</v>
      </c>
      <c r="S306" s="143" t="s">
        <v>110</v>
      </c>
      <c r="T306" s="152">
        <v>44974</v>
      </c>
      <c r="U306" s="153">
        <v>44979</v>
      </c>
      <c r="V306" s="153">
        <v>45266</v>
      </c>
      <c r="W306" s="118">
        <v>9</v>
      </c>
      <c r="X306" s="118">
        <v>15</v>
      </c>
      <c r="Y306" s="118">
        <v>285</v>
      </c>
      <c r="Z306" s="118" t="s">
        <v>208</v>
      </c>
      <c r="AA306" s="119">
        <v>24700000</v>
      </c>
      <c r="AB306" s="119">
        <v>2600000</v>
      </c>
      <c r="AC306" s="151">
        <v>948</v>
      </c>
      <c r="AD306" s="153">
        <v>44946</v>
      </c>
      <c r="AE306" s="119" t="s">
        <v>1312</v>
      </c>
      <c r="AF306" s="151">
        <v>1223</v>
      </c>
      <c r="AG306" s="153">
        <v>44978</v>
      </c>
      <c r="AH306" s="119" t="s">
        <v>1159</v>
      </c>
      <c r="AI306" s="120" t="s">
        <v>112</v>
      </c>
      <c r="AJ306" s="121">
        <v>44974</v>
      </c>
      <c r="AK306" s="122" t="s">
        <v>2056</v>
      </c>
      <c r="AL306" s="143" t="s">
        <v>114</v>
      </c>
      <c r="AM306" s="151" t="s">
        <v>661</v>
      </c>
      <c r="AN306" s="120" t="s">
        <v>657</v>
      </c>
      <c r="AO306" s="83"/>
      <c r="AP306" s="312" t="s">
        <v>310</v>
      </c>
      <c r="AQ306" s="83">
        <v>1</v>
      </c>
      <c r="AR306" s="123" t="s">
        <v>118</v>
      </c>
      <c r="AS306" s="158">
        <v>45266</v>
      </c>
      <c r="AT306" s="119">
        <v>10400000</v>
      </c>
      <c r="AU306" s="119">
        <v>10400000</v>
      </c>
      <c r="AV306" s="123">
        <v>4</v>
      </c>
      <c r="AW306" s="123">
        <v>0</v>
      </c>
      <c r="AX306" s="123">
        <v>120</v>
      </c>
      <c r="AY306" s="123" t="s">
        <v>144</v>
      </c>
      <c r="AZ306" s="123">
        <v>120</v>
      </c>
      <c r="BA306" s="176">
        <v>45388</v>
      </c>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215"/>
      <c r="BY306" s="176">
        <v>45388</v>
      </c>
      <c r="BZ306" s="118">
        <f>Y306+AZ306</f>
        <v>405</v>
      </c>
      <c r="CA306" s="118" t="s">
        <v>120</v>
      </c>
      <c r="CB306" s="119">
        <f>AA306+AU306</f>
        <v>35100000</v>
      </c>
      <c r="CC306" s="83" t="s">
        <v>121</v>
      </c>
      <c r="CD306" s="219"/>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row>
    <row r="307" spans="1:105" ht="28.5" customHeight="1" x14ac:dyDescent="0.2">
      <c r="A307" s="64">
        <v>307</v>
      </c>
      <c r="B307" s="99">
        <v>84670</v>
      </c>
      <c r="C307" s="1" t="s">
        <v>254</v>
      </c>
      <c r="D307" s="1" t="s">
        <v>255</v>
      </c>
      <c r="E307" s="29" t="s">
        <v>256</v>
      </c>
      <c r="F307" s="30" t="s">
        <v>2057</v>
      </c>
      <c r="G307" s="86" t="s">
        <v>2058</v>
      </c>
      <c r="H307" s="35" t="s">
        <v>100</v>
      </c>
      <c r="I307" s="24" t="s">
        <v>101</v>
      </c>
      <c r="J307" s="5" t="s">
        <v>249</v>
      </c>
      <c r="K307" s="11">
        <v>5</v>
      </c>
      <c r="L307" s="35" t="s">
        <v>214</v>
      </c>
      <c r="M307" s="52"/>
      <c r="N307" s="52" t="s">
        <v>105</v>
      </c>
      <c r="O307" s="52" t="s">
        <v>106</v>
      </c>
      <c r="P307" s="35" t="s">
        <v>2059</v>
      </c>
      <c r="Q307" s="26" t="s">
        <v>1459</v>
      </c>
      <c r="R307" s="15" t="s">
        <v>109</v>
      </c>
      <c r="S307" s="35" t="s">
        <v>110</v>
      </c>
      <c r="T307" s="12">
        <v>44974</v>
      </c>
      <c r="U307" s="37">
        <v>44979</v>
      </c>
      <c r="V307" s="37">
        <v>45220</v>
      </c>
      <c r="W307" s="7">
        <v>8</v>
      </c>
      <c r="X307" s="7">
        <v>0</v>
      </c>
      <c r="Y307" s="7">
        <f>W307*30+X307</f>
        <v>240</v>
      </c>
      <c r="Z307" s="7" t="s">
        <v>1374</v>
      </c>
      <c r="AA307" s="10">
        <v>20800000</v>
      </c>
      <c r="AB307" s="10">
        <v>2600000</v>
      </c>
      <c r="AC307" s="28">
        <v>948</v>
      </c>
      <c r="AD307" s="37">
        <v>44946</v>
      </c>
      <c r="AE307" s="10" t="s">
        <v>1312</v>
      </c>
      <c r="AF307" s="28">
        <v>1224</v>
      </c>
      <c r="AG307" s="37">
        <v>44978</v>
      </c>
      <c r="AH307" s="10" t="s">
        <v>2060</v>
      </c>
      <c r="AI307" s="15" t="s">
        <v>112</v>
      </c>
      <c r="AJ307" s="16">
        <v>44974</v>
      </c>
      <c r="AK307" s="6" t="s">
        <v>2061</v>
      </c>
      <c r="AL307" s="35" t="s">
        <v>114</v>
      </c>
      <c r="AM307" s="28" t="s">
        <v>661</v>
      </c>
      <c r="AN307" s="15" t="s">
        <v>657</v>
      </c>
      <c r="AO307" s="11"/>
      <c r="AP307" s="11" t="s">
        <v>310</v>
      </c>
      <c r="AQ307" s="11"/>
      <c r="AR307" s="40"/>
      <c r="AS307" s="40"/>
      <c r="AT307" s="40"/>
      <c r="AU307" s="40"/>
      <c r="AV307" s="40"/>
      <c r="AW307" s="40"/>
      <c r="AX307" s="40"/>
      <c r="AY307" s="40"/>
      <c r="AZ307" s="40"/>
      <c r="BA307" s="40"/>
      <c r="BB307" s="85"/>
      <c r="BC307" s="85"/>
      <c r="BD307" s="85"/>
      <c r="BE307" s="85"/>
      <c r="BF307" s="85"/>
      <c r="BG307" s="85"/>
      <c r="BH307" s="85"/>
      <c r="BI307" s="85"/>
      <c r="BJ307" s="85"/>
      <c r="BK307" s="85"/>
      <c r="BL307" s="85"/>
      <c r="BM307" s="85"/>
      <c r="BN307" s="85"/>
      <c r="BO307" s="85"/>
      <c r="BP307" s="85"/>
      <c r="BQ307" s="85"/>
      <c r="BR307" s="85"/>
      <c r="BS307" s="85"/>
      <c r="BT307" s="85"/>
      <c r="BU307" s="85"/>
      <c r="BV307" s="85"/>
      <c r="BW307" s="85"/>
      <c r="BX307" s="218"/>
      <c r="BY307" s="92">
        <f>V307</f>
        <v>45220</v>
      </c>
      <c r="BZ307" s="26">
        <v>240</v>
      </c>
      <c r="CA307" s="7" t="s">
        <v>1374</v>
      </c>
      <c r="CB307" s="10">
        <v>20800000</v>
      </c>
      <c r="CC307" s="11" t="s">
        <v>281</v>
      </c>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row>
    <row r="308" spans="1:105" ht="28.5" customHeight="1" x14ac:dyDescent="0.2">
      <c r="A308" s="79">
        <v>308</v>
      </c>
      <c r="B308" s="99">
        <v>84500</v>
      </c>
      <c r="C308" s="1" t="s">
        <v>95</v>
      </c>
      <c r="D308" s="1" t="s">
        <v>96</v>
      </c>
      <c r="E308" s="29" t="s">
        <v>97</v>
      </c>
      <c r="F308" s="154" t="s">
        <v>2062</v>
      </c>
      <c r="G308" s="80" t="s">
        <v>2063</v>
      </c>
      <c r="H308" s="50" t="s">
        <v>100</v>
      </c>
      <c r="I308" s="54" t="s">
        <v>101</v>
      </c>
      <c r="J308" s="49" t="s">
        <v>249</v>
      </c>
      <c r="K308" s="31">
        <v>1</v>
      </c>
      <c r="L308" s="50" t="s">
        <v>103</v>
      </c>
      <c r="M308" s="126"/>
      <c r="N308" s="126" t="s">
        <v>105</v>
      </c>
      <c r="O308" s="126" t="s">
        <v>106</v>
      </c>
      <c r="P308" s="50" t="s">
        <v>2064</v>
      </c>
      <c r="Q308" s="80" t="s">
        <v>684</v>
      </c>
      <c r="R308" s="36" t="s">
        <v>109</v>
      </c>
      <c r="S308" s="50" t="s">
        <v>110</v>
      </c>
      <c r="T308" s="139">
        <v>44975</v>
      </c>
      <c r="U308" s="38">
        <v>44978</v>
      </c>
      <c r="V308" s="38">
        <v>45235</v>
      </c>
      <c r="W308" s="8">
        <v>8</v>
      </c>
      <c r="X308" s="8">
        <v>15</v>
      </c>
      <c r="Y308" s="8">
        <f>W308*30+15</f>
        <v>255</v>
      </c>
      <c r="Z308" s="8" t="s">
        <v>982</v>
      </c>
      <c r="AA308" s="115">
        <v>59500000</v>
      </c>
      <c r="AB308" s="115">
        <v>7000000</v>
      </c>
      <c r="AC308" s="138">
        <v>991</v>
      </c>
      <c r="AD308" s="38">
        <v>44951</v>
      </c>
      <c r="AE308" s="115" t="s">
        <v>983</v>
      </c>
      <c r="AF308" s="138">
        <v>1220</v>
      </c>
      <c r="AG308" s="38">
        <v>44978</v>
      </c>
      <c r="AH308" s="115" t="s">
        <v>984</v>
      </c>
      <c r="AI308" s="36" t="s">
        <v>112</v>
      </c>
      <c r="AJ308" s="116">
        <v>44975</v>
      </c>
      <c r="AK308" s="114" t="s">
        <v>2065</v>
      </c>
      <c r="AL308" s="50" t="s">
        <v>114</v>
      </c>
      <c r="AM308" s="138" t="s">
        <v>295</v>
      </c>
      <c r="AN308" s="36" t="s">
        <v>308</v>
      </c>
      <c r="AO308" s="43"/>
      <c r="AP308" s="309" t="s">
        <v>310</v>
      </c>
      <c r="AQ308" s="31">
        <v>1</v>
      </c>
      <c r="AR308" s="80" t="s">
        <v>118</v>
      </c>
      <c r="AS308" s="140">
        <v>45231</v>
      </c>
      <c r="AT308" s="115">
        <v>14000000</v>
      </c>
      <c r="AU308" s="115">
        <v>14000000</v>
      </c>
      <c r="AV308" s="8">
        <v>2</v>
      </c>
      <c r="AW308" s="8">
        <v>0</v>
      </c>
      <c r="AX308" s="8">
        <v>60</v>
      </c>
      <c r="AY308" s="8" t="s">
        <v>119</v>
      </c>
      <c r="AZ308" s="8">
        <v>60</v>
      </c>
      <c r="BA308" s="140">
        <v>45296</v>
      </c>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215"/>
      <c r="BY308" s="140">
        <v>45296</v>
      </c>
      <c r="BZ308" s="8">
        <f>Y308+AZ308</f>
        <v>315</v>
      </c>
      <c r="CA308" s="8" t="s">
        <v>280</v>
      </c>
      <c r="CB308" s="115">
        <f>AA308+AU308</f>
        <v>73500000</v>
      </c>
      <c r="CC308" s="31" t="s">
        <v>121</v>
      </c>
      <c r="CD308" s="220"/>
      <c r="CE308" s="75"/>
      <c r="CF308" s="75"/>
      <c r="CG308" s="75"/>
      <c r="CH308" s="75"/>
      <c r="CI308" s="75"/>
      <c r="CJ308" s="75"/>
      <c r="CK308" s="75"/>
      <c r="CL308" s="75"/>
      <c r="CM308" s="75"/>
      <c r="CN308" s="75"/>
      <c r="CO308" s="75"/>
      <c r="CP308" s="75"/>
      <c r="CQ308" s="75"/>
      <c r="CR308" s="75"/>
      <c r="CS308" s="75"/>
      <c r="CT308" s="75"/>
      <c r="CU308" s="75"/>
      <c r="CV308" s="75"/>
      <c r="CW308" s="75"/>
      <c r="CX308" s="75"/>
      <c r="CY308" s="75"/>
      <c r="CZ308" s="75"/>
      <c r="DA308" s="75"/>
    </row>
    <row r="309" spans="1:105" ht="28.5" customHeight="1" x14ac:dyDescent="0.2">
      <c r="A309" s="64">
        <v>309</v>
      </c>
      <c r="B309" s="99">
        <v>84524</v>
      </c>
      <c r="C309" s="1" t="s">
        <v>254</v>
      </c>
      <c r="D309" s="1" t="s">
        <v>255</v>
      </c>
      <c r="E309" s="29" t="s">
        <v>256</v>
      </c>
      <c r="F309" s="30" t="s">
        <v>2066</v>
      </c>
      <c r="G309" s="86" t="s">
        <v>2067</v>
      </c>
      <c r="H309" s="35" t="s">
        <v>100</v>
      </c>
      <c r="I309" s="24" t="s">
        <v>101</v>
      </c>
      <c r="J309" s="5" t="s">
        <v>249</v>
      </c>
      <c r="K309" s="11">
        <v>1</v>
      </c>
      <c r="L309" s="35" t="s">
        <v>214</v>
      </c>
      <c r="M309" s="52"/>
      <c r="N309" s="52" t="s">
        <v>105</v>
      </c>
      <c r="O309" s="52" t="s">
        <v>106</v>
      </c>
      <c r="P309" s="35" t="s">
        <v>2068</v>
      </c>
      <c r="Q309" s="26" t="s">
        <v>904</v>
      </c>
      <c r="R309" s="15" t="s">
        <v>109</v>
      </c>
      <c r="S309" s="35" t="s">
        <v>110</v>
      </c>
      <c r="T309" s="12">
        <v>44975</v>
      </c>
      <c r="U309" s="37">
        <v>44977</v>
      </c>
      <c r="V309" s="37">
        <v>45218</v>
      </c>
      <c r="W309" s="7">
        <v>8</v>
      </c>
      <c r="X309" s="7">
        <v>0</v>
      </c>
      <c r="Y309" s="7">
        <f>W309*30+X309</f>
        <v>240</v>
      </c>
      <c r="Z309" s="7" t="s">
        <v>1374</v>
      </c>
      <c r="AA309" s="10">
        <v>19200000</v>
      </c>
      <c r="AB309" s="10">
        <v>2400000</v>
      </c>
      <c r="AC309" s="28">
        <v>1000</v>
      </c>
      <c r="AD309" s="37">
        <v>44951</v>
      </c>
      <c r="AE309" s="10" t="s">
        <v>933</v>
      </c>
      <c r="AF309" s="28">
        <v>1225</v>
      </c>
      <c r="AG309" s="37">
        <v>44978</v>
      </c>
      <c r="AH309" s="10" t="s">
        <v>1531</v>
      </c>
      <c r="AI309" s="15" t="s">
        <v>112</v>
      </c>
      <c r="AJ309" s="16">
        <v>44974</v>
      </c>
      <c r="AK309" s="6" t="s">
        <v>2069</v>
      </c>
      <c r="AL309" s="35" t="s">
        <v>114</v>
      </c>
      <c r="AM309" s="28" t="s">
        <v>263</v>
      </c>
      <c r="AN309" s="15" t="s">
        <v>264</v>
      </c>
      <c r="AO309" s="11" t="s">
        <v>471</v>
      </c>
      <c r="AP309" s="310" t="s">
        <v>191</v>
      </c>
      <c r="AQ309" s="11">
        <v>1</v>
      </c>
      <c r="AR309" s="26" t="s">
        <v>118</v>
      </c>
      <c r="AS309" s="94">
        <v>45212</v>
      </c>
      <c r="AT309" s="10">
        <v>4800000</v>
      </c>
      <c r="AU309" s="10">
        <v>4800000</v>
      </c>
      <c r="AV309" s="7">
        <v>2</v>
      </c>
      <c r="AW309" s="7">
        <v>0</v>
      </c>
      <c r="AX309" s="7">
        <v>60</v>
      </c>
      <c r="AY309" s="7" t="s">
        <v>119</v>
      </c>
      <c r="AZ309" s="7">
        <v>60</v>
      </c>
      <c r="BA309" s="94">
        <v>45279</v>
      </c>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215"/>
      <c r="BY309" s="94">
        <v>45279</v>
      </c>
      <c r="BZ309" s="7">
        <f>Y309+AZ309</f>
        <v>300</v>
      </c>
      <c r="CA309" s="7" t="s">
        <v>274</v>
      </c>
      <c r="CB309" s="10">
        <f>AA309+AU309</f>
        <v>24000000</v>
      </c>
      <c r="CC309" s="11" t="s">
        <v>281</v>
      </c>
      <c r="CD309" s="214"/>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row>
    <row r="310" spans="1:105" ht="28.5" customHeight="1" x14ac:dyDescent="0.2">
      <c r="A310" s="77">
        <v>310</v>
      </c>
      <c r="B310" s="99">
        <v>85859</v>
      </c>
      <c r="C310" s="1" t="s">
        <v>95</v>
      </c>
      <c r="D310" s="1" t="s">
        <v>96</v>
      </c>
      <c r="E310" s="29" t="s">
        <v>97</v>
      </c>
      <c r="F310" s="112" t="s">
        <v>2070</v>
      </c>
      <c r="G310" s="82" t="s">
        <v>2071</v>
      </c>
      <c r="H310" s="48" t="s">
        <v>100</v>
      </c>
      <c r="I310" s="45" t="s">
        <v>101</v>
      </c>
      <c r="J310" s="47" t="s">
        <v>249</v>
      </c>
      <c r="K310" s="39">
        <v>1</v>
      </c>
      <c r="L310" s="142" t="s">
        <v>290</v>
      </c>
      <c r="M310" s="132"/>
      <c r="N310" s="132" t="s">
        <v>105</v>
      </c>
      <c r="O310" s="132" t="s">
        <v>106</v>
      </c>
      <c r="P310" s="48" t="s">
        <v>2072</v>
      </c>
      <c r="Q310" s="82" t="s">
        <v>2073</v>
      </c>
      <c r="R310" s="105" t="s">
        <v>109</v>
      </c>
      <c r="S310" s="48" t="s">
        <v>110</v>
      </c>
      <c r="T310" s="134">
        <v>44977</v>
      </c>
      <c r="U310" s="44">
        <v>44978</v>
      </c>
      <c r="V310" s="44">
        <v>45219</v>
      </c>
      <c r="W310" s="65">
        <v>8</v>
      </c>
      <c r="X310" s="65">
        <v>0</v>
      </c>
      <c r="Y310" s="65">
        <f>W310*30+X310</f>
        <v>240</v>
      </c>
      <c r="Z310" s="65" t="s">
        <v>1374</v>
      </c>
      <c r="AA310" s="17">
        <v>22400000</v>
      </c>
      <c r="AB310" s="17">
        <v>2800000</v>
      </c>
      <c r="AC310" s="133">
        <v>1051</v>
      </c>
      <c r="AD310" s="44">
        <v>44953</v>
      </c>
      <c r="AE310" s="17" t="s">
        <v>1102</v>
      </c>
      <c r="AF310" s="133">
        <v>1229</v>
      </c>
      <c r="AG310" s="44">
        <v>44978</v>
      </c>
      <c r="AH310" s="17" t="s">
        <v>2074</v>
      </c>
      <c r="AI310" s="105" t="s">
        <v>112</v>
      </c>
      <c r="AJ310" s="108">
        <v>44975</v>
      </c>
      <c r="AK310" s="107" t="s">
        <v>2075</v>
      </c>
      <c r="AL310" s="48" t="s">
        <v>114</v>
      </c>
      <c r="AM310" s="133" t="s">
        <v>189</v>
      </c>
      <c r="AN310" s="105" t="s">
        <v>190</v>
      </c>
      <c r="AO310" s="39"/>
      <c r="AP310" s="311" t="s">
        <v>191</v>
      </c>
      <c r="AQ310" s="39">
        <v>2</v>
      </c>
      <c r="AR310" s="322" t="s">
        <v>706</v>
      </c>
      <c r="AS310" s="129">
        <v>45218</v>
      </c>
      <c r="AT310" s="17">
        <v>7000000</v>
      </c>
      <c r="AU310" s="17">
        <v>7000000</v>
      </c>
      <c r="AV310" s="65">
        <v>2</v>
      </c>
      <c r="AW310" s="65">
        <v>15</v>
      </c>
      <c r="AX310" s="65">
        <f>AV310*30+AW310</f>
        <v>75</v>
      </c>
      <c r="AY310" s="65" t="s">
        <v>358</v>
      </c>
      <c r="AZ310" s="65">
        <v>75</v>
      </c>
      <c r="BA310" s="129">
        <v>45295</v>
      </c>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215"/>
      <c r="BY310" s="129">
        <v>45295</v>
      </c>
      <c r="BZ310" s="65">
        <f>Y310+AZ310</f>
        <v>315</v>
      </c>
      <c r="CA310" s="65" t="s">
        <v>280</v>
      </c>
      <c r="CB310" s="17">
        <f>AA310+AU310</f>
        <v>29400000</v>
      </c>
      <c r="CC310" s="39" t="s">
        <v>121</v>
      </c>
      <c r="CD310" s="221"/>
      <c r="CE310" s="85"/>
      <c r="CF310" s="85"/>
      <c r="CG310" s="85"/>
      <c r="CH310" s="85"/>
      <c r="CI310" s="85"/>
      <c r="CJ310" s="85"/>
      <c r="CK310" s="85"/>
      <c r="CL310" s="85"/>
      <c r="CM310" s="85"/>
      <c r="CN310" s="85"/>
      <c r="CO310" s="85"/>
      <c r="CP310" s="85"/>
      <c r="CQ310" s="85"/>
      <c r="CR310" s="85"/>
      <c r="CS310" s="85"/>
      <c r="CT310" s="85"/>
      <c r="CU310" s="85"/>
      <c r="CV310" s="85"/>
      <c r="CW310" s="85"/>
      <c r="CX310" s="85"/>
      <c r="CY310" s="85"/>
      <c r="CZ310" s="85"/>
      <c r="DA310" s="85"/>
    </row>
    <row r="311" spans="1:105" ht="28.5" customHeight="1" x14ac:dyDescent="0.2">
      <c r="A311" s="64">
        <v>311</v>
      </c>
      <c r="B311" s="99">
        <v>87321</v>
      </c>
      <c r="C311" s="1" t="s">
        <v>226</v>
      </c>
      <c r="D311" s="1" t="s">
        <v>201</v>
      </c>
      <c r="E311" s="29" t="s">
        <v>202</v>
      </c>
      <c r="F311" s="30" t="s">
        <v>2076</v>
      </c>
      <c r="G311" s="86" t="s">
        <v>2077</v>
      </c>
      <c r="H311" s="35" t="s">
        <v>100</v>
      </c>
      <c r="I311" s="24" t="s">
        <v>129</v>
      </c>
      <c r="J311" s="5" t="s">
        <v>249</v>
      </c>
      <c r="K311" s="95">
        <v>4</v>
      </c>
      <c r="L311" s="87" t="s">
        <v>290</v>
      </c>
      <c r="M311" s="52"/>
      <c r="N311" s="52" t="s">
        <v>105</v>
      </c>
      <c r="O311" s="52" t="s">
        <v>106</v>
      </c>
      <c r="P311" s="35" t="s">
        <v>2078</v>
      </c>
      <c r="Q311" s="26" t="s">
        <v>704</v>
      </c>
      <c r="R311" s="15" t="s">
        <v>109</v>
      </c>
      <c r="S311" s="35" t="s">
        <v>110</v>
      </c>
      <c r="T311" s="12">
        <v>44977</v>
      </c>
      <c r="U311" s="37">
        <v>44978</v>
      </c>
      <c r="V311" s="37">
        <v>45266</v>
      </c>
      <c r="W311" s="7">
        <v>9</v>
      </c>
      <c r="X311" s="7">
        <v>15</v>
      </c>
      <c r="Y311" s="7">
        <v>285</v>
      </c>
      <c r="Z311" s="7" t="s">
        <v>208</v>
      </c>
      <c r="AA311" s="10">
        <v>33250000</v>
      </c>
      <c r="AB311" s="10">
        <v>3500000</v>
      </c>
      <c r="AC311" s="28">
        <v>1067</v>
      </c>
      <c r="AD311" s="37">
        <v>44963</v>
      </c>
      <c r="AE311" s="10" t="s">
        <v>2038</v>
      </c>
      <c r="AF311" s="28">
        <v>1230</v>
      </c>
      <c r="AG311" s="37">
        <v>44978</v>
      </c>
      <c r="AH311" s="10" t="s">
        <v>2079</v>
      </c>
      <c r="AI311" s="15" t="s">
        <v>112</v>
      </c>
      <c r="AJ311" s="16">
        <v>44975</v>
      </c>
      <c r="AK311" s="6" t="s">
        <v>2080</v>
      </c>
      <c r="AL311" s="35" t="s">
        <v>114</v>
      </c>
      <c r="AM311" s="28" t="s">
        <v>232</v>
      </c>
      <c r="AN311" s="26" t="s">
        <v>233</v>
      </c>
      <c r="AO311" s="26"/>
      <c r="AP311" s="11" t="s">
        <v>191</v>
      </c>
      <c r="AQ311" s="11"/>
      <c r="AR311" s="40"/>
      <c r="AS311" s="40"/>
      <c r="AT311" s="40"/>
      <c r="AU311" s="40"/>
      <c r="AV311" s="40"/>
      <c r="AW311" s="40"/>
      <c r="AX311" s="40"/>
      <c r="AY311" s="40"/>
      <c r="AZ311" s="40"/>
      <c r="BA311" s="40"/>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217"/>
      <c r="BY311" s="92">
        <f>V311</f>
        <v>45266</v>
      </c>
      <c r="BZ311" s="26">
        <f>Y311+AZ311</f>
        <v>285</v>
      </c>
      <c r="CA311" s="26" t="str">
        <f>Z311</f>
        <v>9 MESES Y 15 DIAS</v>
      </c>
      <c r="CB311" s="157">
        <f>AA311+AU311</f>
        <v>33250000</v>
      </c>
      <c r="CC311" s="11" t="s">
        <v>281</v>
      </c>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row>
    <row r="312" spans="1:105" ht="28.5" customHeight="1" x14ac:dyDescent="0.2">
      <c r="A312" s="172">
        <v>312</v>
      </c>
      <c r="B312" s="99">
        <v>84658</v>
      </c>
      <c r="C312" s="1" t="s">
        <v>613</v>
      </c>
      <c r="D312" s="1" t="s">
        <v>614</v>
      </c>
      <c r="E312" s="29" t="s">
        <v>615</v>
      </c>
      <c r="F312" s="171" t="s">
        <v>2081</v>
      </c>
      <c r="G312" s="123" t="s">
        <v>2082</v>
      </c>
      <c r="H312" s="143" t="s">
        <v>100</v>
      </c>
      <c r="I312" s="53" t="s">
        <v>101</v>
      </c>
      <c r="J312" s="117" t="s">
        <v>249</v>
      </c>
      <c r="K312" s="83">
        <v>5</v>
      </c>
      <c r="L312" s="143" t="s">
        <v>214</v>
      </c>
      <c r="M312" s="150"/>
      <c r="N312" s="150" t="s">
        <v>105</v>
      </c>
      <c r="O312" s="150" t="s">
        <v>106</v>
      </c>
      <c r="P312" s="143" t="s">
        <v>2083</v>
      </c>
      <c r="Q312" s="123" t="s">
        <v>1576</v>
      </c>
      <c r="R312" s="120" t="s">
        <v>109</v>
      </c>
      <c r="S312" s="143" t="s">
        <v>110</v>
      </c>
      <c r="T312" s="152">
        <v>44974</v>
      </c>
      <c r="U312" s="153">
        <v>44977</v>
      </c>
      <c r="V312" s="153">
        <v>45264</v>
      </c>
      <c r="W312" s="118">
        <v>9</v>
      </c>
      <c r="X312" s="118">
        <v>15</v>
      </c>
      <c r="Y312" s="118">
        <v>285</v>
      </c>
      <c r="Z312" s="118" t="s">
        <v>208</v>
      </c>
      <c r="AA312" s="119">
        <v>22800000</v>
      </c>
      <c r="AB312" s="119">
        <v>2800000</v>
      </c>
      <c r="AC312" s="151">
        <v>1049</v>
      </c>
      <c r="AD312" s="153">
        <v>44953</v>
      </c>
      <c r="AE312" s="119" t="s">
        <v>1570</v>
      </c>
      <c r="AF312" s="151">
        <v>1211</v>
      </c>
      <c r="AG312" s="153">
        <v>44978</v>
      </c>
      <c r="AH312" s="119" t="s">
        <v>934</v>
      </c>
      <c r="AI312" s="120" t="s">
        <v>112</v>
      </c>
      <c r="AJ312" s="121">
        <v>44974</v>
      </c>
      <c r="AK312" s="122" t="s">
        <v>2084</v>
      </c>
      <c r="AL312" s="143" t="s">
        <v>114</v>
      </c>
      <c r="AM312" s="151" t="s">
        <v>620</v>
      </c>
      <c r="AN312" s="120" t="s">
        <v>1572</v>
      </c>
      <c r="AO312" s="83"/>
      <c r="AP312" s="312" t="s">
        <v>135</v>
      </c>
      <c r="AQ312" s="83">
        <v>1</v>
      </c>
      <c r="AR312" s="123" t="s">
        <v>118</v>
      </c>
      <c r="AS312" s="158">
        <v>45261</v>
      </c>
      <c r="AT312" s="119">
        <v>2400000</v>
      </c>
      <c r="AU312" s="119">
        <v>2400000</v>
      </c>
      <c r="AV312" s="171">
        <v>1</v>
      </c>
      <c r="AW312" s="171">
        <v>0</v>
      </c>
      <c r="AX312" s="171">
        <v>30</v>
      </c>
      <c r="AY312" s="171" t="s">
        <v>136</v>
      </c>
      <c r="AZ312" s="171">
        <v>30</v>
      </c>
      <c r="BA312" s="158">
        <v>45295</v>
      </c>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215"/>
      <c r="BY312" s="158">
        <v>45295</v>
      </c>
      <c r="BZ312" s="171">
        <f>Y312+AZ312</f>
        <v>315</v>
      </c>
      <c r="CA312" s="171" t="s">
        <v>280</v>
      </c>
      <c r="CB312" s="119">
        <f>AA312+AU312</f>
        <v>25200000</v>
      </c>
      <c r="CC312" s="83" t="s">
        <v>121</v>
      </c>
      <c r="CD312" s="219"/>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row>
    <row r="313" spans="1:105" ht="28.5" customHeight="1" x14ac:dyDescent="0.2">
      <c r="A313" s="64">
        <v>313</v>
      </c>
      <c r="B313" s="99">
        <v>85992</v>
      </c>
      <c r="C313" s="1" t="s">
        <v>419</v>
      </c>
      <c r="D313" s="1" t="s">
        <v>255</v>
      </c>
      <c r="E313" s="29" t="s">
        <v>256</v>
      </c>
      <c r="F313" s="30" t="s">
        <v>2085</v>
      </c>
      <c r="G313" s="86" t="s">
        <v>666</v>
      </c>
      <c r="H313" s="35" t="s">
        <v>100</v>
      </c>
      <c r="I313" s="24" t="s">
        <v>101</v>
      </c>
      <c r="J313" s="5" t="s">
        <v>249</v>
      </c>
      <c r="K313" s="11">
        <v>3</v>
      </c>
      <c r="L313" s="35" t="s">
        <v>214</v>
      </c>
      <c r="M313" s="52"/>
      <c r="N313" s="52" t="s">
        <v>105</v>
      </c>
      <c r="O313" s="52" t="s">
        <v>106</v>
      </c>
      <c r="P313" s="35" t="s">
        <v>2086</v>
      </c>
      <c r="Q313" s="26" t="s">
        <v>217</v>
      </c>
      <c r="R313" s="15" t="s">
        <v>109</v>
      </c>
      <c r="S313" s="35" t="s">
        <v>110</v>
      </c>
      <c r="T313" s="12">
        <v>44977</v>
      </c>
      <c r="U313" s="37">
        <v>44978</v>
      </c>
      <c r="V313" s="37">
        <v>45219</v>
      </c>
      <c r="W313" s="7">
        <v>8</v>
      </c>
      <c r="X313" s="7">
        <v>0</v>
      </c>
      <c r="Y313" s="7">
        <f t="shared" ref="Y313:Y339" si="3">W313*30+X313</f>
        <v>240</v>
      </c>
      <c r="Z313" s="7" t="s">
        <v>1374</v>
      </c>
      <c r="AA313" s="10">
        <v>19200000</v>
      </c>
      <c r="AB313" s="10">
        <v>2400000</v>
      </c>
      <c r="AC313" s="28">
        <v>1012</v>
      </c>
      <c r="AD313" s="37">
        <v>44951</v>
      </c>
      <c r="AE313" s="10" t="s">
        <v>1757</v>
      </c>
      <c r="AF313" s="28">
        <v>1236</v>
      </c>
      <c r="AG313" s="37">
        <v>44978</v>
      </c>
      <c r="AH313" s="10" t="s">
        <v>1531</v>
      </c>
      <c r="AI313" s="15" t="s">
        <v>112</v>
      </c>
      <c r="AJ313" s="16">
        <v>44975</v>
      </c>
      <c r="AK313" s="6" t="s">
        <v>2087</v>
      </c>
      <c r="AL313" s="35" t="s">
        <v>114</v>
      </c>
      <c r="AM313" s="28" t="s">
        <v>523</v>
      </c>
      <c r="AN313" s="15" t="s">
        <v>181</v>
      </c>
      <c r="AO313" s="11"/>
      <c r="AP313" s="11" t="s">
        <v>219</v>
      </c>
      <c r="AQ313" s="11">
        <v>1</v>
      </c>
      <c r="AR313" s="40"/>
      <c r="AS313" s="40"/>
      <c r="AT313" s="40"/>
      <c r="AU313" s="40"/>
      <c r="AV313" s="40"/>
      <c r="AW313" s="40"/>
      <c r="AX313" s="40"/>
      <c r="AY313" s="40"/>
      <c r="AZ313" s="40"/>
      <c r="BA313" s="40"/>
      <c r="BB313" s="63"/>
      <c r="BC313" s="63"/>
      <c r="BD313" s="63"/>
      <c r="BE313" s="63"/>
      <c r="BF313" s="63"/>
      <c r="BG313" s="63"/>
      <c r="BH313" s="63"/>
      <c r="BI313" s="63"/>
      <c r="BJ313" s="63"/>
      <c r="BK313" s="123" t="s">
        <v>343</v>
      </c>
      <c r="BL313" s="158">
        <v>45028</v>
      </c>
      <c r="BM313" s="158">
        <v>45029</v>
      </c>
      <c r="BN313" s="123" t="s">
        <v>2088</v>
      </c>
      <c r="BO313" s="123">
        <v>1010037680</v>
      </c>
      <c r="BP313" s="123" t="s">
        <v>2089</v>
      </c>
      <c r="BQ313" s="119">
        <v>4160000</v>
      </c>
      <c r="BR313" s="123" t="s">
        <v>666</v>
      </c>
      <c r="BS313" s="123">
        <v>52158639</v>
      </c>
      <c r="BT313" s="123" t="s">
        <v>2090</v>
      </c>
      <c r="BU313" s="119">
        <v>15040000</v>
      </c>
      <c r="BV313" s="113" t="s">
        <v>2091</v>
      </c>
      <c r="BW313" s="119"/>
      <c r="BX313" s="227"/>
      <c r="BY313" s="92">
        <f>V313</f>
        <v>45219</v>
      </c>
      <c r="BZ313" s="26">
        <v>240</v>
      </c>
      <c r="CA313" s="7" t="s">
        <v>1374</v>
      </c>
      <c r="CB313" s="10">
        <v>19200000</v>
      </c>
      <c r="CC313" s="11" t="s">
        <v>368</v>
      </c>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row>
    <row r="314" spans="1:105" ht="28.5" customHeight="1" x14ac:dyDescent="0.2">
      <c r="A314" s="79">
        <v>314</v>
      </c>
      <c r="B314" s="99">
        <v>85992</v>
      </c>
      <c r="C314" s="1" t="s">
        <v>419</v>
      </c>
      <c r="D314" s="1" t="s">
        <v>255</v>
      </c>
      <c r="E314" s="29" t="s">
        <v>256</v>
      </c>
      <c r="F314" s="154" t="s">
        <v>2092</v>
      </c>
      <c r="G314" s="189" t="s">
        <v>2093</v>
      </c>
      <c r="H314" s="50" t="s">
        <v>100</v>
      </c>
      <c r="I314" s="54" t="s">
        <v>101</v>
      </c>
      <c r="J314" s="49" t="s">
        <v>249</v>
      </c>
      <c r="K314" s="31">
        <v>3</v>
      </c>
      <c r="L314" s="50" t="s">
        <v>214</v>
      </c>
      <c r="M314" s="126"/>
      <c r="N314" s="126" t="s">
        <v>105</v>
      </c>
      <c r="O314" s="126" t="s">
        <v>106</v>
      </c>
      <c r="P314" s="50" t="s">
        <v>2094</v>
      </c>
      <c r="Q314" s="80" t="s">
        <v>217</v>
      </c>
      <c r="R314" s="36" t="s">
        <v>109</v>
      </c>
      <c r="S314" s="50" t="s">
        <v>110</v>
      </c>
      <c r="T314" s="139">
        <v>44977</v>
      </c>
      <c r="U314" s="38">
        <v>44978</v>
      </c>
      <c r="V314" s="38">
        <v>45219</v>
      </c>
      <c r="W314" s="8">
        <v>8</v>
      </c>
      <c r="X314" s="8">
        <v>0</v>
      </c>
      <c r="Y314" s="8">
        <f t="shared" si="3"/>
        <v>240</v>
      </c>
      <c r="Z314" s="8" t="s">
        <v>1374</v>
      </c>
      <c r="AA314" s="115">
        <v>19200000</v>
      </c>
      <c r="AB314" s="115">
        <v>2400000</v>
      </c>
      <c r="AC314" s="138">
        <v>1012</v>
      </c>
      <c r="AD314" s="38">
        <v>44951</v>
      </c>
      <c r="AE314" s="115" t="s">
        <v>1757</v>
      </c>
      <c r="AF314" s="138">
        <v>1237</v>
      </c>
      <c r="AG314" s="38">
        <v>44978</v>
      </c>
      <c r="AH314" s="115" t="s">
        <v>1531</v>
      </c>
      <c r="AI314" s="36" t="s">
        <v>112</v>
      </c>
      <c r="AJ314" s="116">
        <v>44975</v>
      </c>
      <c r="AK314" s="114" t="s">
        <v>2095</v>
      </c>
      <c r="AL314" s="50" t="s">
        <v>114</v>
      </c>
      <c r="AM314" s="138" t="s">
        <v>523</v>
      </c>
      <c r="AN314" s="36" t="s">
        <v>181</v>
      </c>
      <c r="AO314" s="31"/>
      <c r="AP314" s="309" t="s">
        <v>219</v>
      </c>
      <c r="AQ314" s="31">
        <v>1</v>
      </c>
      <c r="AR314" s="80" t="s">
        <v>118</v>
      </c>
      <c r="AS314" s="140">
        <v>45218</v>
      </c>
      <c r="AT314" s="115">
        <v>4800000</v>
      </c>
      <c r="AU314" s="115">
        <v>4800000</v>
      </c>
      <c r="AV314" s="8">
        <v>2</v>
      </c>
      <c r="AW314" s="8">
        <v>0</v>
      </c>
      <c r="AX314" s="8">
        <v>60</v>
      </c>
      <c r="AY314" s="8" t="s">
        <v>119</v>
      </c>
      <c r="AZ314" s="8">
        <v>60</v>
      </c>
      <c r="BA314" s="140">
        <v>45280</v>
      </c>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215"/>
      <c r="BY314" s="140">
        <v>45280</v>
      </c>
      <c r="BZ314" s="8">
        <f>Y314+AZ314</f>
        <v>300</v>
      </c>
      <c r="CA314" s="8" t="s">
        <v>274</v>
      </c>
      <c r="CB314" s="115">
        <f>AA314+AU314</f>
        <v>24000000</v>
      </c>
      <c r="CC314" s="31" t="s">
        <v>281</v>
      </c>
      <c r="CD314" s="220"/>
      <c r="CE314" s="75"/>
      <c r="CF314" s="75"/>
      <c r="CG314" s="75"/>
      <c r="CH314" s="75"/>
      <c r="CI314" s="75"/>
      <c r="CJ314" s="75"/>
      <c r="CK314" s="75"/>
      <c r="CL314" s="75"/>
      <c r="CM314" s="75"/>
      <c r="CN314" s="75"/>
      <c r="CO314" s="75"/>
      <c r="CP314" s="75"/>
      <c r="CQ314" s="75"/>
      <c r="CR314" s="75"/>
      <c r="CS314" s="75"/>
      <c r="CT314" s="75"/>
      <c r="CU314" s="75"/>
      <c r="CV314" s="75"/>
      <c r="CW314" s="75"/>
      <c r="CX314" s="75"/>
      <c r="CY314" s="75"/>
      <c r="CZ314" s="75"/>
      <c r="DA314" s="75"/>
    </row>
    <row r="315" spans="1:105" ht="28.5" customHeight="1" x14ac:dyDescent="0.2">
      <c r="A315" s="64">
        <v>315</v>
      </c>
      <c r="B315" s="99">
        <v>84703</v>
      </c>
      <c r="C315" s="1" t="s">
        <v>254</v>
      </c>
      <c r="D315" s="1" t="s">
        <v>255</v>
      </c>
      <c r="E315" s="29" t="s">
        <v>256</v>
      </c>
      <c r="F315" s="30" t="s">
        <v>2096</v>
      </c>
      <c r="G315" s="26" t="s">
        <v>2097</v>
      </c>
      <c r="H315" s="35" t="s">
        <v>100</v>
      </c>
      <c r="I315" s="24" t="s">
        <v>101</v>
      </c>
      <c r="J315" s="5" t="s">
        <v>249</v>
      </c>
      <c r="K315" s="11">
        <v>4</v>
      </c>
      <c r="L315" s="35" t="s">
        <v>103</v>
      </c>
      <c r="M315" s="52" t="s">
        <v>2098</v>
      </c>
      <c r="N315" s="52" t="s">
        <v>105</v>
      </c>
      <c r="O315" s="52" t="s">
        <v>106</v>
      </c>
      <c r="P315" s="35" t="s">
        <v>2099</v>
      </c>
      <c r="Q315" s="26" t="s">
        <v>2100</v>
      </c>
      <c r="R315" s="15" t="s">
        <v>109</v>
      </c>
      <c r="S315" s="35" t="s">
        <v>110</v>
      </c>
      <c r="T315" s="12">
        <v>44974</v>
      </c>
      <c r="U315" s="37">
        <v>44977</v>
      </c>
      <c r="V315" s="37">
        <v>45218</v>
      </c>
      <c r="W315" s="7">
        <v>8</v>
      </c>
      <c r="X315" s="7">
        <v>0</v>
      </c>
      <c r="Y315" s="7">
        <f t="shared" si="3"/>
        <v>240</v>
      </c>
      <c r="Z315" s="7" t="s">
        <v>1374</v>
      </c>
      <c r="AA315" s="10">
        <v>40000000</v>
      </c>
      <c r="AB315" s="10">
        <v>5000000</v>
      </c>
      <c r="AC315" s="28">
        <v>952</v>
      </c>
      <c r="AD315" s="37">
        <v>44946</v>
      </c>
      <c r="AE315" s="10" t="s">
        <v>1031</v>
      </c>
      <c r="AF315" s="28">
        <v>1215</v>
      </c>
      <c r="AG315" s="37">
        <v>44978</v>
      </c>
      <c r="AH315" s="10" t="s">
        <v>1702</v>
      </c>
      <c r="AI315" s="15" t="s">
        <v>112</v>
      </c>
      <c r="AJ315" s="16">
        <v>44974</v>
      </c>
      <c r="AK315" s="6" t="s">
        <v>2101</v>
      </c>
      <c r="AL315" s="35" t="s">
        <v>114</v>
      </c>
      <c r="AM315" s="28" t="s">
        <v>263</v>
      </c>
      <c r="AN315" s="15" t="s">
        <v>264</v>
      </c>
      <c r="AO315" s="11"/>
      <c r="AP315" s="310" t="s">
        <v>265</v>
      </c>
      <c r="AQ315" s="11">
        <v>2</v>
      </c>
      <c r="AR315" s="245" t="s">
        <v>706</v>
      </c>
      <c r="AS315" s="177" t="s">
        <v>2102</v>
      </c>
      <c r="AT315" s="57" t="s">
        <v>2103</v>
      </c>
      <c r="AU315" s="10">
        <v>15000000</v>
      </c>
      <c r="AV315" s="84" t="s">
        <v>1778</v>
      </c>
      <c r="AW315" s="84" t="s">
        <v>710</v>
      </c>
      <c r="AX315" s="84" t="s">
        <v>1779</v>
      </c>
      <c r="AY315" s="84" t="s">
        <v>1780</v>
      </c>
      <c r="AZ315" s="7">
        <v>90</v>
      </c>
      <c r="BA315" s="177" t="s">
        <v>2104</v>
      </c>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215"/>
      <c r="BY315" s="94">
        <v>45310</v>
      </c>
      <c r="BZ315" s="7">
        <f>Y315+AZ315</f>
        <v>330</v>
      </c>
      <c r="CA315" s="7" t="s">
        <v>178</v>
      </c>
      <c r="CB315" s="10">
        <f>AA315+AU315</f>
        <v>55000000</v>
      </c>
      <c r="CC315" s="11" t="s">
        <v>121</v>
      </c>
      <c r="CD315" s="214"/>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row>
    <row r="316" spans="1:105" ht="28.5" customHeight="1" x14ac:dyDescent="0.2">
      <c r="A316" s="64">
        <v>316</v>
      </c>
      <c r="B316" s="99">
        <v>84667</v>
      </c>
      <c r="C316" s="1" t="s">
        <v>254</v>
      </c>
      <c r="D316" s="1" t="s">
        <v>255</v>
      </c>
      <c r="E316" s="29" t="s">
        <v>256</v>
      </c>
      <c r="F316" s="30" t="s">
        <v>2105</v>
      </c>
      <c r="G316" s="86" t="s">
        <v>2106</v>
      </c>
      <c r="H316" s="35" t="s">
        <v>100</v>
      </c>
      <c r="I316" s="24" t="s">
        <v>101</v>
      </c>
      <c r="J316" s="5" t="s">
        <v>249</v>
      </c>
      <c r="K316" s="11">
        <v>5</v>
      </c>
      <c r="L316" s="35" t="s">
        <v>214</v>
      </c>
      <c r="M316" s="52"/>
      <c r="N316" s="52" t="s">
        <v>105</v>
      </c>
      <c r="O316" s="52" t="s">
        <v>106</v>
      </c>
      <c r="P316" s="35" t="s">
        <v>2107</v>
      </c>
      <c r="Q316" s="26" t="s">
        <v>2108</v>
      </c>
      <c r="R316" s="15" t="s">
        <v>109</v>
      </c>
      <c r="S316" s="35" t="s">
        <v>110</v>
      </c>
      <c r="T316" s="12">
        <v>44974</v>
      </c>
      <c r="U316" s="37">
        <v>44977</v>
      </c>
      <c r="V316" s="37">
        <v>45218</v>
      </c>
      <c r="W316" s="7">
        <v>8</v>
      </c>
      <c r="X316" s="7">
        <v>0</v>
      </c>
      <c r="Y316" s="7">
        <f t="shared" si="3"/>
        <v>240</v>
      </c>
      <c r="Z316" s="7" t="s">
        <v>1374</v>
      </c>
      <c r="AA316" s="10">
        <v>22400000</v>
      </c>
      <c r="AB316" s="10">
        <v>2800000</v>
      </c>
      <c r="AC316" s="28">
        <v>947</v>
      </c>
      <c r="AD316" s="37">
        <v>44946</v>
      </c>
      <c r="AE316" s="10" t="s">
        <v>1245</v>
      </c>
      <c r="AF316" s="28">
        <v>1216</v>
      </c>
      <c r="AG316" s="37">
        <v>44978</v>
      </c>
      <c r="AH316" s="10" t="s">
        <v>2074</v>
      </c>
      <c r="AI316" s="15" t="s">
        <v>112</v>
      </c>
      <c r="AJ316" s="16">
        <v>44974</v>
      </c>
      <c r="AK316" s="6" t="s">
        <v>2109</v>
      </c>
      <c r="AL316" s="35" t="s">
        <v>114</v>
      </c>
      <c r="AM316" s="28" t="s">
        <v>263</v>
      </c>
      <c r="AN316" s="15" t="s">
        <v>264</v>
      </c>
      <c r="AO316" s="11" t="s">
        <v>471</v>
      </c>
      <c r="AP316" s="310" t="s">
        <v>265</v>
      </c>
      <c r="AQ316" s="11">
        <v>1</v>
      </c>
      <c r="AR316" s="26" t="s">
        <v>118</v>
      </c>
      <c r="AS316" s="94">
        <v>45218</v>
      </c>
      <c r="AT316" s="10">
        <v>5600000</v>
      </c>
      <c r="AU316" s="10">
        <v>5600000</v>
      </c>
      <c r="AV316" s="7">
        <v>2</v>
      </c>
      <c r="AW316" s="7">
        <v>0</v>
      </c>
      <c r="AX316" s="7">
        <v>60</v>
      </c>
      <c r="AY316" s="7" t="s">
        <v>119</v>
      </c>
      <c r="AZ316" s="7">
        <v>60</v>
      </c>
      <c r="BA316" s="94">
        <v>45279</v>
      </c>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215"/>
      <c r="BY316" s="94">
        <v>45279</v>
      </c>
      <c r="BZ316" s="7">
        <f>Y316+AZ316</f>
        <v>300</v>
      </c>
      <c r="CA316" s="7" t="s">
        <v>274</v>
      </c>
      <c r="CB316" s="10">
        <f>AA316+AU316</f>
        <v>28000000</v>
      </c>
      <c r="CC316" s="11" t="s">
        <v>281</v>
      </c>
      <c r="CD316" s="214"/>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row>
    <row r="317" spans="1:105" ht="28.5" customHeight="1" x14ac:dyDescent="0.2">
      <c r="A317" s="64">
        <v>317</v>
      </c>
      <c r="B317" s="99">
        <v>84524</v>
      </c>
      <c r="C317" s="1" t="s">
        <v>254</v>
      </c>
      <c r="D317" s="1" t="s">
        <v>255</v>
      </c>
      <c r="E317" s="29" t="s">
        <v>256</v>
      </c>
      <c r="F317" s="30" t="s">
        <v>2110</v>
      </c>
      <c r="G317" s="86" t="s">
        <v>2111</v>
      </c>
      <c r="H317" s="35" t="s">
        <v>100</v>
      </c>
      <c r="I317" s="24" t="s">
        <v>101</v>
      </c>
      <c r="J317" s="5" t="s">
        <v>249</v>
      </c>
      <c r="K317" s="11">
        <v>1</v>
      </c>
      <c r="L317" s="35" t="s">
        <v>214</v>
      </c>
      <c r="M317" s="52"/>
      <c r="N317" s="52" t="s">
        <v>105</v>
      </c>
      <c r="O317" s="52" t="s">
        <v>106</v>
      </c>
      <c r="P317" s="35" t="s">
        <v>2112</v>
      </c>
      <c r="Q317" s="26" t="s">
        <v>1688</v>
      </c>
      <c r="R317" s="15" t="s">
        <v>109</v>
      </c>
      <c r="S317" s="35" t="s">
        <v>110</v>
      </c>
      <c r="T317" s="12">
        <v>44975</v>
      </c>
      <c r="U317" s="37">
        <v>44978</v>
      </c>
      <c r="V317" s="37">
        <v>45219</v>
      </c>
      <c r="W317" s="7">
        <v>8</v>
      </c>
      <c r="X317" s="7">
        <v>0</v>
      </c>
      <c r="Y317" s="7">
        <f t="shared" si="3"/>
        <v>240</v>
      </c>
      <c r="Z317" s="7" t="s">
        <v>1374</v>
      </c>
      <c r="AA317" s="10">
        <v>19200000</v>
      </c>
      <c r="AB317" s="10">
        <v>2400000</v>
      </c>
      <c r="AC317" s="28">
        <v>1000</v>
      </c>
      <c r="AD317" s="37">
        <v>44951</v>
      </c>
      <c r="AE317" s="10" t="s">
        <v>933</v>
      </c>
      <c r="AF317" s="28">
        <v>1240</v>
      </c>
      <c r="AG317" s="37">
        <v>44978</v>
      </c>
      <c r="AH317" s="10" t="s">
        <v>1531</v>
      </c>
      <c r="AI317" s="15" t="s">
        <v>112</v>
      </c>
      <c r="AJ317" s="16">
        <v>44975</v>
      </c>
      <c r="AK317" s="6" t="s">
        <v>2113</v>
      </c>
      <c r="AL317" s="35" t="s">
        <v>114</v>
      </c>
      <c r="AM317" s="28" t="s">
        <v>263</v>
      </c>
      <c r="AN317" s="15" t="s">
        <v>264</v>
      </c>
      <c r="AO317" s="11" t="s">
        <v>471</v>
      </c>
      <c r="AP317" s="310" t="s">
        <v>191</v>
      </c>
      <c r="AQ317" s="11">
        <v>1</v>
      </c>
      <c r="AR317" s="26" t="s">
        <v>118</v>
      </c>
      <c r="AS317" s="94">
        <v>45218</v>
      </c>
      <c r="AT317" s="10">
        <v>4800000</v>
      </c>
      <c r="AU317" s="10">
        <v>4800000</v>
      </c>
      <c r="AV317" s="7">
        <v>2</v>
      </c>
      <c r="AW317" s="7">
        <v>0</v>
      </c>
      <c r="AX317" s="7">
        <v>60</v>
      </c>
      <c r="AY317" s="7" t="s">
        <v>119</v>
      </c>
      <c r="AZ317" s="7">
        <v>60</v>
      </c>
      <c r="BA317" s="94">
        <v>45280</v>
      </c>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215"/>
      <c r="BY317" s="94">
        <v>45280</v>
      </c>
      <c r="BZ317" s="7">
        <f>Y317+AZ317</f>
        <v>300</v>
      </c>
      <c r="CA317" s="7" t="s">
        <v>274</v>
      </c>
      <c r="CB317" s="10">
        <f>AA317+AU317</f>
        <v>24000000</v>
      </c>
      <c r="CC317" s="11" t="s">
        <v>281</v>
      </c>
      <c r="CD317" s="214"/>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row>
    <row r="318" spans="1:105" ht="28.5" customHeight="1" x14ac:dyDescent="0.2">
      <c r="A318" s="77">
        <v>318</v>
      </c>
      <c r="B318" s="99">
        <v>86133</v>
      </c>
      <c r="C318" s="1" t="s">
        <v>266</v>
      </c>
      <c r="D318" s="1" t="s">
        <v>267</v>
      </c>
      <c r="E318" s="29" t="s">
        <v>268</v>
      </c>
      <c r="F318" s="112" t="s">
        <v>2114</v>
      </c>
      <c r="G318" s="179" t="s">
        <v>2115</v>
      </c>
      <c r="H318" s="48" t="s">
        <v>100</v>
      </c>
      <c r="I318" s="45" t="s">
        <v>129</v>
      </c>
      <c r="J318" s="47" t="s">
        <v>249</v>
      </c>
      <c r="K318" s="39">
        <v>3</v>
      </c>
      <c r="L318" s="48" t="s">
        <v>103</v>
      </c>
      <c r="M318" s="132"/>
      <c r="N318" s="132" t="s">
        <v>105</v>
      </c>
      <c r="O318" s="132" t="s">
        <v>106</v>
      </c>
      <c r="P318" s="48" t="s">
        <v>2116</v>
      </c>
      <c r="Q318" s="82" t="s">
        <v>2117</v>
      </c>
      <c r="R318" s="105" t="s">
        <v>109</v>
      </c>
      <c r="S318" s="48" t="s">
        <v>110</v>
      </c>
      <c r="T318" s="134">
        <v>44977</v>
      </c>
      <c r="U318" s="44">
        <v>44978</v>
      </c>
      <c r="V318" s="44">
        <v>45219</v>
      </c>
      <c r="W318" s="65">
        <v>8</v>
      </c>
      <c r="X318" s="65">
        <v>0</v>
      </c>
      <c r="Y318" s="65">
        <f t="shared" si="3"/>
        <v>240</v>
      </c>
      <c r="Z318" s="65" t="s">
        <v>1374</v>
      </c>
      <c r="AA318" s="17">
        <v>40000000</v>
      </c>
      <c r="AB318" s="17">
        <v>5000000</v>
      </c>
      <c r="AC318" s="133">
        <v>1027</v>
      </c>
      <c r="AD318" s="44">
        <v>44951</v>
      </c>
      <c r="AE318" s="17" t="s">
        <v>2118</v>
      </c>
      <c r="AF318" s="133">
        <v>1234</v>
      </c>
      <c r="AG318" s="44">
        <v>44978</v>
      </c>
      <c r="AH318" s="17" t="s">
        <v>1702</v>
      </c>
      <c r="AI318" s="105" t="s">
        <v>112</v>
      </c>
      <c r="AJ318" s="108">
        <v>44977</v>
      </c>
      <c r="AK318" s="107" t="s">
        <v>2119</v>
      </c>
      <c r="AL318" s="48" t="s">
        <v>114</v>
      </c>
      <c r="AM318" s="133" t="s">
        <v>276</v>
      </c>
      <c r="AN318" s="105" t="s">
        <v>277</v>
      </c>
      <c r="AO318" s="39"/>
      <c r="AP318" s="311" t="s">
        <v>278</v>
      </c>
      <c r="AQ318" s="39">
        <v>1</v>
      </c>
      <c r="AR318" s="82" t="s">
        <v>118</v>
      </c>
      <c r="AS318" s="129">
        <v>45217</v>
      </c>
      <c r="AT318" s="17">
        <v>10000000</v>
      </c>
      <c r="AU318" s="17">
        <v>10000000</v>
      </c>
      <c r="AV318" s="65">
        <v>2</v>
      </c>
      <c r="AW318" s="65">
        <v>0</v>
      </c>
      <c r="AX318" s="65">
        <v>60</v>
      </c>
      <c r="AY318" s="65" t="s">
        <v>119</v>
      </c>
      <c r="AZ318" s="65">
        <v>60</v>
      </c>
      <c r="BA318" s="129">
        <v>45280</v>
      </c>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215"/>
      <c r="BY318" s="129">
        <v>45280</v>
      </c>
      <c r="BZ318" s="65">
        <f>Y318+AZ318</f>
        <v>300</v>
      </c>
      <c r="CA318" s="65" t="s">
        <v>274</v>
      </c>
      <c r="CB318" s="17">
        <f>AA318+AU318</f>
        <v>50000000</v>
      </c>
      <c r="CC318" s="39" t="s">
        <v>281</v>
      </c>
      <c r="CD318" s="221"/>
      <c r="CE318" s="85"/>
      <c r="CF318" s="85"/>
      <c r="CG318" s="85"/>
      <c r="CH318" s="85"/>
      <c r="CI318" s="85"/>
      <c r="CJ318" s="85"/>
      <c r="CK318" s="85"/>
      <c r="CL318" s="85"/>
      <c r="CM318" s="85"/>
      <c r="CN318" s="85"/>
      <c r="CO318" s="85"/>
      <c r="CP318" s="85"/>
      <c r="CQ318" s="85"/>
      <c r="CR318" s="85"/>
      <c r="CS318" s="85"/>
      <c r="CT318" s="85"/>
      <c r="CU318" s="85"/>
      <c r="CV318" s="85"/>
      <c r="CW318" s="85"/>
      <c r="CX318" s="85"/>
      <c r="CY318" s="85"/>
      <c r="CZ318" s="85"/>
      <c r="DA318" s="85"/>
    </row>
    <row r="319" spans="1:105" ht="28.5" customHeight="1" x14ac:dyDescent="0.2">
      <c r="A319" s="64">
        <v>319</v>
      </c>
      <c r="B319" s="99">
        <v>85992</v>
      </c>
      <c r="C319" s="1" t="s">
        <v>419</v>
      </c>
      <c r="D319" s="1" t="s">
        <v>255</v>
      </c>
      <c r="E319" s="29" t="s">
        <v>256</v>
      </c>
      <c r="F319" s="30" t="s">
        <v>2120</v>
      </c>
      <c r="G319" s="86" t="s">
        <v>2121</v>
      </c>
      <c r="H319" s="35" t="s">
        <v>100</v>
      </c>
      <c r="I319" s="24" t="s">
        <v>129</v>
      </c>
      <c r="J319" s="5" t="s">
        <v>249</v>
      </c>
      <c r="K319" s="11">
        <v>3</v>
      </c>
      <c r="L319" s="35" t="s">
        <v>214</v>
      </c>
      <c r="M319" s="52"/>
      <c r="N319" s="52" t="s">
        <v>105</v>
      </c>
      <c r="O319" s="52" t="s">
        <v>106</v>
      </c>
      <c r="P319" s="35" t="s">
        <v>2122</v>
      </c>
      <c r="Q319" s="26" t="s">
        <v>217</v>
      </c>
      <c r="R319" s="15" t="s">
        <v>109</v>
      </c>
      <c r="S319" s="35" t="s">
        <v>110</v>
      </c>
      <c r="T319" s="12">
        <v>44977</v>
      </c>
      <c r="U319" s="37">
        <v>44986</v>
      </c>
      <c r="V319" s="37">
        <v>45230</v>
      </c>
      <c r="W319" s="7">
        <v>8</v>
      </c>
      <c r="X319" s="7">
        <v>0</v>
      </c>
      <c r="Y319" s="7">
        <f t="shared" si="3"/>
        <v>240</v>
      </c>
      <c r="Z319" s="7" t="s">
        <v>1374</v>
      </c>
      <c r="AA319" s="10">
        <v>19200000</v>
      </c>
      <c r="AB319" s="10">
        <v>2400000</v>
      </c>
      <c r="AC319" s="28">
        <v>1012</v>
      </c>
      <c r="AD319" s="37">
        <v>44951</v>
      </c>
      <c r="AE319" s="10" t="s">
        <v>1757</v>
      </c>
      <c r="AF319" s="28">
        <v>1238</v>
      </c>
      <c r="AG319" s="37">
        <v>44978</v>
      </c>
      <c r="AH319" s="10" t="s">
        <v>1531</v>
      </c>
      <c r="AI319" s="15" t="s">
        <v>112</v>
      </c>
      <c r="AJ319" s="16">
        <v>44977</v>
      </c>
      <c r="AK319" s="6" t="s">
        <v>2123</v>
      </c>
      <c r="AL319" s="35" t="s">
        <v>114</v>
      </c>
      <c r="AM319" s="28" t="s">
        <v>523</v>
      </c>
      <c r="AN319" s="23" t="s">
        <v>386</v>
      </c>
      <c r="AO319" s="28" t="s">
        <v>2124</v>
      </c>
      <c r="AP319" s="11" t="s">
        <v>219</v>
      </c>
      <c r="AQ319" s="11"/>
      <c r="AR319" s="40"/>
      <c r="AS319" s="40"/>
      <c r="AT319" s="40"/>
      <c r="AU319" s="40"/>
      <c r="AV319" s="40"/>
      <c r="AW319" s="40"/>
      <c r="AX319" s="40"/>
      <c r="AY319" s="40"/>
      <c r="AZ319" s="40"/>
      <c r="BA319" s="40"/>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217"/>
      <c r="BY319" s="92">
        <f>V319</f>
        <v>45230</v>
      </c>
      <c r="BZ319" s="26">
        <v>240</v>
      </c>
      <c r="CA319" s="7" t="s">
        <v>1374</v>
      </c>
      <c r="CB319" s="10">
        <v>19200000</v>
      </c>
      <c r="CC319" s="11" t="s">
        <v>281</v>
      </c>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row>
    <row r="320" spans="1:105" ht="28.5" customHeight="1" x14ac:dyDescent="0.2">
      <c r="A320" s="79">
        <v>320</v>
      </c>
      <c r="B320" s="99">
        <v>86082</v>
      </c>
      <c r="C320" s="1" t="s">
        <v>1657</v>
      </c>
      <c r="D320" s="1" t="s">
        <v>267</v>
      </c>
      <c r="E320" s="29" t="s">
        <v>1669</v>
      </c>
      <c r="F320" s="154" t="s">
        <v>2125</v>
      </c>
      <c r="G320" s="189" t="s">
        <v>2126</v>
      </c>
      <c r="H320" s="50" t="s">
        <v>100</v>
      </c>
      <c r="I320" s="54" t="s">
        <v>129</v>
      </c>
      <c r="J320" s="49" t="s">
        <v>249</v>
      </c>
      <c r="K320" s="31">
        <v>3</v>
      </c>
      <c r="L320" s="50" t="s">
        <v>214</v>
      </c>
      <c r="M320" s="126" t="s">
        <v>2127</v>
      </c>
      <c r="N320" s="126" t="s">
        <v>105</v>
      </c>
      <c r="O320" s="126" t="s">
        <v>106</v>
      </c>
      <c r="P320" s="50" t="s">
        <v>2128</v>
      </c>
      <c r="Q320" s="80" t="s">
        <v>1673</v>
      </c>
      <c r="R320" s="36" t="s">
        <v>109</v>
      </c>
      <c r="S320" s="50" t="s">
        <v>110</v>
      </c>
      <c r="T320" s="139">
        <v>44977</v>
      </c>
      <c r="U320" s="38">
        <v>44978</v>
      </c>
      <c r="V320" s="38">
        <v>45219</v>
      </c>
      <c r="W320" s="8">
        <v>8</v>
      </c>
      <c r="X320" s="8">
        <v>0</v>
      </c>
      <c r="Y320" s="8">
        <f t="shared" si="3"/>
        <v>240</v>
      </c>
      <c r="Z320" s="8" t="s">
        <v>1374</v>
      </c>
      <c r="AA320" s="115">
        <v>16800000</v>
      </c>
      <c r="AB320" s="115">
        <v>2100000</v>
      </c>
      <c r="AC320" s="138">
        <v>1022</v>
      </c>
      <c r="AD320" s="38">
        <v>44951</v>
      </c>
      <c r="AE320" s="115" t="s">
        <v>1674</v>
      </c>
      <c r="AF320" s="138">
        <v>1235</v>
      </c>
      <c r="AG320" s="38">
        <v>44978</v>
      </c>
      <c r="AH320" s="115" t="s">
        <v>1675</v>
      </c>
      <c r="AI320" s="36" t="s">
        <v>112</v>
      </c>
      <c r="AJ320" s="116">
        <v>44977</v>
      </c>
      <c r="AK320" s="114" t="s">
        <v>2129</v>
      </c>
      <c r="AL320" s="50" t="s">
        <v>114</v>
      </c>
      <c r="AM320" s="138" t="s">
        <v>276</v>
      </c>
      <c r="AN320" s="36" t="s">
        <v>277</v>
      </c>
      <c r="AO320" s="31"/>
      <c r="AP320" s="309" t="s">
        <v>278</v>
      </c>
      <c r="AQ320" s="31">
        <v>1</v>
      </c>
      <c r="AR320" s="80" t="s">
        <v>118</v>
      </c>
      <c r="AS320" s="140">
        <v>45217</v>
      </c>
      <c r="AT320" s="115">
        <v>4200000</v>
      </c>
      <c r="AU320" s="115">
        <v>4200000</v>
      </c>
      <c r="AV320" s="8">
        <v>2</v>
      </c>
      <c r="AW320" s="8">
        <v>0</v>
      </c>
      <c r="AX320" s="8">
        <v>60</v>
      </c>
      <c r="AY320" s="8" t="s">
        <v>119</v>
      </c>
      <c r="AZ320" s="8">
        <v>60</v>
      </c>
      <c r="BA320" s="140">
        <v>45280</v>
      </c>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215"/>
      <c r="BY320" s="140">
        <v>45280</v>
      </c>
      <c r="BZ320" s="8">
        <f>Y320+AZ320</f>
        <v>300</v>
      </c>
      <c r="CA320" s="8" t="s">
        <v>274</v>
      </c>
      <c r="CB320" s="115">
        <f>AA320+AU320</f>
        <v>21000000</v>
      </c>
      <c r="CC320" s="31" t="s">
        <v>281</v>
      </c>
      <c r="CD320" s="220"/>
      <c r="CE320" s="75"/>
      <c r="CF320" s="75"/>
      <c r="CG320" s="75"/>
      <c r="CH320" s="75"/>
      <c r="CI320" s="75"/>
      <c r="CJ320" s="75"/>
      <c r="CK320" s="75"/>
      <c r="CL320" s="75"/>
      <c r="CM320" s="75"/>
      <c r="CN320" s="75"/>
      <c r="CO320" s="75"/>
      <c r="CP320" s="75"/>
      <c r="CQ320" s="75"/>
      <c r="CR320" s="75"/>
      <c r="CS320" s="75"/>
      <c r="CT320" s="75"/>
      <c r="CU320" s="75"/>
      <c r="CV320" s="75"/>
      <c r="CW320" s="75"/>
      <c r="CX320" s="75"/>
      <c r="CY320" s="75"/>
      <c r="CZ320" s="75"/>
      <c r="DA320" s="75"/>
    </row>
    <row r="321" spans="1:105" ht="28.5" customHeight="1" x14ac:dyDescent="0.2">
      <c r="A321" s="64">
        <v>321</v>
      </c>
      <c r="B321" s="99">
        <v>86033</v>
      </c>
      <c r="C321" s="1" t="s">
        <v>870</v>
      </c>
      <c r="D321" s="1" t="s">
        <v>871</v>
      </c>
      <c r="E321" s="29" t="s">
        <v>872</v>
      </c>
      <c r="F321" s="30" t="s">
        <v>2130</v>
      </c>
      <c r="G321" s="26" t="s">
        <v>2131</v>
      </c>
      <c r="H321" s="35" t="s">
        <v>100</v>
      </c>
      <c r="I321" s="24" t="s">
        <v>101</v>
      </c>
      <c r="J321" s="5" t="s">
        <v>249</v>
      </c>
      <c r="K321" s="11">
        <v>3</v>
      </c>
      <c r="L321" s="35" t="s">
        <v>103</v>
      </c>
      <c r="M321" s="52"/>
      <c r="N321" s="52" t="s">
        <v>105</v>
      </c>
      <c r="O321" s="52" t="s">
        <v>106</v>
      </c>
      <c r="P321" s="35" t="s">
        <v>2132</v>
      </c>
      <c r="Q321" s="26" t="s">
        <v>1693</v>
      </c>
      <c r="R321" s="15" t="s">
        <v>109</v>
      </c>
      <c r="S321" s="35" t="s">
        <v>110</v>
      </c>
      <c r="T321" s="12">
        <v>44978</v>
      </c>
      <c r="U321" s="37">
        <v>44980</v>
      </c>
      <c r="V321" s="37">
        <v>45221</v>
      </c>
      <c r="W321" s="7">
        <v>8</v>
      </c>
      <c r="X321" s="7">
        <v>0</v>
      </c>
      <c r="Y321" s="7">
        <f t="shared" si="3"/>
        <v>240</v>
      </c>
      <c r="Z321" s="7" t="s">
        <v>1374</v>
      </c>
      <c r="AA321" s="10">
        <v>38800000</v>
      </c>
      <c r="AB321" s="10">
        <v>4850000</v>
      </c>
      <c r="AC321" s="28">
        <v>1016</v>
      </c>
      <c r="AD321" s="37">
        <v>44951</v>
      </c>
      <c r="AE321" s="10" t="s">
        <v>1123</v>
      </c>
      <c r="AF321" s="28">
        <v>1244</v>
      </c>
      <c r="AG321" s="37">
        <v>44979</v>
      </c>
      <c r="AH321" s="10" t="s">
        <v>2133</v>
      </c>
      <c r="AI321" s="15" t="s">
        <v>112</v>
      </c>
      <c r="AJ321" s="16">
        <v>44977</v>
      </c>
      <c r="AK321" s="6" t="s">
        <v>2134</v>
      </c>
      <c r="AL321" s="35" t="s">
        <v>114</v>
      </c>
      <c r="AM321" s="28" t="s">
        <v>879</v>
      </c>
      <c r="AN321" s="15" t="s">
        <v>874</v>
      </c>
      <c r="AO321" s="15" t="s">
        <v>1126</v>
      </c>
      <c r="AP321" s="310" t="s">
        <v>310</v>
      </c>
      <c r="AQ321" s="11">
        <v>1</v>
      </c>
      <c r="AR321" s="26" t="s">
        <v>118</v>
      </c>
      <c r="AS321" s="94">
        <v>45218</v>
      </c>
      <c r="AT321" s="10">
        <v>9700000</v>
      </c>
      <c r="AU321" s="10">
        <v>9700000</v>
      </c>
      <c r="AV321" s="7">
        <v>2</v>
      </c>
      <c r="AW321" s="7">
        <v>0</v>
      </c>
      <c r="AX321" s="7">
        <v>60</v>
      </c>
      <c r="AY321" s="7" t="s">
        <v>119</v>
      </c>
      <c r="AZ321" s="7">
        <v>60</v>
      </c>
      <c r="BA321" s="94">
        <v>45282</v>
      </c>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215"/>
      <c r="BY321" s="94">
        <v>45282</v>
      </c>
      <c r="BZ321" s="7">
        <f>Y321+AZ321</f>
        <v>300</v>
      </c>
      <c r="CA321" s="7" t="s">
        <v>274</v>
      </c>
      <c r="CB321" s="10">
        <f>AA321+AU321</f>
        <v>48500000</v>
      </c>
      <c r="CC321" s="11" t="s">
        <v>121</v>
      </c>
      <c r="CD321" s="214"/>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row>
    <row r="322" spans="1:105" ht="28.5" customHeight="1" x14ac:dyDescent="0.2">
      <c r="A322" s="64">
        <v>322</v>
      </c>
      <c r="B322" s="99">
        <v>86033</v>
      </c>
      <c r="C322" s="1" t="s">
        <v>870</v>
      </c>
      <c r="D322" s="1" t="s">
        <v>871</v>
      </c>
      <c r="E322" s="29" t="s">
        <v>872</v>
      </c>
      <c r="F322" s="30" t="s">
        <v>2135</v>
      </c>
      <c r="G322" s="26" t="s">
        <v>2136</v>
      </c>
      <c r="H322" s="35" t="s">
        <v>100</v>
      </c>
      <c r="I322" s="24" t="s">
        <v>129</v>
      </c>
      <c r="J322" s="5" t="s">
        <v>249</v>
      </c>
      <c r="K322" s="11">
        <v>3</v>
      </c>
      <c r="L322" s="35" t="s">
        <v>103</v>
      </c>
      <c r="M322" s="52"/>
      <c r="N322" s="52" t="s">
        <v>105</v>
      </c>
      <c r="O322" s="52" t="s">
        <v>106</v>
      </c>
      <c r="P322" s="35" t="s">
        <v>2137</v>
      </c>
      <c r="Q322" s="26" t="s">
        <v>1693</v>
      </c>
      <c r="R322" s="15" t="s">
        <v>109</v>
      </c>
      <c r="S322" s="35" t="s">
        <v>110</v>
      </c>
      <c r="T322" s="12">
        <v>44978</v>
      </c>
      <c r="U322" s="37">
        <v>44980</v>
      </c>
      <c r="V322" s="37">
        <v>45221</v>
      </c>
      <c r="W322" s="7">
        <v>8</v>
      </c>
      <c r="X322" s="7">
        <v>0</v>
      </c>
      <c r="Y322" s="7">
        <f t="shared" si="3"/>
        <v>240</v>
      </c>
      <c r="Z322" s="7" t="s">
        <v>1374</v>
      </c>
      <c r="AA322" s="10">
        <v>38800000</v>
      </c>
      <c r="AB322" s="10">
        <v>4850000</v>
      </c>
      <c r="AC322" s="28">
        <v>1016</v>
      </c>
      <c r="AD322" s="37">
        <v>44951</v>
      </c>
      <c r="AE322" s="10" t="s">
        <v>1123</v>
      </c>
      <c r="AF322" s="28">
        <v>1245</v>
      </c>
      <c r="AG322" s="37">
        <v>44979</v>
      </c>
      <c r="AH322" s="10" t="s">
        <v>2133</v>
      </c>
      <c r="AI322" s="15" t="s">
        <v>112</v>
      </c>
      <c r="AJ322" s="16">
        <v>44977</v>
      </c>
      <c r="AK322" s="6" t="s">
        <v>2138</v>
      </c>
      <c r="AL322" s="35" t="s">
        <v>114</v>
      </c>
      <c r="AM322" s="28" t="s">
        <v>879</v>
      </c>
      <c r="AN322" s="15" t="s">
        <v>874</v>
      </c>
      <c r="AO322" s="15" t="s">
        <v>1126</v>
      </c>
      <c r="AP322" s="310" t="s">
        <v>310</v>
      </c>
      <c r="AQ322" s="11">
        <v>1</v>
      </c>
      <c r="AR322" s="26" t="s">
        <v>118</v>
      </c>
      <c r="AS322" s="94">
        <v>45218</v>
      </c>
      <c r="AT322" s="10">
        <v>9700000</v>
      </c>
      <c r="AU322" s="10">
        <v>9700000</v>
      </c>
      <c r="AV322" s="7">
        <v>2</v>
      </c>
      <c r="AW322" s="7">
        <v>0</v>
      </c>
      <c r="AX322" s="7">
        <v>60</v>
      </c>
      <c r="AY322" s="7" t="s">
        <v>119</v>
      </c>
      <c r="AZ322" s="7">
        <v>60</v>
      </c>
      <c r="BA322" s="94">
        <v>45282</v>
      </c>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215"/>
      <c r="BY322" s="94">
        <v>45282</v>
      </c>
      <c r="BZ322" s="7">
        <f>Y322+AZ322</f>
        <v>300</v>
      </c>
      <c r="CA322" s="7" t="s">
        <v>274</v>
      </c>
      <c r="CB322" s="10">
        <f>AA322+AU322</f>
        <v>48500000</v>
      </c>
      <c r="CC322" s="11" t="s">
        <v>121</v>
      </c>
      <c r="CD322" s="214"/>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row>
    <row r="323" spans="1:105" ht="28.5" customHeight="1" x14ac:dyDescent="0.2">
      <c r="A323" s="64">
        <v>323</v>
      </c>
      <c r="B323" s="99">
        <v>86033</v>
      </c>
      <c r="C323" s="1" t="s">
        <v>870</v>
      </c>
      <c r="D323" s="1" t="s">
        <v>871</v>
      </c>
      <c r="E323" s="29" t="s">
        <v>872</v>
      </c>
      <c r="F323" s="30" t="s">
        <v>2139</v>
      </c>
      <c r="G323" s="26" t="s">
        <v>2140</v>
      </c>
      <c r="H323" s="35" t="s">
        <v>100</v>
      </c>
      <c r="I323" s="24" t="s">
        <v>101</v>
      </c>
      <c r="J323" s="5" t="s">
        <v>249</v>
      </c>
      <c r="K323" s="11">
        <v>3</v>
      </c>
      <c r="L323" s="35" t="s">
        <v>103</v>
      </c>
      <c r="M323" s="52"/>
      <c r="N323" s="52" t="s">
        <v>105</v>
      </c>
      <c r="O323" s="52" t="s">
        <v>106</v>
      </c>
      <c r="P323" s="35" t="s">
        <v>2141</v>
      </c>
      <c r="Q323" s="26" t="s">
        <v>1693</v>
      </c>
      <c r="R323" s="15" t="s">
        <v>109</v>
      </c>
      <c r="S323" s="35" t="s">
        <v>110</v>
      </c>
      <c r="T323" s="12">
        <v>44978</v>
      </c>
      <c r="U323" s="37">
        <v>44980</v>
      </c>
      <c r="V323" s="37">
        <v>45221</v>
      </c>
      <c r="W323" s="7">
        <v>8</v>
      </c>
      <c r="X323" s="7">
        <v>0</v>
      </c>
      <c r="Y323" s="7">
        <f t="shared" si="3"/>
        <v>240</v>
      </c>
      <c r="Z323" s="7" t="s">
        <v>1374</v>
      </c>
      <c r="AA323" s="10">
        <v>38800000</v>
      </c>
      <c r="AB323" s="10">
        <v>4850000</v>
      </c>
      <c r="AC323" s="28">
        <v>1016</v>
      </c>
      <c r="AD323" s="37">
        <v>44951</v>
      </c>
      <c r="AE323" s="10" t="s">
        <v>1123</v>
      </c>
      <c r="AF323" s="28">
        <v>1246</v>
      </c>
      <c r="AG323" s="37">
        <v>44979</v>
      </c>
      <c r="AH323" s="10" t="s">
        <v>2133</v>
      </c>
      <c r="AI323" s="15" t="s">
        <v>112</v>
      </c>
      <c r="AJ323" s="16">
        <v>44977</v>
      </c>
      <c r="AK323" s="6" t="s">
        <v>2142</v>
      </c>
      <c r="AL323" s="35" t="s">
        <v>114</v>
      </c>
      <c r="AM323" s="28" t="s">
        <v>879</v>
      </c>
      <c r="AN323" s="15" t="s">
        <v>874</v>
      </c>
      <c r="AO323" s="15" t="s">
        <v>1126</v>
      </c>
      <c r="AP323" s="310" t="s">
        <v>310</v>
      </c>
      <c r="AQ323" s="11">
        <v>1</v>
      </c>
      <c r="AR323" s="26" t="s">
        <v>118</v>
      </c>
      <c r="AS323" s="94">
        <v>45218</v>
      </c>
      <c r="AT323" s="10">
        <v>9700000</v>
      </c>
      <c r="AU323" s="10">
        <v>9700000</v>
      </c>
      <c r="AV323" s="7">
        <v>2</v>
      </c>
      <c r="AW323" s="7">
        <v>0</v>
      </c>
      <c r="AX323" s="7">
        <v>60</v>
      </c>
      <c r="AY323" s="7" t="s">
        <v>119</v>
      </c>
      <c r="AZ323" s="7">
        <v>60</v>
      </c>
      <c r="BA323" s="94">
        <v>45282</v>
      </c>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215"/>
      <c r="BY323" s="94">
        <v>45282</v>
      </c>
      <c r="BZ323" s="7">
        <f>Y323+AZ323</f>
        <v>300</v>
      </c>
      <c r="CA323" s="7" t="s">
        <v>274</v>
      </c>
      <c r="CB323" s="10">
        <f>AA323+AU323</f>
        <v>48500000</v>
      </c>
      <c r="CC323" s="11" t="s">
        <v>121</v>
      </c>
      <c r="CD323" s="214"/>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row>
    <row r="324" spans="1:105" ht="28.5" customHeight="1" x14ac:dyDescent="0.2">
      <c r="A324" s="64">
        <v>324</v>
      </c>
      <c r="B324" s="99">
        <v>86051</v>
      </c>
      <c r="C324" s="1" t="s">
        <v>95</v>
      </c>
      <c r="D324" s="1" t="s">
        <v>96</v>
      </c>
      <c r="E324" s="29" t="s">
        <v>97</v>
      </c>
      <c r="F324" s="30" t="s">
        <v>2143</v>
      </c>
      <c r="G324" s="86" t="s">
        <v>2144</v>
      </c>
      <c r="H324" s="35" t="s">
        <v>100</v>
      </c>
      <c r="I324" s="24" t="s">
        <v>129</v>
      </c>
      <c r="J324" s="5" t="s">
        <v>249</v>
      </c>
      <c r="K324" s="11">
        <v>1</v>
      </c>
      <c r="L324" s="35" t="s">
        <v>214</v>
      </c>
      <c r="M324" s="52"/>
      <c r="N324" s="52" t="s">
        <v>105</v>
      </c>
      <c r="O324" s="52" t="s">
        <v>106</v>
      </c>
      <c r="P324" s="35" t="s">
        <v>2145</v>
      </c>
      <c r="Q324" s="26" t="s">
        <v>2146</v>
      </c>
      <c r="R324" s="15" t="s">
        <v>109</v>
      </c>
      <c r="S324" s="35" t="s">
        <v>110</v>
      </c>
      <c r="T324" s="12">
        <v>44978</v>
      </c>
      <c r="U324" s="37">
        <v>44979</v>
      </c>
      <c r="V324" s="37">
        <v>45220</v>
      </c>
      <c r="W324" s="7">
        <v>8</v>
      </c>
      <c r="X324" s="7">
        <v>0</v>
      </c>
      <c r="Y324" s="7">
        <f t="shared" si="3"/>
        <v>240</v>
      </c>
      <c r="Z324" s="7" t="s">
        <v>1374</v>
      </c>
      <c r="AA324" s="10">
        <v>21816000</v>
      </c>
      <c r="AB324" s="10">
        <v>2727000</v>
      </c>
      <c r="AC324" s="28">
        <v>1019</v>
      </c>
      <c r="AD324" s="37">
        <v>44951</v>
      </c>
      <c r="AE324" s="10" t="s">
        <v>1095</v>
      </c>
      <c r="AF324" s="28">
        <v>1239</v>
      </c>
      <c r="AG324" s="37">
        <v>44978</v>
      </c>
      <c r="AH324" s="10" t="s">
        <v>2147</v>
      </c>
      <c r="AI324" s="15" t="s">
        <v>112</v>
      </c>
      <c r="AJ324" s="16">
        <v>44978</v>
      </c>
      <c r="AK324" s="6" t="s">
        <v>2148</v>
      </c>
      <c r="AL324" s="35" t="s">
        <v>114</v>
      </c>
      <c r="AM324" s="28" t="s">
        <v>566</v>
      </c>
      <c r="AN324" s="23" t="s">
        <v>559</v>
      </c>
      <c r="AO324" s="22" t="s">
        <v>567</v>
      </c>
      <c r="AP324" s="310" t="s">
        <v>418</v>
      </c>
      <c r="AQ324" s="11">
        <v>1</v>
      </c>
      <c r="AR324" s="26" t="s">
        <v>118</v>
      </c>
      <c r="AS324" s="94">
        <v>45218</v>
      </c>
      <c r="AT324" s="10">
        <v>2727000</v>
      </c>
      <c r="AU324" s="10">
        <v>2727000</v>
      </c>
      <c r="AV324" s="7">
        <v>1</v>
      </c>
      <c r="AW324" s="7">
        <v>0</v>
      </c>
      <c r="AX324" s="7">
        <v>30</v>
      </c>
      <c r="AY324" s="7" t="s">
        <v>136</v>
      </c>
      <c r="AZ324" s="7">
        <v>30</v>
      </c>
      <c r="BA324" s="94">
        <v>45251</v>
      </c>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215"/>
      <c r="BY324" s="94">
        <v>45251</v>
      </c>
      <c r="BZ324" s="7">
        <f>Y324+AZ324</f>
        <v>270</v>
      </c>
      <c r="CA324" s="7" t="s">
        <v>1150</v>
      </c>
      <c r="CB324" s="10">
        <f>AA324+AU324</f>
        <v>24543000</v>
      </c>
      <c r="CC324" s="11" t="s">
        <v>281</v>
      </c>
      <c r="CD324" s="58" t="s">
        <v>2149</v>
      </c>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row>
    <row r="325" spans="1:105" ht="28.5" customHeight="1" x14ac:dyDescent="0.2">
      <c r="A325" s="64">
        <v>325</v>
      </c>
      <c r="B325" s="99">
        <v>87775</v>
      </c>
      <c r="C325" s="1" t="s">
        <v>95</v>
      </c>
      <c r="D325" s="1" t="s">
        <v>96</v>
      </c>
      <c r="E325" s="29" t="s">
        <v>97</v>
      </c>
      <c r="F325" s="30" t="s">
        <v>2150</v>
      </c>
      <c r="G325" s="26" t="s">
        <v>2151</v>
      </c>
      <c r="H325" s="35" t="s">
        <v>100</v>
      </c>
      <c r="I325" s="24" t="s">
        <v>101</v>
      </c>
      <c r="J325" s="5" t="s">
        <v>249</v>
      </c>
      <c r="K325" s="11">
        <v>1</v>
      </c>
      <c r="L325" s="35" t="s">
        <v>103</v>
      </c>
      <c r="M325" s="52"/>
      <c r="N325" s="52" t="s">
        <v>105</v>
      </c>
      <c r="O325" s="52" t="s">
        <v>106</v>
      </c>
      <c r="P325" s="35" t="s">
        <v>2152</v>
      </c>
      <c r="Q325" s="26" t="s">
        <v>2153</v>
      </c>
      <c r="R325" s="15" t="s">
        <v>109</v>
      </c>
      <c r="S325" s="35" t="s">
        <v>110</v>
      </c>
      <c r="T325" s="12">
        <v>44978</v>
      </c>
      <c r="U325" s="37">
        <v>44980</v>
      </c>
      <c r="V325" s="37">
        <v>45221</v>
      </c>
      <c r="W325" s="7">
        <v>8</v>
      </c>
      <c r="X325" s="7">
        <v>0</v>
      </c>
      <c r="Y325" s="7">
        <f t="shared" si="3"/>
        <v>240</v>
      </c>
      <c r="Z325" s="7" t="s">
        <v>1374</v>
      </c>
      <c r="AA325" s="10">
        <v>28000000</v>
      </c>
      <c r="AB325" s="10">
        <v>3500000</v>
      </c>
      <c r="AC325" s="28">
        <v>1078</v>
      </c>
      <c r="AD325" s="37">
        <v>44973</v>
      </c>
      <c r="AE325" s="10" t="s">
        <v>1664</v>
      </c>
      <c r="AF325" s="28">
        <v>1254</v>
      </c>
      <c r="AG325" s="37">
        <v>44980</v>
      </c>
      <c r="AH325" s="10" t="s">
        <v>1664</v>
      </c>
      <c r="AI325" s="15" t="s">
        <v>112</v>
      </c>
      <c r="AJ325" s="16">
        <v>44978</v>
      </c>
      <c r="AK325" s="6" t="s">
        <v>2154</v>
      </c>
      <c r="AL325" s="35" t="s">
        <v>114</v>
      </c>
      <c r="AM325" s="28" t="s">
        <v>2155</v>
      </c>
      <c r="AN325" s="23" t="s">
        <v>181</v>
      </c>
      <c r="AO325" s="11" t="s">
        <v>2156</v>
      </c>
      <c r="AP325" s="310" t="s">
        <v>191</v>
      </c>
      <c r="AQ325" s="11">
        <v>1</v>
      </c>
      <c r="AR325" s="26" t="s">
        <v>118</v>
      </c>
      <c r="AS325" s="94">
        <v>45219</v>
      </c>
      <c r="AT325" s="10">
        <v>7000000</v>
      </c>
      <c r="AU325" s="10">
        <v>7000000</v>
      </c>
      <c r="AV325" s="7">
        <v>2</v>
      </c>
      <c r="AW325" s="7">
        <v>0</v>
      </c>
      <c r="AX325" s="7">
        <v>60</v>
      </c>
      <c r="AY325" s="7" t="s">
        <v>119</v>
      </c>
      <c r="AZ325" s="7">
        <v>60</v>
      </c>
      <c r="BA325" s="94">
        <v>45282</v>
      </c>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215"/>
      <c r="BY325" s="94">
        <v>45282</v>
      </c>
      <c r="BZ325" s="7">
        <f>Y325+AZ325</f>
        <v>300</v>
      </c>
      <c r="CA325" s="7" t="s">
        <v>274</v>
      </c>
      <c r="CB325" s="10">
        <f>AA325+AU325</f>
        <v>35000000</v>
      </c>
      <c r="CC325" s="11" t="s">
        <v>121</v>
      </c>
      <c r="CD325" s="214"/>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row>
    <row r="326" spans="1:105" ht="28.5" customHeight="1" x14ac:dyDescent="0.2">
      <c r="A326" s="64">
        <v>326</v>
      </c>
      <c r="B326" s="99">
        <v>86183</v>
      </c>
      <c r="C326" s="1" t="s">
        <v>95</v>
      </c>
      <c r="D326" s="1" t="s">
        <v>96</v>
      </c>
      <c r="E326" s="29" t="s">
        <v>97</v>
      </c>
      <c r="F326" s="30" t="s">
        <v>2157</v>
      </c>
      <c r="G326" s="320" t="s">
        <v>2158</v>
      </c>
      <c r="H326" s="35" t="s">
        <v>100</v>
      </c>
      <c r="I326" s="24" t="s">
        <v>129</v>
      </c>
      <c r="J326" s="5" t="s">
        <v>249</v>
      </c>
      <c r="K326" s="11">
        <v>4</v>
      </c>
      <c r="L326" s="35" t="s">
        <v>103</v>
      </c>
      <c r="M326" s="52"/>
      <c r="N326" s="52" t="s">
        <v>105</v>
      </c>
      <c r="O326" s="52" t="s">
        <v>106</v>
      </c>
      <c r="P326" s="35" t="s">
        <v>2159</v>
      </c>
      <c r="Q326" s="26" t="s">
        <v>2160</v>
      </c>
      <c r="R326" s="15" t="s">
        <v>109</v>
      </c>
      <c r="S326" s="35" t="s">
        <v>110</v>
      </c>
      <c r="T326" s="12">
        <v>44978</v>
      </c>
      <c r="U326" s="37">
        <v>44979</v>
      </c>
      <c r="V326" s="37">
        <v>45220</v>
      </c>
      <c r="W326" s="7">
        <v>8</v>
      </c>
      <c r="X326" s="7">
        <v>0</v>
      </c>
      <c r="Y326" s="7">
        <f t="shared" si="3"/>
        <v>240</v>
      </c>
      <c r="Z326" s="7" t="s">
        <v>1374</v>
      </c>
      <c r="AA326" s="10">
        <v>36800000</v>
      </c>
      <c r="AB326" s="10">
        <v>4600000</v>
      </c>
      <c r="AC326" s="28">
        <v>1034</v>
      </c>
      <c r="AD326" s="37">
        <v>44953</v>
      </c>
      <c r="AE326" s="10" t="s">
        <v>1859</v>
      </c>
      <c r="AF326" s="28">
        <v>1241</v>
      </c>
      <c r="AG326" s="37">
        <v>44979</v>
      </c>
      <c r="AH326" s="10" t="s">
        <v>2161</v>
      </c>
      <c r="AI326" s="15" t="s">
        <v>112</v>
      </c>
      <c r="AJ326" s="16">
        <v>44978</v>
      </c>
      <c r="AK326" s="51" t="s">
        <v>2162</v>
      </c>
      <c r="AL326" s="35" t="s">
        <v>114</v>
      </c>
      <c r="AM326" s="28" t="s">
        <v>2163</v>
      </c>
      <c r="AN326" s="23" t="s">
        <v>691</v>
      </c>
      <c r="AO326" s="23" t="s">
        <v>182</v>
      </c>
      <c r="AP326" s="310" t="s">
        <v>172</v>
      </c>
      <c r="AQ326" s="11">
        <v>2</v>
      </c>
      <c r="AR326" s="15" t="s">
        <v>706</v>
      </c>
      <c r="AS326" s="177" t="s">
        <v>2164</v>
      </c>
      <c r="AT326" s="57" t="s">
        <v>2165</v>
      </c>
      <c r="AU326" s="10">
        <f>4600000+4600000</f>
        <v>9200000</v>
      </c>
      <c r="AV326" s="84" t="s">
        <v>709</v>
      </c>
      <c r="AW326" s="84" t="s">
        <v>710</v>
      </c>
      <c r="AX326" s="84" t="s">
        <v>711</v>
      </c>
      <c r="AY326" s="84" t="s">
        <v>712</v>
      </c>
      <c r="AZ326" s="7">
        <v>60</v>
      </c>
      <c r="BA326" s="177" t="s">
        <v>906</v>
      </c>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215"/>
      <c r="BY326" s="94">
        <v>45281</v>
      </c>
      <c r="BZ326" s="7">
        <f>Y326+AZ326</f>
        <v>300</v>
      </c>
      <c r="CA326" s="7" t="s">
        <v>274</v>
      </c>
      <c r="CB326" s="10">
        <f>AA326+AU326</f>
        <v>46000000</v>
      </c>
      <c r="CC326" s="11" t="s">
        <v>281</v>
      </c>
      <c r="CD326" s="58" t="s">
        <v>2149</v>
      </c>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row>
    <row r="327" spans="1:105" ht="28.5" customHeight="1" x14ac:dyDescent="0.2">
      <c r="A327" s="64">
        <v>327</v>
      </c>
      <c r="B327" s="99">
        <v>86082</v>
      </c>
      <c r="C327" s="1" t="s">
        <v>1657</v>
      </c>
      <c r="D327" s="1" t="s">
        <v>267</v>
      </c>
      <c r="E327" s="29" t="s">
        <v>1669</v>
      </c>
      <c r="F327" s="30" t="s">
        <v>2166</v>
      </c>
      <c r="G327" s="86" t="s">
        <v>2167</v>
      </c>
      <c r="H327" s="35" t="s">
        <v>100</v>
      </c>
      <c r="I327" s="24" t="s">
        <v>101</v>
      </c>
      <c r="J327" s="5" t="s">
        <v>249</v>
      </c>
      <c r="K327" s="11">
        <v>3</v>
      </c>
      <c r="L327" s="35" t="s">
        <v>214</v>
      </c>
      <c r="M327" s="52"/>
      <c r="N327" s="52" t="s">
        <v>105</v>
      </c>
      <c r="O327" s="52" t="s">
        <v>106</v>
      </c>
      <c r="P327" s="35" t="s">
        <v>2168</v>
      </c>
      <c r="Q327" s="26" t="s">
        <v>2169</v>
      </c>
      <c r="R327" s="15" t="s">
        <v>109</v>
      </c>
      <c r="S327" s="35" t="s">
        <v>110</v>
      </c>
      <c r="T327" s="12">
        <v>44978</v>
      </c>
      <c r="U327" s="37">
        <v>44979</v>
      </c>
      <c r="V327" s="37">
        <v>45220</v>
      </c>
      <c r="W327" s="7">
        <v>8</v>
      </c>
      <c r="X327" s="7">
        <v>0</v>
      </c>
      <c r="Y327" s="7">
        <f t="shared" si="3"/>
        <v>240</v>
      </c>
      <c r="Z327" s="7" t="s">
        <v>1374</v>
      </c>
      <c r="AA327" s="10">
        <v>16800000</v>
      </c>
      <c r="AB327" s="10">
        <v>2100000</v>
      </c>
      <c r="AC327" s="28">
        <v>1022</v>
      </c>
      <c r="AD327" s="37">
        <v>44951</v>
      </c>
      <c r="AE327" s="10" t="s">
        <v>1674</v>
      </c>
      <c r="AF327" s="28">
        <v>1242</v>
      </c>
      <c r="AG327" s="37">
        <v>44979</v>
      </c>
      <c r="AH327" s="10" t="s">
        <v>1675</v>
      </c>
      <c r="AI327" s="15" t="s">
        <v>112</v>
      </c>
      <c r="AJ327" s="16">
        <v>44978</v>
      </c>
      <c r="AK327" s="6" t="s">
        <v>2170</v>
      </c>
      <c r="AL327" s="35" t="s">
        <v>114</v>
      </c>
      <c r="AM327" s="28" t="s">
        <v>276</v>
      </c>
      <c r="AN327" s="15" t="s">
        <v>277</v>
      </c>
      <c r="AO327" s="11"/>
      <c r="AP327" s="310" t="s">
        <v>278</v>
      </c>
      <c r="AQ327" s="11">
        <v>1</v>
      </c>
      <c r="AR327" s="26" t="s">
        <v>118</v>
      </c>
      <c r="AS327" s="94">
        <v>45217</v>
      </c>
      <c r="AT327" s="10">
        <v>4200000</v>
      </c>
      <c r="AU327" s="10">
        <v>4200000</v>
      </c>
      <c r="AV327" s="7">
        <v>2</v>
      </c>
      <c r="AW327" s="7">
        <v>0</v>
      </c>
      <c r="AX327" s="7">
        <v>60</v>
      </c>
      <c r="AY327" s="7" t="s">
        <v>119</v>
      </c>
      <c r="AZ327" s="7">
        <v>60</v>
      </c>
      <c r="BA327" s="94">
        <v>45281</v>
      </c>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215"/>
      <c r="BY327" s="94">
        <v>45281</v>
      </c>
      <c r="BZ327" s="7">
        <f>Y327+AZ327</f>
        <v>300</v>
      </c>
      <c r="CA327" s="7" t="s">
        <v>274</v>
      </c>
      <c r="CB327" s="10">
        <f>AA327+AU327</f>
        <v>21000000</v>
      </c>
      <c r="CC327" s="11" t="s">
        <v>281</v>
      </c>
      <c r="CD327" s="214"/>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row>
    <row r="328" spans="1:105" ht="28.5" customHeight="1" x14ac:dyDescent="0.2">
      <c r="A328" s="64">
        <v>328</v>
      </c>
      <c r="B328" s="99">
        <v>86033</v>
      </c>
      <c r="C328" s="1" t="s">
        <v>870</v>
      </c>
      <c r="D328" s="1" t="s">
        <v>871</v>
      </c>
      <c r="E328" s="29" t="s">
        <v>872</v>
      </c>
      <c r="F328" s="30" t="s">
        <v>2171</v>
      </c>
      <c r="G328" s="86" t="s">
        <v>2172</v>
      </c>
      <c r="H328" s="35" t="s">
        <v>100</v>
      </c>
      <c r="I328" s="24" t="s">
        <v>101</v>
      </c>
      <c r="J328" s="5" t="s">
        <v>249</v>
      </c>
      <c r="K328" s="11">
        <v>3</v>
      </c>
      <c r="L328" s="35" t="s">
        <v>103</v>
      </c>
      <c r="M328" s="52"/>
      <c r="N328" s="52" t="s">
        <v>105</v>
      </c>
      <c r="O328" s="52" t="s">
        <v>106</v>
      </c>
      <c r="P328" s="35" t="s">
        <v>2173</v>
      </c>
      <c r="Q328" s="26" t="s">
        <v>1255</v>
      </c>
      <c r="R328" s="15" t="s">
        <v>109</v>
      </c>
      <c r="S328" s="35" t="s">
        <v>110</v>
      </c>
      <c r="T328" s="12">
        <v>44978</v>
      </c>
      <c r="U328" s="37">
        <v>44984</v>
      </c>
      <c r="V328" s="37">
        <v>45225</v>
      </c>
      <c r="W328" s="7">
        <v>8</v>
      </c>
      <c r="X328" s="7">
        <v>0</v>
      </c>
      <c r="Y328" s="7">
        <f t="shared" si="3"/>
        <v>240</v>
      </c>
      <c r="Z328" s="7" t="s">
        <v>1374</v>
      </c>
      <c r="AA328" s="10">
        <v>38800000</v>
      </c>
      <c r="AB328" s="10">
        <v>4850000</v>
      </c>
      <c r="AC328" s="28">
        <v>1016</v>
      </c>
      <c r="AD328" s="37">
        <v>44951</v>
      </c>
      <c r="AE328" s="10" t="s">
        <v>1123</v>
      </c>
      <c r="AF328" s="28">
        <v>1247</v>
      </c>
      <c r="AG328" s="37">
        <v>44979</v>
      </c>
      <c r="AH328" s="10" t="s">
        <v>2133</v>
      </c>
      <c r="AI328" s="15" t="s">
        <v>112</v>
      </c>
      <c r="AJ328" s="16">
        <v>44978</v>
      </c>
      <c r="AK328" s="6" t="s">
        <v>2174</v>
      </c>
      <c r="AL328" s="35" t="s">
        <v>114</v>
      </c>
      <c r="AM328" s="28" t="s">
        <v>879</v>
      </c>
      <c r="AN328" s="15" t="s">
        <v>874</v>
      </c>
      <c r="AO328" s="15" t="s">
        <v>1126</v>
      </c>
      <c r="AP328" s="310" t="s">
        <v>310</v>
      </c>
      <c r="AQ328" s="11">
        <v>1</v>
      </c>
      <c r="AR328" s="26" t="s">
        <v>118</v>
      </c>
      <c r="AS328" s="94">
        <v>45219</v>
      </c>
      <c r="AT328" s="10">
        <v>4850000</v>
      </c>
      <c r="AU328" s="10">
        <v>4850000</v>
      </c>
      <c r="AV328" s="7">
        <v>1</v>
      </c>
      <c r="AW328" s="7">
        <v>0</v>
      </c>
      <c r="AX328" s="7">
        <v>30</v>
      </c>
      <c r="AY328" s="7" t="s">
        <v>136</v>
      </c>
      <c r="AZ328" s="7">
        <v>30</v>
      </c>
      <c r="BA328" s="94">
        <v>45256</v>
      </c>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215"/>
      <c r="BY328" s="94">
        <v>45256</v>
      </c>
      <c r="BZ328" s="7">
        <f>Y328+AZ328</f>
        <v>270</v>
      </c>
      <c r="CA328" s="7" t="s">
        <v>1150</v>
      </c>
      <c r="CB328" s="10">
        <f>AA328+AU328</f>
        <v>43650000</v>
      </c>
      <c r="CC328" s="11" t="s">
        <v>281</v>
      </c>
      <c r="CD328" s="214"/>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row>
    <row r="329" spans="1:105" ht="28.5" customHeight="1" x14ac:dyDescent="0.2">
      <c r="A329" s="64">
        <v>329</v>
      </c>
      <c r="B329" s="99">
        <v>86033</v>
      </c>
      <c r="C329" s="1" t="s">
        <v>870</v>
      </c>
      <c r="D329" s="1" t="s">
        <v>871</v>
      </c>
      <c r="E329" s="29" t="s">
        <v>872</v>
      </c>
      <c r="F329" s="30" t="s">
        <v>2175</v>
      </c>
      <c r="G329" s="26" t="s">
        <v>2176</v>
      </c>
      <c r="H329" s="35" t="s">
        <v>100</v>
      </c>
      <c r="I329" s="24" t="s">
        <v>101</v>
      </c>
      <c r="J329" s="5" t="s">
        <v>249</v>
      </c>
      <c r="K329" s="11">
        <v>3</v>
      </c>
      <c r="L329" s="35" t="s">
        <v>103</v>
      </c>
      <c r="M329" s="52"/>
      <c r="N329" s="52" t="s">
        <v>105</v>
      </c>
      <c r="O329" s="52" t="s">
        <v>106</v>
      </c>
      <c r="P329" s="35" t="s">
        <v>2177</v>
      </c>
      <c r="Q329" s="26" t="s">
        <v>1693</v>
      </c>
      <c r="R329" s="15" t="s">
        <v>109</v>
      </c>
      <c r="S329" s="35" t="s">
        <v>110</v>
      </c>
      <c r="T329" s="12">
        <v>44978</v>
      </c>
      <c r="U329" s="37">
        <v>44980</v>
      </c>
      <c r="V329" s="37">
        <v>45221</v>
      </c>
      <c r="W329" s="7">
        <v>8</v>
      </c>
      <c r="X329" s="7">
        <v>0</v>
      </c>
      <c r="Y329" s="7">
        <f t="shared" si="3"/>
        <v>240</v>
      </c>
      <c r="Z329" s="7" t="s">
        <v>1374</v>
      </c>
      <c r="AA329" s="10">
        <v>38800000</v>
      </c>
      <c r="AB329" s="10">
        <v>4850000</v>
      </c>
      <c r="AC329" s="28">
        <v>1016</v>
      </c>
      <c r="AD329" s="37">
        <v>44951</v>
      </c>
      <c r="AE329" s="10" t="s">
        <v>1123</v>
      </c>
      <c r="AF329" s="28">
        <v>1248</v>
      </c>
      <c r="AG329" s="37">
        <v>44979</v>
      </c>
      <c r="AH329" s="10" t="s">
        <v>2133</v>
      </c>
      <c r="AI329" s="15" t="s">
        <v>112</v>
      </c>
      <c r="AJ329" s="16">
        <v>44978</v>
      </c>
      <c r="AK329" s="6" t="s">
        <v>2178</v>
      </c>
      <c r="AL329" s="35" t="s">
        <v>114</v>
      </c>
      <c r="AM329" s="28" t="s">
        <v>879</v>
      </c>
      <c r="AN329" s="15" t="s">
        <v>874</v>
      </c>
      <c r="AO329" s="15" t="s">
        <v>1126</v>
      </c>
      <c r="AP329" s="310" t="s">
        <v>310</v>
      </c>
      <c r="AQ329" s="11">
        <v>1</v>
      </c>
      <c r="AR329" s="26" t="s">
        <v>118</v>
      </c>
      <c r="AS329" s="94">
        <v>45218</v>
      </c>
      <c r="AT329" s="10">
        <v>9700000</v>
      </c>
      <c r="AU329" s="10">
        <v>9700000</v>
      </c>
      <c r="AV329" s="7">
        <v>2</v>
      </c>
      <c r="AW329" s="7">
        <v>0</v>
      </c>
      <c r="AX329" s="7">
        <v>60</v>
      </c>
      <c r="AY329" s="7" t="s">
        <v>119</v>
      </c>
      <c r="AZ329" s="7">
        <v>60</v>
      </c>
      <c r="BA329" s="94">
        <v>45282</v>
      </c>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215"/>
      <c r="BY329" s="94">
        <v>45282</v>
      </c>
      <c r="BZ329" s="7">
        <f>Y329+AZ329</f>
        <v>300</v>
      </c>
      <c r="CA329" s="7" t="s">
        <v>274</v>
      </c>
      <c r="CB329" s="10">
        <f>AA329+AU329</f>
        <v>48500000</v>
      </c>
      <c r="CC329" s="11" t="s">
        <v>121</v>
      </c>
      <c r="CD329" s="214"/>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row>
    <row r="330" spans="1:105" ht="28.5" customHeight="1" x14ac:dyDescent="0.2">
      <c r="A330" s="64">
        <v>330</v>
      </c>
      <c r="B330" s="99">
        <v>87772</v>
      </c>
      <c r="C330" s="1" t="s">
        <v>95</v>
      </c>
      <c r="D330" s="1" t="s">
        <v>96</v>
      </c>
      <c r="E330" s="29" t="s">
        <v>97</v>
      </c>
      <c r="F330" s="30" t="s">
        <v>2179</v>
      </c>
      <c r="G330" s="26" t="s">
        <v>2180</v>
      </c>
      <c r="H330" s="35" t="s">
        <v>100</v>
      </c>
      <c r="I330" s="24" t="s">
        <v>101</v>
      </c>
      <c r="J330" s="5" t="s">
        <v>249</v>
      </c>
      <c r="K330" s="11">
        <v>1</v>
      </c>
      <c r="L330" s="35" t="s">
        <v>103</v>
      </c>
      <c r="M330" s="52"/>
      <c r="N330" s="52" t="s">
        <v>105</v>
      </c>
      <c r="O330" s="52" t="s">
        <v>106</v>
      </c>
      <c r="P330" s="35" t="s">
        <v>2181</v>
      </c>
      <c r="Q330" s="26" t="s">
        <v>2182</v>
      </c>
      <c r="R330" s="15" t="s">
        <v>109</v>
      </c>
      <c r="S330" s="35" t="s">
        <v>110</v>
      </c>
      <c r="T330" s="12">
        <v>44978</v>
      </c>
      <c r="U330" s="37">
        <v>44980</v>
      </c>
      <c r="V330" s="37">
        <v>45221</v>
      </c>
      <c r="W330" s="7">
        <v>8</v>
      </c>
      <c r="X330" s="7">
        <v>0</v>
      </c>
      <c r="Y330" s="7">
        <f t="shared" si="3"/>
        <v>240</v>
      </c>
      <c r="Z330" s="7" t="s">
        <v>1374</v>
      </c>
      <c r="AA330" s="10">
        <v>52000000</v>
      </c>
      <c r="AB330" s="10">
        <v>6500000</v>
      </c>
      <c r="AC330" s="28">
        <v>1077</v>
      </c>
      <c r="AD330" s="37">
        <v>44970</v>
      </c>
      <c r="AE330" s="10" t="s">
        <v>1813</v>
      </c>
      <c r="AF330" s="28">
        <v>1253</v>
      </c>
      <c r="AG330" s="37">
        <v>44980</v>
      </c>
      <c r="AH330" s="10" t="s">
        <v>1813</v>
      </c>
      <c r="AI330" s="15" t="s">
        <v>112</v>
      </c>
      <c r="AJ330" s="16">
        <v>44978</v>
      </c>
      <c r="AK330" s="6" t="s">
        <v>2183</v>
      </c>
      <c r="AL330" s="35" t="s">
        <v>114</v>
      </c>
      <c r="AM330" s="28" t="s">
        <v>198</v>
      </c>
      <c r="AN330" s="15" t="s">
        <v>199</v>
      </c>
      <c r="AO330" s="11"/>
      <c r="AP330" s="310" t="s">
        <v>191</v>
      </c>
      <c r="AQ330" s="11">
        <v>1</v>
      </c>
      <c r="AR330" s="26" t="s">
        <v>118</v>
      </c>
      <c r="AS330" s="94">
        <v>45219</v>
      </c>
      <c r="AT330" s="10">
        <v>19500000</v>
      </c>
      <c r="AU330" s="10">
        <v>19500000</v>
      </c>
      <c r="AV330" s="7">
        <v>3</v>
      </c>
      <c r="AW330" s="7">
        <v>0</v>
      </c>
      <c r="AX330" s="7">
        <v>90</v>
      </c>
      <c r="AY330" s="7" t="s">
        <v>164</v>
      </c>
      <c r="AZ330" s="7">
        <v>90</v>
      </c>
      <c r="BA330" s="94">
        <v>45313</v>
      </c>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215"/>
      <c r="BY330" s="94">
        <v>45313</v>
      </c>
      <c r="BZ330" s="7">
        <f>Y330+AZ330</f>
        <v>330</v>
      </c>
      <c r="CA330" s="7" t="s">
        <v>2028</v>
      </c>
      <c r="CB330" s="10">
        <f>AA330+AU330</f>
        <v>71500000</v>
      </c>
      <c r="CC330" s="11" t="s">
        <v>121</v>
      </c>
      <c r="CD330" s="214"/>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row>
    <row r="331" spans="1:105" ht="28.5" customHeight="1" x14ac:dyDescent="0.2">
      <c r="A331" s="64">
        <v>331</v>
      </c>
      <c r="B331" s="99">
        <v>86050</v>
      </c>
      <c r="C331" s="1" t="s">
        <v>95</v>
      </c>
      <c r="D331" s="1" t="s">
        <v>96</v>
      </c>
      <c r="E331" s="29" t="s">
        <v>97</v>
      </c>
      <c r="F331" s="30" t="s">
        <v>2184</v>
      </c>
      <c r="G331" s="86" t="s">
        <v>2185</v>
      </c>
      <c r="H331" s="35" t="s">
        <v>100</v>
      </c>
      <c r="I331" s="24" t="s">
        <v>129</v>
      </c>
      <c r="J331" s="5" t="s">
        <v>249</v>
      </c>
      <c r="K331" s="11">
        <v>1</v>
      </c>
      <c r="L331" s="87" t="s">
        <v>290</v>
      </c>
      <c r="M331" s="52"/>
      <c r="N331" s="52" t="s">
        <v>105</v>
      </c>
      <c r="O331" s="52" t="s">
        <v>106</v>
      </c>
      <c r="P331" s="35" t="s">
        <v>2186</v>
      </c>
      <c r="Q331" s="26" t="s">
        <v>2187</v>
      </c>
      <c r="R331" s="15" t="s">
        <v>109</v>
      </c>
      <c r="S331" s="35" t="s">
        <v>110</v>
      </c>
      <c r="T331" s="12">
        <v>44978</v>
      </c>
      <c r="U331" s="37">
        <v>44979</v>
      </c>
      <c r="V331" s="37">
        <v>45220</v>
      </c>
      <c r="W331" s="7">
        <v>8</v>
      </c>
      <c r="X331" s="7">
        <v>0</v>
      </c>
      <c r="Y331" s="7">
        <f t="shared" si="3"/>
        <v>240</v>
      </c>
      <c r="Z331" s="7" t="s">
        <v>1374</v>
      </c>
      <c r="AA331" s="10">
        <v>30400000</v>
      </c>
      <c r="AB331" s="10">
        <v>3800000</v>
      </c>
      <c r="AC331" s="28">
        <v>1018</v>
      </c>
      <c r="AD331" s="37">
        <v>44951</v>
      </c>
      <c r="AE331" s="10" t="s">
        <v>2188</v>
      </c>
      <c r="AF331" s="28">
        <v>1251</v>
      </c>
      <c r="AG331" s="37">
        <v>44979</v>
      </c>
      <c r="AH331" s="10" t="s">
        <v>2189</v>
      </c>
      <c r="AI331" s="15" t="s">
        <v>112</v>
      </c>
      <c r="AJ331" s="16">
        <v>44978</v>
      </c>
      <c r="AK331" s="6" t="s">
        <v>2190</v>
      </c>
      <c r="AL331" s="35" t="s">
        <v>114</v>
      </c>
      <c r="AM331" s="28" t="s">
        <v>788</v>
      </c>
      <c r="AN331" s="23" t="s">
        <v>181</v>
      </c>
      <c r="AO331" s="15" t="s">
        <v>2191</v>
      </c>
      <c r="AP331" s="310" t="s">
        <v>135</v>
      </c>
      <c r="AQ331" s="11">
        <v>1</v>
      </c>
      <c r="AR331" s="26" t="s">
        <v>118</v>
      </c>
      <c r="AS331" s="94">
        <v>45218</v>
      </c>
      <c r="AT331" s="10">
        <v>3800000</v>
      </c>
      <c r="AU331" s="10">
        <v>3800000</v>
      </c>
      <c r="AV331" s="7">
        <v>1</v>
      </c>
      <c r="AW331" s="7">
        <v>0</v>
      </c>
      <c r="AX331" s="7">
        <v>30</v>
      </c>
      <c r="AY331" s="7" t="s">
        <v>136</v>
      </c>
      <c r="AZ331" s="7">
        <v>30</v>
      </c>
      <c r="BA331" s="94">
        <v>45251</v>
      </c>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215"/>
      <c r="BY331" s="94">
        <v>45251</v>
      </c>
      <c r="BZ331" s="7">
        <f>Y331+AZ331</f>
        <v>270</v>
      </c>
      <c r="CA331" s="7" t="s">
        <v>1150</v>
      </c>
      <c r="CB331" s="10">
        <f>AA331+AU331</f>
        <v>34200000</v>
      </c>
      <c r="CC331" s="11" t="s">
        <v>281</v>
      </c>
      <c r="CD331" s="214"/>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row>
    <row r="332" spans="1:105" ht="28.5" customHeight="1" x14ac:dyDescent="0.2">
      <c r="A332" s="64">
        <v>332</v>
      </c>
      <c r="B332" s="99">
        <v>86033</v>
      </c>
      <c r="C332" s="1" t="s">
        <v>870</v>
      </c>
      <c r="D332" s="1" t="s">
        <v>871</v>
      </c>
      <c r="E332" s="29" t="s">
        <v>872</v>
      </c>
      <c r="F332" s="30" t="s">
        <v>2192</v>
      </c>
      <c r="G332" s="26" t="s">
        <v>2193</v>
      </c>
      <c r="H332" s="35" t="s">
        <v>100</v>
      </c>
      <c r="I332" s="24" t="s">
        <v>101</v>
      </c>
      <c r="J332" s="5" t="s">
        <v>249</v>
      </c>
      <c r="K332" s="11">
        <v>3</v>
      </c>
      <c r="L332" s="35" t="s">
        <v>103</v>
      </c>
      <c r="M332" s="52"/>
      <c r="N332" s="52" t="s">
        <v>105</v>
      </c>
      <c r="O332" s="52" t="s">
        <v>106</v>
      </c>
      <c r="P332" s="35" t="s">
        <v>2194</v>
      </c>
      <c r="Q332" s="26" t="s">
        <v>1693</v>
      </c>
      <c r="R332" s="15" t="s">
        <v>109</v>
      </c>
      <c r="S332" s="35" t="s">
        <v>110</v>
      </c>
      <c r="T332" s="12">
        <v>44978</v>
      </c>
      <c r="U332" s="37">
        <v>44984</v>
      </c>
      <c r="V332" s="37">
        <v>45225</v>
      </c>
      <c r="W332" s="7">
        <v>8</v>
      </c>
      <c r="X332" s="7">
        <v>0</v>
      </c>
      <c r="Y332" s="7">
        <f t="shared" si="3"/>
        <v>240</v>
      </c>
      <c r="Z332" s="7" t="s">
        <v>1374</v>
      </c>
      <c r="AA332" s="10">
        <v>38800000</v>
      </c>
      <c r="AB332" s="10">
        <v>4850000</v>
      </c>
      <c r="AC332" s="28">
        <v>1016</v>
      </c>
      <c r="AD332" s="37">
        <v>44951</v>
      </c>
      <c r="AE332" s="10" t="s">
        <v>1123</v>
      </c>
      <c r="AF332" s="28">
        <v>1249</v>
      </c>
      <c r="AG332" s="37">
        <v>44979</v>
      </c>
      <c r="AH332" s="10" t="s">
        <v>2133</v>
      </c>
      <c r="AI332" s="15" t="s">
        <v>112</v>
      </c>
      <c r="AJ332" s="16">
        <v>44978</v>
      </c>
      <c r="AK332" s="6" t="s">
        <v>2195</v>
      </c>
      <c r="AL332" s="35" t="s">
        <v>114</v>
      </c>
      <c r="AM332" s="28" t="s">
        <v>879</v>
      </c>
      <c r="AN332" s="15" t="s">
        <v>874</v>
      </c>
      <c r="AO332" s="15" t="s">
        <v>1126</v>
      </c>
      <c r="AP332" s="310" t="s">
        <v>310</v>
      </c>
      <c r="AQ332" s="11">
        <v>1</v>
      </c>
      <c r="AR332" s="26" t="s">
        <v>118</v>
      </c>
      <c r="AS332" s="94">
        <v>45219</v>
      </c>
      <c r="AT332" s="10">
        <v>9700000</v>
      </c>
      <c r="AU332" s="10">
        <v>9700000</v>
      </c>
      <c r="AV332" s="7">
        <v>2</v>
      </c>
      <c r="AW332" s="7">
        <v>0</v>
      </c>
      <c r="AX332" s="7">
        <v>60</v>
      </c>
      <c r="AY332" s="7" t="s">
        <v>119</v>
      </c>
      <c r="AZ332" s="7">
        <v>60</v>
      </c>
      <c r="BA332" s="94">
        <v>45286</v>
      </c>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215"/>
      <c r="BY332" s="94">
        <v>45286</v>
      </c>
      <c r="BZ332" s="7">
        <f>Y332+AZ332</f>
        <v>300</v>
      </c>
      <c r="CA332" s="7" t="s">
        <v>274</v>
      </c>
      <c r="CB332" s="10">
        <f>AA332+AU332</f>
        <v>48500000</v>
      </c>
      <c r="CC332" s="11" t="s">
        <v>121</v>
      </c>
      <c r="CD332" s="214"/>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row>
    <row r="333" spans="1:105" ht="28.5" customHeight="1" x14ac:dyDescent="0.2">
      <c r="A333" s="77">
        <v>333</v>
      </c>
      <c r="B333" s="99">
        <v>86154</v>
      </c>
      <c r="C333" s="1" t="s">
        <v>1933</v>
      </c>
      <c r="D333" s="1" t="s">
        <v>871</v>
      </c>
      <c r="E333" s="29" t="s">
        <v>872</v>
      </c>
      <c r="F333" s="112" t="s">
        <v>2196</v>
      </c>
      <c r="G333" s="179" t="s">
        <v>1438</v>
      </c>
      <c r="H333" s="48" t="s">
        <v>100</v>
      </c>
      <c r="I333" s="45" t="s">
        <v>129</v>
      </c>
      <c r="J333" s="47" t="s">
        <v>249</v>
      </c>
      <c r="K333" s="39">
        <v>3</v>
      </c>
      <c r="L333" s="142" t="s">
        <v>290</v>
      </c>
      <c r="M333" s="132"/>
      <c r="N333" s="132" t="s">
        <v>105</v>
      </c>
      <c r="O333" s="132" t="s">
        <v>106</v>
      </c>
      <c r="P333" s="48" t="s">
        <v>2197</v>
      </c>
      <c r="Q333" s="82" t="s">
        <v>2198</v>
      </c>
      <c r="R333" s="105" t="s">
        <v>109</v>
      </c>
      <c r="S333" s="48" t="s">
        <v>110</v>
      </c>
      <c r="T333" s="134">
        <v>44978</v>
      </c>
      <c r="U333" s="44">
        <v>44979</v>
      </c>
      <c r="V333" s="44">
        <v>45220</v>
      </c>
      <c r="W333" s="65">
        <v>8</v>
      </c>
      <c r="X333" s="65">
        <v>0</v>
      </c>
      <c r="Y333" s="65">
        <f t="shared" si="3"/>
        <v>240</v>
      </c>
      <c r="Z333" s="65" t="s">
        <v>1374</v>
      </c>
      <c r="AA333" s="17">
        <v>32000000</v>
      </c>
      <c r="AB333" s="17">
        <v>4000000</v>
      </c>
      <c r="AC333" s="133">
        <v>1028</v>
      </c>
      <c r="AD333" s="44">
        <v>44951</v>
      </c>
      <c r="AE333" s="17" t="s">
        <v>1375</v>
      </c>
      <c r="AF333" s="133">
        <v>1252</v>
      </c>
      <c r="AG333" s="44">
        <v>44979</v>
      </c>
      <c r="AH333" s="17" t="s">
        <v>2199</v>
      </c>
      <c r="AI333" s="105" t="s">
        <v>112</v>
      </c>
      <c r="AJ333" s="108">
        <v>44978</v>
      </c>
      <c r="AK333" s="107" t="s">
        <v>2200</v>
      </c>
      <c r="AL333" s="48" t="s">
        <v>114</v>
      </c>
      <c r="AM333" s="133" t="s">
        <v>1941</v>
      </c>
      <c r="AN333" s="105" t="s">
        <v>1935</v>
      </c>
      <c r="AO333" s="39"/>
      <c r="AP333" s="311" t="s">
        <v>135</v>
      </c>
      <c r="AQ333" s="39">
        <v>1</v>
      </c>
      <c r="AR333" s="82" t="s">
        <v>118</v>
      </c>
      <c r="AS333" s="129">
        <v>45218</v>
      </c>
      <c r="AT333" s="17">
        <v>8000000</v>
      </c>
      <c r="AU333" s="17">
        <v>8000000</v>
      </c>
      <c r="AV333" s="65">
        <v>2</v>
      </c>
      <c r="AW333" s="65">
        <v>0</v>
      </c>
      <c r="AX333" s="65">
        <v>60</v>
      </c>
      <c r="AY333" s="65" t="s">
        <v>119</v>
      </c>
      <c r="AZ333" s="65">
        <v>60</v>
      </c>
      <c r="BA333" s="129">
        <v>45281</v>
      </c>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215"/>
      <c r="BY333" s="129">
        <v>45281</v>
      </c>
      <c r="BZ333" s="65">
        <f>Y333+AZ333</f>
        <v>300</v>
      </c>
      <c r="CA333" s="65" t="s">
        <v>274</v>
      </c>
      <c r="CB333" s="17">
        <f>AA333+AU333</f>
        <v>40000000</v>
      </c>
      <c r="CC333" s="39" t="s">
        <v>281</v>
      </c>
      <c r="CD333" s="221"/>
      <c r="CE333" s="85"/>
      <c r="CF333" s="85"/>
      <c r="CG333" s="85"/>
      <c r="CH333" s="85"/>
      <c r="CI333" s="85"/>
      <c r="CJ333" s="85"/>
      <c r="CK333" s="85"/>
      <c r="CL333" s="85"/>
      <c r="CM333" s="85"/>
      <c r="CN333" s="85"/>
      <c r="CO333" s="85"/>
      <c r="CP333" s="85"/>
      <c r="CQ333" s="85"/>
      <c r="CR333" s="85"/>
      <c r="CS333" s="85"/>
      <c r="CT333" s="85"/>
      <c r="CU333" s="85"/>
      <c r="CV333" s="85"/>
      <c r="CW333" s="85"/>
      <c r="CX333" s="85"/>
      <c r="CY333" s="85"/>
      <c r="CZ333" s="85"/>
      <c r="DA333" s="85"/>
    </row>
    <row r="334" spans="1:105" ht="28.5" customHeight="1" x14ac:dyDescent="0.2">
      <c r="A334" s="64">
        <v>334</v>
      </c>
      <c r="B334" s="99">
        <v>86033</v>
      </c>
      <c r="C334" s="1" t="s">
        <v>870</v>
      </c>
      <c r="D334" s="1" t="s">
        <v>871</v>
      </c>
      <c r="E334" s="29" t="s">
        <v>872</v>
      </c>
      <c r="F334" s="30" t="s">
        <v>2201</v>
      </c>
      <c r="G334" s="86" t="s">
        <v>2202</v>
      </c>
      <c r="H334" s="35" t="s">
        <v>100</v>
      </c>
      <c r="I334" s="24" t="s">
        <v>101</v>
      </c>
      <c r="J334" s="5" t="s">
        <v>249</v>
      </c>
      <c r="K334" s="11">
        <v>3</v>
      </c>
      <c r="L334" s="35" t="s">
        <v>103</v>
      </c>
      <c r="M334" s="52" t="s">
        <v>1338</v>
      </c>
      <c r="N334" s="52" t="s">
        <v>105</v>
      </c>
      <c r="O334" s="52" t="s">
        <v>106</v>
      </c>
      <c r="P334" s="35" t="s">
        <v>2203</v>
      </c>
      <c r="Q334" s="26" t="s">
        <v>1693</v>
      </c>
      <c r="R334" s="15" t="s">
        <v>109</v>
      </c>
      <c r="S334" s="35" t="s">
        <v>110</v>
      </c>
      <c r="T334" s="12">
        <v>44978</v>
      </c>
      <c r="U334" s="37">
        <v>44986</v>
      </c>
      <c r="V334" s="37">
        <v>45230</v>
      </c>
      <c r="W334" s="7">
        <v>8</v>
      </c>
      <c r="X334" s="7">
        <v>0</v>
      </c>
      <c r="Y334" s="7">
        <f t="shared" si="3"/>
        <v>240</v>
      </c>
      <c r="Z334" s="7" t="s">
        <v>1374</v>
      </c>
      <c r="AA334" s="10">
        <v>38800000</v>
      </c>
      <c r="AB334" s="10">
        <v>4850000</v>
      </c>
      <c r="AC334" s="28">
        <v>1016</v>
      </c>
      <c r="AD334" s="37">
        <v>44951</v>
      </c>
      <c r="AE334" s="10" t="s">
        <v>1123</v>
      </c>
      <c r="AF334" s="28">
        <v>1250</v>
      </c>
      <c r="AG334" s="37">
        <v>44979</v>
      </c>
      <c r="AH334" s="10" t="s">
        <v>2133</v>
      </c>
      <c r="AI334" s="15" t="s">
        <v>112</v>
      </c>
      <c r="AJ334" s="16">
        <v>44978</v>
      </c>
      <c r="AK334" s="6" t="s">
        <v>2204</v>
      </c>
      <c r="AL334" s="35" t="s">
        <v>114</v>
      </c>
      <c r="AM334" s="28" t="s">
        <v>879</v>
      </c>
      <c r="AN334" s="15" t="s">
        <v>874</v>
      </c>
      <c r="AO334" s="15" t="s">
        <v>1126</v>
      </c>
      <c r="AP334" s="11" t="s">
        <v>310</v>
      </c>
      <c r="AQ334" s="11"/>
      <c r="AR334" s="40"/>
      <c r="AS334" s="40"/>
      <c r="AT334" s="40"/>
      <c r="AU334" s="40"/>
      <c r="AV334" s="40"/>
      <c r="AW334" s="40"/>
      <c r="AX334" s="40"/>
      <c r="AY334" s="40"/>
      <c r="AZ334" s="40"/>
      <c r="BA334" s="40"/>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207"/>
      <c r="BY334" s="92">
        <f>V334</f>
        <v>45230</v>
      </c>
      <c r="BZ334" s="26">
        <v>240</v>
      </c>
      <c r="CA334" s="7" t="s">
        <v>1374</v>
      </c>
      <c r="CB334" s="10">
        <v>38800000</v>
      </c>
      <c r="CC334" s="11" t="s">
        <v>281</v>
      </c>
      <c r="CD334" s="26" t="s">
        <v>2149</v>
      </c>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row>
    <row r="335" spans="1:105" ht="28.5" customHeight="1" x14ac:dyDescent="0.2">
      <c r="A335" s="64">
        <v>335</v>
      </c>
      <c r="B335" s="99">
        <v>84432</v>
      </c>
      <c r="C335" s="1" t="s">
        <v>95</v>
      </c>
      <c r="D335" s="1" t="s">
        <v>96</v>
      </c>
      <c r="E335" s="29" t="s">
        <v>97</v>
      </c>
      <c r="F335" s="30" t="s">
        <v>2205</v>
      </c>
      <c r="G335" s="86" t="s">
        <v>2206</v>
      </c>
      <c r="H335" s="35" t="s">
        <v>100</v>
      </c>
      <c r="I335" s="24" t="s">
        <v>101</v>
      </c>
      <c r="J335" s="5" t="s">
        <v>249</v>
      </c>
      <c r="K335" s="11">
        <v>5</v>
      </c>
      <c r="L335" s="35" t="s">
        <v>214</v>
      </c>
      <c r="M335" s="52" t="s">
        <v>2207</v>
      </c>
      <c r="N335" s="52" t="s">
        <v>105</v>
      </c>
      <c r="O335" s="52" t="s">
        <v>106</v>
      </c>
      <c r="P335" s="35" t="s">
        <v>2208</v>
      </c>
      <c r="Q335" s="26" t="s">
        <v>2209</v>
      </c>
      <c r="R335" s="15" t="s">
        <v>109</v>
      </c>
      <c r="S335" s="35" t="s">
        <v>110</v>
      </c>
      <c r="T335" s="12">
        <v>44979</v>
      </c>
      <c r="U335" s="37">
        <v>44986</v>
      </c>
      <c r="V335" s="37">
        <v>45230</v>
      </c>
      <c r="W335" s="7">
        <v>8</v>
      </c>
      <c r="X335" s="7">
        <v>0</v>
      </c>
      <c r="Y335" s="7">
        <f t="shared" si="3"/>
        <v>240</v>
      </c>
      <c r="Z335" s="7" t="s">
        <v>1374</v>
      </c>
      <c r="AA335" s="10">
        <v>14400000</v>
      </c>
      <c r="AB335" s="10">
        <v>1800000</v>
      </c>
      <c r="AC335" s="28">
        <v>1042</v>
      </c>
      <c r="AD335" s="37">
        <v>44953</v>
      </c>
      <c r="AE335" s="10" t="s">
        <v>2210</v>
      </c>
      <c r="AF335" s="28">
        <v>1262</v>
      </c>
      <c r="AG335" s="37">
        <v>44980</v>
      </c>
      <c r="AH335" s="10" t="s">
        <v>2211</v>
      </c>
      <c r="AI335" s="15" t="s">
        <v>112</v>
      </c>
      <c r="AJ335" s="16">
        <v>44979</v>
      </c>
      <c r="AK335" s="6" t="s">
        <v>2212</v>
      </c>
      <c r="AL335" s="35" t="s">
        <v>114</v>
      </c>
      <c r="AM335" s="28" t="s">
        <v>1321</v>
      </c>
      <c r="AN335" s="15" t="s">
        <v>1322</v>
      </c>
      <c r="AO335" s="11"/>
      <c r="AP335" s="11" t="s">
        <v>126</v>
      </c>
      <c r="AQ335" s="11">
        <v>1</v>
      </c>
      <c r="AR335" s="40"/>
      <c r="AS335" s="40"/>
      <c r="AT335" s="40"/>
      <c r="AU335" s="40"/>
      <c r="AV335" s="40"/>
      <c r="AW335" s="40"/>
      <c r="AX335" s="40"/>
      <c r="AY335" s="40"/>
      <c r="AZ335" s="40"/>
      <c r="BA335" s="40"/>
      <c r="BB335" s="85"/>
      <c r="BC335" s="85"/>
      <c r="BD335" s="85"/>
      <c r="BE335" s="85"/>
      <c r="BF335" s="85"/>
      <c r="BG335" s="85"/>
      <c r="BH335" s="85"/>
      <c r="BI335" s="85"/>
      <c r="BJ335" s="85"/>
      <c r="BK335" s="82" t="s">
        <v>343</v>
      </c>
      <c r="BL335" s="129">
        <v>45132</v>
      </c>
      <c r="BM335" s="129">
        <v>45133</v>
      </c>
      <c r="BN335" s="82" t="s">
        <v>2213</v>
      </c>
      <c r="BO335" s="82">
        <v>1026598245</v>
      </c>
      <c r="BP335" s="82" t="s">
        <v>2214</v>
      </c>
      <c r="BQ335" s="17">
        <v>8700000</v>
      </c>
      <c r="BR335" s="82" t="s">
        <v>2206</v>
      </c>
      <c r="BS335" s="82">
        <v>40440086</v>
      </c>
      <c r="BT335" s="82" t="s">
        <v>2215</v>
      </c>
      <c r="BU335" s="17">
        <v>5700000</v>
      </c>
      <c r="BV335" s="61" t="s">
        <v>2216</v>
      </c>
      <c r="BW335" s="186"/>
      <c r="BX335" s="218"/>
      <c r="BY335" s="92">
        <f>V335</f>
        <v>45230</v>
      </c>
      <c r="BZ335" s="26">
        <v>240</v>
      </c>
      <c r="CA335" s="7" t="s">
        <v>1374</v>
      </c>
      <c r="CB335" s="10">
        <v>14400000</v>
      </c>
      <c r="CC335" s="11" t="s">
        <v>368</v>
      </c>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row>
    <row r="336" spans="1:105" ht="28.5" customHeight="1" x14ac:dyDescent="0.2">
      <c r="A336" s="79">
        <v>336</v>
      </c>
      <c r="B336" s="99">
        <v>86176</v>
      </c>
      <c r="C336" s="1" t="s">
        <v>2217</v>
      </c>
      <c r="D336" s="1" t="s">
        <v>622</v>
      </c>
      <c r="E336" s="29" t="s">
        <v>623</v>
      </c>
      <c r="F336" s="154" t="s">
        <v>2218</v>
      </c>
      <c r="G336" s="189" t="s">
        <v>2219</v>
      </c>
      <c r="H336" s="50" t="s">
        <v>100</v>
      </c>
      <c r="I336" s="54" t="s">
        <v>101</v>
      </c>
      <c r="J336" s="49" t="s">
        <v>249</v>
      </c>
      <c r="K336" s="31">
        <v>3</v>
      </c>
      <c r="L336" s="137" t="s">
        <v>290</v>
      </c>
      <c r="M336" s="126" t="s">
        <v>2220</v>
      </c>
      <c r="N336" s="126" t="s">
        <v>105</v>
      </c>
      <c r="O336" s="126" t="s">
        <v>106</v>
      </c>
      <c r="P336" s="50" t="s">
        <v>2221</v>
      </c>
      <c r="Q336" s="80" t="s">
        <v>2222</v>
      </c>
      <c r="R336" s="36" t="s">
        <v>109</v>
      </c>
      <c r="S336" s="50" t="s">
        <v>110</v>
      </c>
      <c r="T336" s="139">
        <v>44979</v>
      </c>
      <c r="U336" s="38">
        <v>44981</v>
      </c>
      <c r="V336" s="38">
        <v>45222</v>
      </c>
      <c r="W336" s="8">
        <v>8</v>
      </c>
      <c r="X336" s="8">
        <v>0</v>
      </c>
      <c r="Y336" s="8">
        <f t="shared" si="3"/>
        <v>240</v>
      </c>
      <c r="Z336" s="8" t="s">
        <v>1374</v>
      </c>
      <c r="AA336" s="115">
        <v>28000000</v>
      </c>
      <c r="AB336" s="115">
        <v>3500000</v>
      </c>
      <c r="AC336" s="138">
        <v>1062</v>
      </c>
      <c r="AD336" s="38">
        <v>44958</v>
      </c>
      <c r="AE336" s="115" t="s">
        <v>2223</v>
      </c>
      <c r="AF336" s="138">
        <v>1259</v>
      </c>
      <c r="AG336" s="38">
        <v>44980</v>
      </c>
      <c r="AH336" s="115" t="s">
        <v>1664</v>
      </c>
      <c r="AI336" s="36" t="s">
        <v>112</v>
      </c>
      <c r="AJ336" s="116">
        <v>44979</v>
      </c>
      <c r="AK336" s="114" t="s">
        <v>2224</v>
      </c>
      <c r="AL336" s="50" t="s">
        <v>114</v>
      </c>
      <c r="AM336" s="138" t="s">
        <v>630</v>
      </c>
      <c r="AN336" s="36" t="s">
        <v>481</v>
      </c>
      <c r="AO336" s="31"/>
      <c r="AP336" s="309" t="s">
        <v>472</v>
      </c>
      <c r="AQ336" s="31">
        <v>1</v>
      </c>
      <c r="AR336" s="80" t="s">
        <v>118</v>
      </c>
      <c r="AS336" s="140">
        <v>45219</v>
      </c>
      <c r="AT336" s="115">
        <v>3500000</v>
      </c>
      <c r="AU336" s="115">
        <v>3500000</v>
      </c>
      <c r="AV336" s="8">
        <v>1</v>
      </c>
      <c r="AW336" s="8">
        <v>0</v>
      </c>
      <c r="AX336" s="8">
        <v>30</v>
      </c>
      <c r="AY336" s="8" t="s">
        <v>136</v>
      </c>
      <c r="AZ336" s="8">
        <v>30</v>
      </c>
      <c r="BA336" s="140">
        <v>45253</v>
      </c>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215"/>
      <c r="BY336" s="140">
        <v>45253</v>
      </c>
      <c r="BZ336" s="8">
        <f>Y336+AZ336</f>
        <v>270</v>
      </c>
      <c r="CA336" s="8" t="s">
        <v>1150</v>
      </c>
      <c r="CB336" s="115">
        <f>AA336+AU336</f>
        <v>31500000</v>
      </c>
      <c r="CC336" s="31" t="s">
        <v>281</v>
      </c>
      <c r="CD336" s="220"/>
      <c r="CE336" s="75"/>
      <c r="CF336" s="75"/>
      <c r="CG336" s="75"/>
      <c r="CH336" s="75"/>
      <c r="CI336" s="75"/>
      <c r="CJ336" s="75"/>
      <c r="CK336" s="75"/>
      <c r="CL336" s="75"/>
      <c r="CM336" s="75"/>
      <c r="CN336" s="75"/>
      <c r="CO336" s="75"/>
      <c r="CP336" s="75"/>
      <c r="CQ336" s="75"/>
      <c r="CR336" s="75"/>
      <c r="CS336" s="75"/>
      <c r="CT336" s="75"/>
      <c r="CU336" s="75"/>
      <c r="CV336" s="75"/>
      <c r="CW336" s="75"/>
      <c r="CX336" s="75"/>
      <c r="CY336" s="75"/>
      <c r="CZ336" s="75"/>
      <c r="DA336" s="75"/>
    </row>
    <row r="337" spans="1:105" ht="28.5" customHeight="1" x14ac:dyDescent="0.2">
      <c r="A337" s="64">
        <v>337</v>
      </c>
      <c r="B337" s="99">
        <v>86176</v>
      </c>
      <c r="C337" s="1" t="s">
        <v>2217</v>
      </c>
      <c r="D337" s="1" t="s">
        <v>622</v>
      </c>
      <c r="E337" s="29" t="s">
        <v>623</v>
      </c>
      <c r="F337" s="30" t="s">
        <v>2225</v>
      </c>
      <c r="G337" s="86" t="s">
        <v>2226</v>
      </c>
      <c r="H337" s="35" t="s">
        <v>100</v>
      </c>
      <c r="I337" s="24" t="s">
        <v>129</v>
      </c>
      <c r="J337" s="5" t="s">
        <v>249</v>
      </c>
      <c r="K337" s="11">
        <v>3</v>
      </c>
      <c r="L337" s="87" t="s">
        <v>290</v>
      </c>
      <c r="M337" s="52"/>
      <c r="N337" s="52" t="s">
        <v>105</v>
      </c>
      <c r="O337" s="52" t="s">
        <v>106</v>
      </c>
      <c r="P337" s="35" t="s">
        <v>2227</v>
      </c>
      <c r="Q337" s="26" t="s">
        <v>2228</v>
      </c>
      <c r="R337" s="15" t="s">
        <v>109</v>
      </c>
      <c r="S337" s="35" t="s">
        <v>110</v>
      </c>
      <c r="T337" s="12">
        <v>44979</v>
      </c>
      <c r="U337" s="37">
        <v>44981</v>
      </c>
      <c r="V337" s="37">
        <v>45222</v>
      </c>
      <c r="W337" s="7">
        <v>8</v>
      </c>
      <c r="X337" s="7">
        <v>0</v>
      </c>
      <c r="Y337" s="7">
        <f t="shared" si="3"/>
        <v>240</v>
      </c>
      <c r="Z337" s="7" t="s">
        <v>1374</v>
      </c>
      <c r="AA337" s="10">
        <v>28000000</v>
      </c>
      <c r="AB337" s="10">
        <v>3500000</v>
      </c>
      <c r="AC337" s="28">
        <v>1062</v>
      </c>
      <c r="AD337" s="37">
        <v>44958</v>
      </c>
      <c r="AE337" s="10" t="s">
        <v>2223</v>
      </c>
      <c r="AF337" s="28">
        <v>1260</v>
      </c>
      <c r="AG337" s="37">
        <v>44980</v>
      </c>
      <c r="AH337" s="10" t="s">
        <v>1664</v>
      </c>
      <c r="AI337" s="15" t="s">
        <v>112</v>
      </c>
      <c r="AJ337" s="16">
        <v>44979</v>
      </c>
      <c r="AK337" s="6" t="s">
        <v>2229</v>
      </c>
      <c r="AL337" s="35" t="s">
        <v>114</v>
      </c>
      <c r="AM337" s="28" t="s">
        <v>630</v>
      </c>
      <c r="AN337" s="15" t="s">
        <v>481</v>
      </c>
      <c r="AO337" s="11"/>
      <c r="AP337" s="310" t="s">
        <v>472</v>
      </c>
      <c r="AQ337" s="11">
        <v>1</v>
      </c>
      <c r="AR337" s="26" t="s">
        <v>118</v>
      </c>
      <c r="AS337" s="94">
        <v>45219</v>
      </c>
      <c r="AT337" s="10">
        <v>3500000</v>
      </c>
      <c r="AU337" s="10">
        <v>3500000</v>
      </c>
      <c r="AV337" s="7">
        <v>1</v>
      </c>
      <c r="AW337" s="7">
        <v>0</v>
      </c>
      <c r="AX337" s="7">
        <v>30</v>
      </c>
      <c r="AY337" s="7" t="s">
        <v>136</v>
      </c>
      <c r="AZ337" s="7">
        <v>30</v>
      </c>
      <c r="BA337" s="94">
        <v>45253</v>
      </c>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215"/>
      <c r="BY337" s="94">
        <v>45253</v>
      </c>
      <c r="BZ337" s="7">
        <f>Y337+AZ337</f>
        <v>270</v>
      </c>
      <c r="CA337" s="7" t="s">
        <v>1150</v>
      </c>
      <c r="CB337" s="10">
        <f>AA337+AU337</f>
        <v>31500000</v>
      </c>
      <c r="CC337" s="11" t="s">
        <v>281</v>
      </c>
      <c r="CD337" s="214"/>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row>
    <row r="338" spans="1:105" ht="28.5" customHeight="1" x14ac:dyDescent="0.2">
      <c r="A338" s="64">
        <v>338</v>
      </c>
      <c r="B338" s="99">
        <v>86176</v>
      </c>
      <c r="C338" s="1" t="s">
        <v>2217</v>
      </c>
      <c r="D338" s="1" t="s">
        <v>622</v>
      </c>
      <c r="E338" s="29" t="s">
        <v>623</v>
      </c>
      <c r="F338" s="30" t="s">
        <v>2230</v>
      </c>
      <c r="G338" s="86" t="s">
        <v>2231</v>
      </c>
      <c r="H338" s="35" t="s">
        <v>100</v>
      </c>
      <c r="I338" s="24" t="s">
        <v>101</v>
      </c>
      <c r="J338" s="5" t="s">
        <v>249</v>
      </c>
      <c r="K338" s="11">
        <v>3</v>
      </c>
      <c r="L338" s="87" t="s">
        <v>290</v>
      </c>
      <c r="M338" s="52"/>
      <c r="N338" s="52" t="s">
        <v>105</v>
      </c>
      <c r="O338" s="52" t="s">
        <v>106</v>
      </c>
      <c r="P338" s="35" t="s">
        <v>2232</v>
      </c>
      <c r="Q338" s="26" t="s">
        <v>2228</v>
      </c>
      <c r="R338" s="15" t="s">
        <v>109</v>
      </c>
      <c r="S338" s="35" t="s">
        <v>110</v>
      </c>
      <c r="T338" s="12">
        <v>44979</v>
      </c>
      <c r="U338" s="37">
        <v>44981</v>
      </c>
      <c r="V338" s="37">
        <v>45222</v>
      </c>
      <c r="W338" s="7">
        <v>8</v>
      </c>
      <c r="X338" s="7">
        <v>0</v>
      </c>
      <c r="Y338" s="7">
        <f t="shared" si="3"/>
        <v>240</v>
      </c>
      <c r="Z338" s="7" t="s">
        <v>1374</v>
      </c>
      <c r="AA338" s="10">
        <v>28000000</v>
      </c>
      <c r="AB338" s="10">
        <v>3500000</v>
      </c>
      <c r="AC338" s="28">
        <v>1062</v>
      </c>
      <c r="AD338" s="37">
        <v>44958</v>
      </c>
      <c r="AE338" s="10" t="s">
        <v>2223</v>
      </c>
      <c r="AF338" s="28">
        <v>1261</v>
      </c>
      <c r="AG338" s="37">
        <v>44980</v>
      </c>
      <c r="AH338" s="10" t="s">
        <v>1664</v>
      </c>
      <c r="AI338" s="15" t="s">
        <v>112</v>
      </c>
      <c r="AJ338" s="16">
        <v>44979</v>
      </c>
      <c r="AK338" s="6" t="s">
        <v>2233</v>
      </c>
      <c r="AL338" s="35" t="s">
        <v>114</v>
      </c>
      <c r="AM338" s="28" t="s">
        <v>630</v>
      </c>
      <c r="AN338" s="15" t="s">
        <v>481</v>
      </c>
      <c r="AO338" s="11"/>
      <c r="AP338" s="310" t="s">
        <v>472</v>
      </c>
      <c r="AQ338" s="11">
        <v>1</v>
      </c>
      <c r="AR338" s="26" t="s">
        <v>118</v>
      </c>
      <c r="AS338" s="94">
        <v>45219</v>
      </c>
      <c r="AT338" s="10">
        <v>3500000</v>
      </c>
      <c r="AU338" s="10">
        <v>3500000</v>
      </c>
      <c r="AV338" s="7">
        <v>1</v>
      </c>
      <c r="AW338" s="7">
        <v>0</v>
      </c>
      <c r="AX338" s="7">
        <v>30</v>
      </c>
      <c r="AY338" s="7" t="s">
        <v>136</v>
      </c>
      <c r="AZ338" s="7">
        <v>30</v>
      </c>
      <c r="BA338" s="94">
        <v>45253</v>
      </c>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215"/>
      <c r="BY338" s="94">
        <v>45253</v>
      </c>
      <c r="BZ338" s="7">
        <f>Y338+AZ338</f>
        <v>270</v>
      </c>
      <c r="CA338" s="7" t="s">
        <v>1150</v>
      </c>
      <c r="CB338" s="10">
        <f>AA338+AU338</f>
        <v>31500000</v>
      </c>
      <c r="CC338" s="11" t="s">
        <v>281</v>
      </c>
      <c r="CD338" s="214"/>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row>
    <row r="339" spans="1:105" ht="28.5" customHeight="1" x14ac:dyDescent="0.2">
      <c r="A339" s="77">
        <v>339</v>
      </c>
      <c r="B339" s="99">
        <v>86104</v>
      </c>
      <c r="C339" s="1" t="s">
        <v>266</v>
      </c>
      <c r="D339" s="1" t="s">
        <v>267</v>
      </c>
      <c r="E339" s="29" t="s">
        <v>268</v>
      </c>
      <c r="F339" s="112" t="s">
        <v>2234</v>
      </c>
      <c r="G339" s="82" t="s">
        <v>2235</v>
      </c>
      <c r="H339" s="48" t="s">
        <v>100</v>
      </c>
      <c r="I339" s="45" t="s">
        <v>129</v>
      </c>
      <c r="J339" s="47" t="s">
        <v>249</v>
      </c>
      <c r="K339" s="39">
        <v>3</v>
      </c>
      <c r="L339" s="48" t="s">
        <v>103</v>
      </c>
      <c r="M339" s="132"/>
      <c r="N339" s="132" t="s">
        <v>105</v>
      </c>
      <c r="O339" s="132" t="s">
        <v>106</v>
      </c>
      <c r="P339" s="48" t="s">
        <v>2236</v>
      </c>
      <c r="Q339" s="82" t="s">
        <v>2237</v>
      </c>
      <c r="R339" s="105" t="s">
        <v>109</v>
      </c>
      <c r="S339" s="48" t="s">
        <v>110</v>
      </c>
      <c r="T339" s="134">
        <v>44979</v>
      </c>
      <c r="U339" s="44">
        <v>44980</v>
      </c>
      <c r="V339" s="44">
        <v>45221</v>
      </c>
      <c r="W339" s="65">
        <v>8</v>
      </c>
      <c r="X339" s="65">
        <v>0</v>
      </c>
      <c r="Y339" s="65">
        <f t="shared" si="3"/>
        <v>240</v>
      </c>
      <c r="Z339" s="65" t="s">
        <v>1374</v>
      </c>
      <c r="AA339" s="17">
        <v>40000000</v>
      </c>
      <c r="AB339" s="17">
        <v>5000000</v>
      </c>
      <c r="AC339" s="133">
        <v>1031</v>
      </c>
      <c r="AD339" s="44">
        <v>44953</v>
      </c>
      <c r="AE339" s="17" t="s">
        <v>2238</v>
      </c>
      <c r="AF339" s="133">
        <v>1257</v>
      </c>
      <c r="AG339" s="44">
        <v>44980</v>
      </c>
      <c r="AH339" s="17" t="s">
        <v>1702</v>
      </c>
      <c r="AI339" s="105" t="s">
        <v>112</v>
      </c>
      <c r="AJ339" s="108">
        <v>44979</v>
      </c>
      <c r="AK339" s="107" t="s">
        <v>2239</v>
      </c>
      <c r="AL339" s="48" t="s">
        <v>114</v>
      </c>
      <c r="AM339" s="133" t="s">
        <v>276</v>
      </c>
      <c r="AN339" s="105" t="s">
        <v>277</v>
      </c>
      <c r="AO339" s="39"/>
      <c r="AP339" s="311" t="s">
        <v>278</v>
      </c>
      <c r="AQ339" s="39">
        <v>1</v>
      </c>
      <c r="AR339" s="82" t="s">
        <v>118</v>
      </c>
      <c r="AS339" s="129">
        <v>45219</v>
      </c>
      <c r="AT339" s="17">
        <v>10000000</v>
      </c>
      <c r="AU339" s="17">
        <v>10000000</v>
      </c>
      <c r="AV339" s="65">
        <v>2</v>
      </c>
      <c r="AW339" s="65">
        <v>0</v>
      </c>
      <c r="AX339" s="65">
        <v>60</v>
      </c>
      <c r="AY339" s="65" t="s">
        <v>119</v>
      </c>
      <c r="AZ339" s="65">
        <v>60</v>
      </c>
      <c r="BA339" s="129">
        <v>45282</v>
      </c>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215"/>
      <c r="BY339" s="129">
        <v>45282</v>
      </c>
      <c r="BZ339" s="65">
        <f>Y339+AZ339</f>
        <v>300</v>
      </c>
      <c r="CA339" s="65" t="s">
        <v>274</v>
      </c>
      <c r="CB339" s="17">
        <f>AA339+AU339</f>
        <v>50000000</v>
      </c>
      <c r="CC339" s="39" t="s">
        <v>121</v>
      </c>
      <c r="CD339" s="221"/>
      <c r="CE339" s="85"/>
      <c r="CF339" s="85"/>
      <c r="CG339" s="85"/>
      <c r="CH339" s="85"/>
      <c r="CI339" s="85"/>
      <c r="CJ339" s="85"/>
      <c r="CK339" s="85"/>
      <c r="CL339" s="85"/>
      <c r="CM339" s="85"/>
      <c r="CN339" s="85"/>
      <c r="CO339" s="85"/>
      <c r="CP339" s="85"/>
      <c r="CQ339" s="85"/>
      <c r="CR339" s="85"/>
      <c r="CS339" s="85"/>
      <c r="CT339" s="85"/>
      <c r="CU339" s="85"/>
      <c r="CV339" s="85"/>
      <c r="CW339" s="85"/>
      <c r="CX339" s="85"/>
      <c r="CY339" s="85"/>
      <c r="CZ339" s="85"/>
      <c r="DA339" s="85"/>
    </row>
    <row r="340" spans="1:105" ht="28.5" customHeight="1" x14ac:dyDescent="0.2">
      <c r="A340" s="64">
        <v>340</v>
      </c>
      <c r="B340" s="99">
        <v>84669</v>
      </c>
      <c r="C340" s="1" t="s">
        <v>254</v>
      </c>
      <c r="D340" s="1" t="s">
        <v>255</v>
      </c>
      <c r="E340" s="29" t="s">
        <v>256</v>
      </c>
      <c r="F340" s="30" t="s">
        <v>2240</v>
      </c>
      <c r="G340" s="86" t="s">
        <v>2241</v>
      </c>
      <c r="H340" s="35" t="s">
        <v>100</v>
      </c>
      <c r="I340" s="24" t="s">
        <v>101</v>
      </c>
      <c r="J340" s="5" t="s">
        <v>249</v>
      </c>
      <c r="K340" s="11">
        <v>4</v>
      </c>
      <c r="L340" s="35" t="s">
        <v>103</v>
      </c>
      <c r="M340" s="52" t="s">
        <v>131</v>
      </c>
      <c r="N340" s="52" t="s">
        <v>105</v>
      </c>
      <c r="O340" s="52" t="s">
        <v>106</v>
      </c>
      <c r="P340" s="35" t="s">
        <v>2242</v>
      </c>
      <c r="Q340" s="26" t="s">
        <v>390</v>
      </c>
      <c r="R340" s="15" t="s">
        <v>109</v>
      </c>
      <c r="S340" s="35" t="s">
        <v>110</v>
      </c>
      <c r="T340" s="12">
        <v>44980</v>
      </c>
      <c r="U340" s="37">
        <v>44986</v>
      </c>
      <c r="V340" s="37">
        <v>45275</v>
      </c>
      <c r="W340" s="7">
        <v>9</v>
      </c>
      <c r="X340" s="7">
        <v>15</v>
      </c>
      <c r="Y340" s="7">
        <v>285</v>
      </c>
      <c r="Z340" s="7" t="s">
        <v>208</v>
      </c>
      <c r="AA340" s="10">
        <v>47500000</v>
      </c>
      <c r="AB340" s="10">
        <v>5000000</v>
      </c>
      <c r="AC340" s="28">
        <v>970</v>
      </c>
      <c r="AD340" s="37">
        <v>44946</v>
      </c>
      <c r="AE340" s="10" t="s">
        <v>927</v>
      </c>
      <c r="AF340" s="28">
        <v>1258</v>
      </c>
      <c r="AG340" s="37">
        <v>44980</v>
      </c>
      <c r="AH340" s="10" t="s">
        <v>928</v>
      </c>
      <c r="AI340" s="15" t="s">
        <v>112</v>
      </c>
      <c r="AJ340" s="16">
        <v>44979</v>
      </c>
      <c r="AK340" s="6" t="s">
        <v>2243</v>
      </c>
      <c r="AL340" s="35" t="s">
        <v>114</v>
      </c>
      <c r="AM340" s="28" t="s">
        <v>263</v>
      </c>
      <c r="AN340" s="15" t="s">
        <v>264</v>
      </c>
      <c r="AO340" s="11"/>
      <c r="AP340" s="11" t="s">
        <v>265</v>
      </c>
      <c r="AQ340" s="11">
        <v>1</v>
      </c>
      <c r="AR340" s="40"/>
      <c r="AS340" s="40"/>
      <c r="AT340" s="40"/>
      <c r="AU340" s="40"/>
      <c r="AV340" s="40"/>
      <c r="AW340" s="40"/>
      <c r="AX340" s="40"/>
      <c r="AY340" s="40"/>
      <c r="AZ340" s="40"/>
      <c r="BA340" s="40"/>
      <c r="BB340" s="63"/>
      <c r="BC340" s="63"/>
      <c r="BD340" s="63"/>
      <c r="BE340" s="63"/>
      <c r="BF340" s="63"/>
      <c r="BG340" s="63"/>
      <c r="BH340" s="63"/>
      <c r="BI340" s="63"/>
      <c r="BJ340" s="63"/>
      <c r="BK340" s="123" t="s">
        <v>343</v>
      </c>
      <c r="BL340" s="158">
        <v>45125</v>
      </c>
      <c r="BM340" s="158">
        <v>45125</v>
      </c>
      <c r="BN340" s="123" t="s">
        <v>2244</v>
      </c>
      <c r="BO340" s="123">
        <v>18011816</v>
      </c>
      <c r="BP340" s="123" t="s">
        <v>2245</v>
      </c>
      <c r="BQ340" s="119">
        <v>22833333</v>
      </c>
      <c r="BR340" s="123" t="s">
        <v>2241</v>
      </c>
      <c r="BS340" s="123">
        <v>19476978</v>
      </c>
      <c r="BT340" s="123" t="s">
        <v>2246</v>
      </c>
      <c r="BU340" s="119">
        <v>24666667</v>
      </c>
      <c r="BV340" s="113" t="s">
        <v>2247</v>
      </c>
      <c r="BW340" s="63"/>
      <c r="BX340" s="217"/>
      <c r="BY340" s="92">
        <f>V340</f>
        <v>45275</v>
      </c>
      <c r="BZ340" s="26">
        <f>Y340+AZ340</f>
        <v>285</v>
      </c>
      <c r="CA340" s="26" t="str">
        <f>Z340</f>
        <v>9 MESES Y 15 DIAS</v>
      </c>
      <c r="CB340" s="157">
        <f>AA340+AU340</f>
        <v>47500000</v>
      </c>
      <c r="CC340" s="11" t="s">
        <v>368</v>
      </c>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row>
    <row r="341" spans="1:105" ht="28.5" customHeight="1" x14ac:dyDescent="0.2">
      <c r="A341" s="172">
        <v>341</v>
      </c>
      <c r="B341" s="99">
        <v>86019</v>
      </c>
      <c r="C341" s="1" t="s">
        <v>870</v>
      </c>
      <c r="D341" s="1" t="s">
        <v>871</v>
      </c>
      <c r="E341" s="29" t="s">
        <v>872</v>
      </c>
      <c r="F341" s="171" t="s">
        <v>2248</v>
      </c>
      <c r="G341" s="148" t="s">
        <v>2249</v>
      </c>
      <c r="H341" s="143" t="s">
        <v>100</v>
      </c>
      <c r="I341" s="53" t="s">
        <v>101</v>
      </c>
      <c r="J341" s="117" t="s">
        <v>249</v>
      </c>
      <c r="K341" s="83">
        <v>1</v>
      </c>
      <c r="L341" s="149" t="s">
        <v>290</v>
      </c>
      <c r="M341" s="150" t="s">
        <v>2250</v>
      </c>
      <c r="N341" s="150" t="s">
        <v>105</v>
      </c>
      <c r="O341" s="150" t="s">
        <v>106</v>
      </c>
      <c r="P341" s="143" t="s">
        <v>2251</v>
      </c>
      <c r="Q341" s="123" t="s">
        <v>2252</v>
      </c>
      <c r="R341" s="120" t="s">
        <v>109</v>
      </c>
      <c r="S341" s="143" t="s">
        <v>110</v>
      </c>
      <c r="T341" s="152">
        <v>44979</v>
      </c>
      <c r="U341" s="153">
        <v>44987</v>
      </c>
      <c r="V341" s="153">
        <v>45231</v>
      </c>
      <c r="W341" s="118">
        <v>8</v>
      </c>
      <c r="X341" s="118">
        <v>0</v>
      </c>
      <c r="Y341" s="118">
        <f>W341*30+X341</f>
        <v>240</v>
      </c>
      <c r="Z341" s="118" t="s">
        <v>1374</v>
      </c>
      <c r="AA341" s="119">
        <v>32000000</v>
      </c>
      <c r="AB341" s="119">
        <v>4000000</v>
      </c>
      <c r="AC341" s="151">
        <v>1014</v>
      </c>
      <c r="AD341" s="153">
        <v>44951</v>
      </c>
      <c r="AE341" s="119" t="s">
        <v>1267</v>
      </c>
      <c r="AF341" s="151">
        <v>1265</v>
      </c>
      <c r="AG341" s="153">
        <v>44984</v>
      </c>
      <c r="AH341" s="119" t="s">
        <v>2199</v>
      </c>
      <c r="AI341" s="120" t="s">
        <v>112</v>
      </c>
      <c r="AJ341" s="121">
        <v>44979</v>
      </c>
      <c r="AK341" s="122" t="s">
        <v>2253</v>
      </c>
      <c r="AL341" s="143" t="s">
        <v>114</v>
      </c>
      <c r="AM341" s="151" t="s">
        <v>879</v>
      </c>
      <c r="AN341" s="120" t="s">
        <v>874</v>
      </c>
      <c r="AO341" s="120" t="s">
        <v>1126</v>
      </c>
      <c r="AP341" s="312" t="s">
        <v>310</v>
      </c>
      <c r="AQ341" s="83">
        <v>2</v>
      </c>
      <c r="AR341" s="123" t="s">
        <v>118</v>
      </c>
      <c r="AS341" s="158">
        <v>45231</v>
      </c>
      <c r="AT341" s="119">
        <v>8000000</v>
      </c>
      <c r="AU341" s="119">
        <v>8000000</v>
      </c>
      <c r="AV341" s="118">
        <v>2</v>
      </c>
      <c r="AW341" s="118">
        <v>0</v>
      </c>
      <c r="AX341" s="118">
        <v>60</v>
      </c>
      <c r="AY341" s="118" t="s">
        <v>119</v>
      </c>
      <c r="AZ341" s="118">
        <v>60</v>
      </c>
      <c r="BA341" s="158">
        <v>45292</v>
      </c>
      <c r="BB341" s="40"/>
      <c r="BC341" s="40"/>
      <c r="BD341" s="40"/>
      <c r="BE341" s="40"/>
      <c r="BF341" s="40"/>
      <c r="BG341" s="40"/>
      <c r="BH341" s="40"/>
      <c r="BI341" s="40"/>
      <c r="BJ341" s="40"/>
      <c r="BK341" s="26" t="s">
        <v>343</v>
      </c>
      <c r="BL341" s="94">
        <v>45006</v>
      </c>
      <c r="BM341" s="94">
        <v>45007</v>
      </c>
      <c r="BN341" s="26" t="s">
        <v>2254</v>
      </c>
      <c r="BO341" s="26">
        <v>57298225</v>
      </c>
      <c r="BP341" s="26" t="s">
        <v>2255</v>
      </c>
      <c r="BQ341" s="10">
        <v>2666666</v>
      </c>
      <c r="BR341" s="26" t="s">
        <v>2249</v>
      </c>
      <c r="BS341" s="26">
        <v>1076646598</v>
      </c>
      <c r="BT341" s="26" t="s">
        <v>1648</v>
      </c>
      <c r="BU341" s="10">
        <v>29333333</v>
      </c>
      <c r="BV341" s="59" t="s">
        <v>2256</v>
      </c>
      <c r="BW341" s="10"/>
      <c r="BX341" s="244"/>
      <c r="BY341" s="158">
        <v>45292</v>
      </c>
      <c r="BZ341" s="118">
        <f>Y341+AZ341</f>
        <v>300</v>
      </c>
      <c r="CA341" s="118" t="s">
        <v>274</v>
      </c>
      <c r="CB341" s="119">
        <f>AA341+AU341</f>
        <v>40000000</v>
      </c>
      <c r="CC341" s="83" t="s">
        <v>612</v>
      </c>
      <c r="CD341" s="219"/>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row>
    <row r="342" spans="1:105" ht="28.5" customHeight="1" x14ac:dyDescent="0.2">
      <c r="A342" s="64">
        <v>342</v>
      </c>
      <c r="B342" s="99">
        <v>86019</v>
      </c>
      <c r="C342" s="1" t="s">
        <v>870</v>
      </c>
      <c r="D342" s="1" t="s">
        <v>871</v>
      </c>
      <c r="E342" s="29" t="s">
        <v>872</v>
      </c>
      <c r="F342" s="30" t="s">
        <v>2257</v>
      </c>
      <c r="G342" s="86" t="s">
        <v>2258</v>
      </c>
      <c r="H342" s="35" t="s">
        <v>100</v>
      </c>
      <c r="I342" s="24" t="s">
        <v>129</v>
      </c>
      <c r="J342" s="5" t="s">
        <v>249</v>
      </c>
      <c r="K342" s="11">
        <v>1</v>
      </c>
      <c r="L342" s="87" t="s">
        <v>290</v>
      </c>
      <c r="M342" s="52" t="s">
        <v>2259</v>
      </c>
      <c r="N342" s="52" t="s">
        <v>105</v>
      </c>
      <c r="O342" s="52" t="s">
        <v>106</v>
      </c>
      <c r="P342" s="35" t="s">
        <v>2260</v>
      </c>
      <c r="Q342" s="26" t="s">
        <v>2261</v>
      </c>
      <c r="R342" s="15" t="s">
        <v>109</v>
      </c>
      <c r="S342" s="35" t="s">
        <v>110</v>
      </c>
      <c r="T342" s="12">
        <v>44979</v>
      </c>
      <c r="U342" s="37">
        <v>44984</v>
      </c>
      <c r="V342" s="37">
        <v>45271</v>
      </c>
      <c r="W342" s="7">
        <v>9</v>
      </c>
      <c r="X342" s="7">
        <v>15</v>
      </c>
      <c r="Y342" s="7">
        <v>285</v>
      </c>
      <c r="Z342" s="7" t="s">
        <v>208</v>
      </c>
      <c r="AA342" s="10">
        <v>38000000</v>
      </c>
      <c r="AB342" s="10">
        <v>4000000</v>
      </c>
      <c r="AC342" s="28">
        <v>1014</v>
      </c>
      <c r="AD342" s="37">
        <v>44951</v>
      </c>
      <c r="AE342" s="10" t="s">
        <v>1267</v>
      </c>
      <c r="AF342" s="28">
        <v>1266</v>
      </c>
      <c r="AG342" s="37">
        <v>44984</v>
      </c>
      <c r="AH342" s="10" t="s">
        <v>2262</v>
      </c>
      <c r="AI342" s="15" t="s">
        <v>112</v>
      </c>
      <c r="AJ342" s="16">
        <v>44979</v>
      </c>
      <c r="AK342" s="6" t="s">
        <v>2263</v>
      </c>
      <c r="AL342" s="35" t="s">
        <v>114</v>
      </c>
      <c r="AM342" s="28" t="s">
        <v>879</v>
      </c>
      <c r="AN342" s="15" t="s">
        <v>874</v>
      </c>
      <c r="AO342" s="15" t="s">
        <v>1126</v>
      </c>
      <c r="AP342" s="11" t="s">
        <v>310</v>
      </c>
      <c r="AQ342" s="11">
        <v>1</v>
      </c>
      <c r="AR342" s="40"/>
      <c r="AS342" s="40"/>
      <c r="AT342" s="40"/>
      <c r="AU342" s="40"/>
      <c r="AV342" s="40"/>
      <c r="AW342" s="40"/>
      <c r="AX342" s="40"/>
      <c r="AY342" s="40"/>
      <c r="AZ342" s="40"/>
      <c r="BA342" s="40"/>
      <c r="BB342" s="63"/>
      <c r="BC342" s="63"/>
      <c r="BD342" s="63"/>
      <c r="BE342" s="63"/>
      <c r="BF342" s="63"/>
      <c r="BG342" s="63"/>
      <c r="BH342" s="63"/>
      <c r="BI342" s="63"/>
      <c r="BJ342" s="63"/>
      <c r="BK342" s="123" t="s">
        <v>343</v>
      </c>
      <c r="BL342" s="158">
        <v>45050</v>
      </c>
      <c r="BM342" s="158">
        <v>45051</v>
      </c>
      <c r="BN342" s="123" t="s">
        <v>2264</v>
      </c>
      <c r="BO342" s="123">
        <v>1022937483</v>
      </c>
      <c r="BP342" s="123" t="s">
        <v>2265</v>
      </c>
      <c r="BQ342" s="119">
        <v>9066667</v>
      </c>
      <c r="BR342" s="123" t="s">
        <v>2258</v>
      </c>
      <c r="BS342" s="123">
        <v>79821602</v>
      </c>
      <c r="BT342" s="123" t="s">
        <v>2266</v>
      </c>
      <c r="BU342" s="119">
        <v>28933333</v>
      </c>
      <c r="BV342" s="174" t="s">
        <v>2267</v>
      </c>
      <c r="BW342" s="63"/>
      <c r="BX342" s="217"/>
      <c r="BY342" s="92">
        <f>V342</f>
        <v>45271</v>
      </c>
      <c r="BZ342" s="26">
        <f>Y342+AZ342</f>
        <v>285</v>
      </c>
      <c r="CA342" s="26" t="str">
        <f>Z342</f>
        <v>9 MESES Y 15 DIAS</v>
      </c>
      <c r="CB342" s="157">
        <f>AA342+AU342</f>
        <v>38000000</v>
      </c>
      <c r="CC342" s="11" t="s">
        <v>368</v>
      </c>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row>
    <row r="343" spans="1:105" ht="28.5" customHeight="1" x14ac:dyDescent="0.2">
      <c r="A343" s="79">
        <v>343</v>
      </c>
      <c r="B343" s="99">
        <v>84406</v>
      </c>
      <c r="C343" s="1" t="s">
        <v>95</v>
      </c>
      <c r="D343" s="1" t="s">
        <v>96</v>
      </c>
      <c r="E343" s="29" t="s">
        <v>97</v>
      </c>
      <c r="F343" s="154" t="s">
        <v>2268</v>
      </c>
      <c r="G343" s="80" t="s">
        <v>2269</v>
      </c>
      <c r="H343" s="50" t="s">
        <v>100</v>
      </c>
      <c r="I343" s="54" t="s">
        <v>101</v>
      </c>
      <c r="J343" s="49" t="s">
        <v>249</v>
      </c>
      <c r="K343" s="31">
        <v>3</v>
      </c>
      <c r="L343" s="50" t="s">
        <v>103</v>
      </c>
      <c r="M343" s="126" t="s">
        <v>2270</v>
      </c>
      <c r="N343" s="126" t="s">
        <v>105</v>
      </c>
      <c r="O343" s="126" t="s">
        <v>106</v>
      </c>
      <c r="P343" s="50" t="s">
        <v>2271</v>
      </c>
      <c r="Q343" s="277" t="s">
        <v>1334</v>
      </c>
      <c r="R343" s="36" t="s">
        <v>109</v>
      </c>
      <c r="S343" s="50" t="s">
        <v>110</v>
      </c>
      <c r="T343" s="139">
        <v>44980</v>
      </c>
      <c r="U343" s="38">
        <v>44984</v>
      </c>
      <c r="V343" s="38">
        <v>45272</v>
      </c>
      <c r="W343" s="8">
        <v>9</v>
      </c>
      <c r="X343" s="8">
        <v>15</v>
      </c>
      <c r="Y343" s="8">
        <v>285</v>
      </c>
      <c r="Z343" s="8" t="s">
        <v>208</v>
      </c>
      <c r="AA343" s="115">
        <v>61750000</v>
      </c>
      <c r="AB343" s="115">
        <v>6500000</v>
      </c>
      <c r="AC343" s="138">
        <v>1040</v>
      </c>
      <c r="AD343" s="38">
        <v>44953</v>
      </c>
      <c r="AE343" s="115" t="s">
        <v>1261</v>
      </c>
      <c r="AF343" s="138">
        <v>1264</v>
      </c>
      <c r="AG343" s="38">
        <v>44984</v>
      </c>
      <c r="AH343" s="115" t="s">
        <v>1074</v>
      </c>
      <c r="AI343" s="36" t="s">
        <v>112</v>
      </c>
      <c r="AJ343" s="116">
        <v>44980</v>
      </c>
      <c r="AK343" s="114" t="s">
        <v>2272</v>
      </c>
      <c r="AL343" s="50" t="s">
        <v>114</v>
      </c>
      <c r="AM343" s="138" t="s">
        <v>431</v>
      </c>
      <c r="AN343" s="36" t="s">
        <v>432</v>
      </c>
      <c r="AO343" s="31"/>
      <c r="AP343" s="309" t="s">
        <v>191</v>
      </c>
      <c r="AQ343" s="31">
        <v>1</v>
      </c>
      <c r="AR343" s="80" t="s">
        <v>118</v>
      </c>
      <c r="AS343" s="140">
        <v>45266</v>
      </c>
      <c r="AT343" s="115">
        <v>13000000</v>
      </c>
      <c r="AU343" s="115">
        <v>13000000</v>
      </c>
      <c r="AV343" s="8">
        <v>2</v>
      </c>
      <c r="AW343" s="8">
        <v>0</v>
      </c>
      <c r="AX343" s="8">
        <v>60</v>
      </c>
      <c r="AY343" s="8" t="s">
        <v>119</v>
      </c>
      <c r="AZ343" s="8">
        <v>60</v>
      </c>
      <c r="BA343" s="140">
        <v>45334</v>
      </c>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215"/>
      <c r="BY343" s="140">
        <v>45334</v>
      </c>
      <c r="BZ343" s="8">
        <f>Y343+AZ343</f>
        <v>345</v>
      </c>
      <c r="CA343" s="8" t="s">
        <v>111</v>
      </c>
      <c r="CB343" s="115">
        <f>AA343+AU343</f>
        <v>74750000</v>
      </c>
      <c r="CC343" s="31" t="s">
        <v>121</v>
      </c>
      <c r="CD343" s="220"/>
      <c r="CE343" s="75"/>
      <c r="CF343" s="75"/>
      <c r="CG343" s="75"/>
      <c r="CH343" s="75"/>
      <c r="CI343" s="75"/>
      <c r="CJ343" s="75"/>
      <c r="CK343" s="75"/>
      <c r="CL343" s="75"/>
      <c r="CM343" s="75"/>
      <c r="CN343" s="75"/>
      <c r="CO343" s="75"/>
      <c r="CP343" s="75"/>
      <c r="CQ343" s="75"/>
      <c r="CR343" s="75"/>
      <c r="CS343" s="75"/>
      <c r="CT343" s="75"/>
      <c r="CU343" s="75"/>
      <c r="CV343" s="75"/>
      <c r="CW343" s="75"/>
      <c r="CX343" s="75"/>
      <c r="CY343" s="75"/>
      <c r="CZ343" s="75"/>
      <c r="DA343" s="75"/>
    </row>
    <row r="344" spans="1:105" ht="28.5" customHeight="1" x14ac:dyDescent="0.2">
      <c r="A344" s="64">
        <v>344</v>
      </c>
      <c r="B344" s="99">
        <v>86176</v>
      </c>
      <c r="C344" s="1" t="s">
        <v>2217</v>
      </c>
      <c r="D344" s="1" t="s">
        <v>622</v>
      </c>
      <c r="E344" s="29" t="s">
        <v>623</v>
      </c>
      <c r="F344" s="30" t="s">
        <v>2273</v>
      </c>
      <c r="G344" s="86" t="s">
        <v>2274</v>
      </c>
      <c r="H344" s="35" t="s">
        <v>100</v>
      </c>
      <c r="I344" s="24" t="s">
        <v>129</v>
      </c>
      <c r="J344" s="5" t="s">
        <v>249</v>
      </c>
      <c r="K344" s="11">
        <v>3</v>
      </c>
      <c r="L344" s="87" t="s">
        <v>290</v>
      </c>
      <c r="M344" s="52" t="s">
        <v>2275</v>
      </c>
      <c r="N344" s="52" t="s">
        <v>105</v>
      </c>
      <c r="O344" s="52" t="s">
        <v>106</v>
      </c>
      <c r="P344" s="35" t="s">
        <v>2276</v>
      </c>
      <c r="Q344" s="26" t="s">
        <v>2222</v>
      </c>
      <c r="R344" s="15" t="s">
        <v>109</v>
      </c>
      <c r="S344" s="35" t="s">
        <v>110</v>
      </c>
      <c r="T344" s="12">
        <v>44981</v>
      </c>
      <c r="U344" s="37">
        <v>44986</v>
      </c>
      <c r="V344" s="37">
        <v>45230</v>
      </c>
      <c r="W344" s="7">
        <v>8</v>
      </c>
      <c r="X344" s="7">
        <v>0</v>
      </c>
      <c r="Y344" s="7">
        <f t="shared" ref="Y344:Y357" si="4">W344*30+X344</f>
        <v>240</v>
      </c>
      <c r="Z344" s="7" t="s">
        <v>1374</v>
      </c>
      <c r="AA344" s="10">
        <v>28000000</v>
      </c>
      <c r="AB344" s="10">
        <v>3500000</v>
      </c>
      <c r="AC344" s="28">
        <v>1062</v>
      </c>
      <c r="AD344" s="37">
        <v>44958</v>
      </c>
      <c r="AE344" s="10" t="s">
        <v>2223</v>
      </c>
      <c r="AF344" s="28">
        <v>1267</v>
      </c>
      <c r="AG344" s="37">
        <v>44984</v>
      </c>
      <c r="AH344" s="10" t="s">
        <v>1664</v>
      </c>
      <c r="AI344" s="15" t="s">
        <v>112</v>
      </c>
      <c r="AJ344" s="16">
        <v>44980</v>
      </c>
      <c r="AK344" s="6" t="s">
        <v>2277</v>
      </c>
      <c r="AL344" s="35" t="s">
        <v>114</v>
      </c>
      <c r="AM344" s="28" t="s">
        <v>630</v>
      </c>
      <c r="AN344" s="15" t="s">
        <v>481</v>
      </c>
      <c r="AO344" s="11"/>
      <c r="AP344" s="310" t="s">
        <v>472</v>
      </c>
      <c r="AQ344" s="11">
        <v>2</v>
      </c>
      <c r="AR344" s="26" t="s">
        <v>118</v>
      </c>
      <c r="AS344" s="94">
        <v>45219</v>
      </c>
      <c r="AT344" s="10">
        <v>3500000</v>
      </c>
      <c r="AU344" s="10">
        <v>3500000</v>
      </c>
      <c r="AV344" s="7">
        <v>1</v>
      </c>
      <c r="AW344" s="7">
        <v>0</v>
      </c>
      <c r="AX344" s="7">
        <v>30</v>
      </c>
      <c r="AY344" s="7" t="s">
        <v>136</v>
      </c>
      <c r="AZ344" s="7">
        <v>30</v>
      </c>
      <c r="BA344" s="94">
        <v>45260</v>
      </c>
      <c r="BB344" s="75"/>
      <c r="BC344" s="75"/>
      <c r="BD344" s="75"/>
      <c r="BE344" s="75"/>
      <c r="BF344" s="75"/>
      <c r="BG344" s="75"/>
      <c r="BH344" s="75"/>
      <c r="BI344" s="75"/>
      <c r="BJ344" s="75"/>
      <c r="BK344" s="80" t="s">
        <v>343</v>
      </c>
      <c r="BL344" s="140">
        <v>45190</v>
      </c>
      <c r="BM344" s="140">
        <v>45190</v>
      </c>
      <c r="BN344" s="80" t="s">
        <v>2278</v>
      </c>
      <c r="BO344" s="80">
        <v>80808811</v>
      </c>
      <c r="BP344" s="80" t="s">
        <v>976</v>
      </c>
      <c r="BQ344" s="115">
        <v>23333333</v>
      </c>
      <c r="BR344" s="80" t="s">
        <v>2274</v>
      </c>
      <c r="BS344" s="80">
        <v>80920491</v>
      </c>
      <c r="BT344" s="80" t="s">
        <v>2279</v>
      </c>
      <c r="BU344" s="115">
        <v>4666667</v>
      </c>
      <c r="BV344" s="235" t="s">
        <v>438</v>
      </c>
      <c r="BW344" s="75"/>
      <c r="BX344" s="207"/>
      <c r="BY344" s="94">
        <v>45260</v>
      </c>
      <c r="BZ344" s="7">
        <f>Y344+AZ344</f>
        <v>270</v>
      </c>
      <c r="CA344" s="7" t="s">
        <v>1150</v>
      </c>
      <c r="CB344" s="10">
        <f>AA344+AU344</f>
        <v>31500000</v>
      </c>
      <c r="CC344" s="11" t="s">
        <v>368</v>
      </c>
      <c r="CD344" s="214"/>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row>
    <row r="345" spans="1:105" ht="28.5" customHeight="1" x14ac:dyDescent="0.2">
      <c r="A345" s="64">
        <v>345</v>
      </c>
      <c r="B345" s="99">
        <v>88100</v>
      </c>
      <c r="C345" s="1" t="s">
        <v>200</v>
      </c>
      <c r="D345" s="1" t="s">
        <v>201</v>
      </c>
      <c r="E345" s="29" t="s">
        <v>202</v>
      </c>
      <c r="F345" s="30" t="s">
        <v>2280</v>
      </c>
      <c r="G345" s="26" t="s">
        <v>2281</v>
      </c>
      <c r="H345" s="35" t="s">
        <v>100</v>
      </c>
      <c r="I345" s="24" t="s">
        <v>129</v>
      </c>
      <c r="J345" s="5" t="s">
        <v>249</v>
      </c>
      <c r="K345" s="95">
        <v>3</v>
      </c>
      <c r="L345" s="35" t="s">
        <v>103</v>
      </c>
      <c r="M345" s="52"/>
      <c r="N345" s="52" t="s">
        <v>105</v>
      </c>
      <c r="O345" s="52" t="s">
        <v>106</v>
      </c>
      <c r="P345" s="35" t="s">
        <v>2282</v>
      </c>
      <c r="Q345" s="26" t="s">
        <v>207</v>
      </c>
      <c r="R345" s="15" t="s">
        <v>109</v>
      </c>
      <c r="S345" s="35" t="s">
        <v>110</v>
      </c>
      <c r="T345" s="12">
        <v>44984</v>
      </c>
      <c r="U345" s="37">
        <v>44987</v>
      </c>
      <c r="V345" s="37">
        <v>45231</v>
      </c>
      <c r="W345" s="7">
        <v>8</v>
      </c>
      <c r="X345" s="7">
        <v>0</v>
      </c>
      <c r="Y345" s="7">
        <f t="shared" si="4"/>
        <v>240</v>
      </c>
      <c r="Z345" s="7" t="s">
        <v>1374</v>
      </c>
      <c r="AA345" s="10">
        <v>52000000</v>
      </c>
      <c r="AB345" s="10">
        <v>6500000</v>
      </c>
      <c r="AC345" s="28">
        <v>1083</v>
      </c>
      <c r="AD345" s="37">
        <v>44979</v>
      </c>
      <c r="AE345" s="10">
        <v>52000000</v>
      </c>
      <c r="AF345" s="28">
        <v>1270</v>
      </c>
      <c r="AG345" s="37">
        <v>44986</v>
      </c>
      <c r="AH345" s="10">
        <v>52000000</v>
      </c>
      <c r="AI345" s="15" t="s">
        <v>112</v>
      </c>
      <c r="AJ345" s="16">
        <v>44981</v>
      </c>
      <c r="AK345" s="6" t="s">
        <v>2283</v>
      </c>
      <c r="AL345" s="35" t="s">
        <v>114</v>
      </c>
      <c r="AM345" s="28" t="s">
        <v>210</v>
      </c>
      <c r="AN345" s="26" t="s">
        <v>233</v>
      </c>
      <c r="AO345" s="11"/>
      <c r="AP345" s="310" t="s">
        <v>126</v>
      </c>
      <c r="AQ345" s="11">
        <v>1</v>
      </c>
      <c r="AR345" s="26" t="s">
        <v>118</v>
      </c>
      <c r="AS345" s="94">
        <v>45230</v>
      </c>
      <c r="AT345" s="10">
        <v>19500000</v>
      </c>
      <c r="AU345" s="10">
        <v>19500000</v>
      </c>
      <c r="AV345" s="7">
        <v>3</v>
      </c>
      <c r="AW345" s="7">
        <v>0</v>
      </c>
      <c r="AX345" s="7">
        <v>90</v>
      </c>
      <c r="AY345" s="7" t="s">
        <v>164</v>
      </c>
      <c r="AZ345" s="7">
        <v>90</v>
      </c>
      <c r="BA345" s="94">
        <v>45323</v>
      </c>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215"/>
      <c r="BY345" s="94">
        <v>45323</v>
      </c>
      <c r="BZ345" s="7">
        <f>Y345+AZ345</f>
        <v>330</v>
      </c>
      <c r="CA345" s="7" t="s">
        <v>2028</v>
      </c>
      <c r="CB345" s="10">
        <f>AA345+AU345</f>
        <v>71500000</v>
      </c>
      <c r="CC345" s="11" t="s">
        <v>121</v>
      </c>
      <c r="CD345" s="214"/>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row>
    <row r="346" spans="1:105" ht="28.5" customHeight="1" x14ac:dyDescent="0.2">
      <c r="A346" s="77">
        <v>346</v>
      </c>
      <c r="B346" s="99">
        <v>86176</v>
      </c>
      <c r="C346" s="1" t="s">
        <v>2217</v>
      </c>
      <c r="D346" s="1" t="s">
        <v>622</v>
      </c>
      <c r="E346" s="29" t="s">
        <v>623</v>
      </c>
      <c r="F346" s="112" t="s">
        <v>2284</v>
      </c>
      <c r="G346" s="179" t="s">
        <v>2285</v>
      </c>
      <c r="H346" s="48" t="s">
        <v>100</v>
      </c>
      <c r="I346" s="45" t="s">
        <v>129</v>
      </c>
      <c r="J346" s="47" t="s">
        <v>249</v>
      </c>
      <c r="K346" s="39">
        <v>3</v>
      </c>
      <c r="L346" s="142" t="s">
        <v>290</v>
      </c>
      <c r="M346" s="132"/>
      <c r="N346" s="132" t="s">
        <v>105</v>
      </c>
      <c r="O346" s="132" t="s">
        <v>106</v>
      </c>
      <c r="P346" s="48" t="s">
        <v>2286</v>
      </c>
      <c r="Q346" s="82" t="s">
        <v>2228</v>
      </c>
      <c r="R346" s="105" t="s">
        <v>109</v>
      </c>
      <c r="S346" s="48" t="s">
        <v>110</v>
      </c>
      <c r="T346" s="134">
        <v>44981</v>
      </c>
      <c r="U346" s="44">
        <v>44987</v>
      </c>
      <c r="V346" s="44">
        <v>45231</v>
      </c>
      <c r="W346" s="65">
        <v>8</v>
      </c>
      <c r="X346" s="65">
        <v>0</v>
      </c>
      <c r="Y346" s="65">
        <f t="shared" si="4"/>
        <v>240</v>
      </c>
      <c r="Z346" s="65" t="s">
        <v>1374</v>
      </c>
      <c r="AA346" s="17">
        <v>28000000</v>
      </c>
      <c r="AB346" s="17">
        <v>3500000</v>
      </c>
      <c r="AC346" s="133">
        <v>1062</v>
      </c>
      <c r="AD346" s="44">
        <v>44958</v>
      </c>
      <c r="AE346" s="17" t="s">
        <v>2223</v>
      </c>
      <c r="AF346" s="133">
        <v>1268</v>
      </c>
      <c r="AG346" s="44">
        <v>44984</v>
      </c>
      <c r="AH346" s="17" t="s">
        <v>1664</v>
      </c>
      <c r="AI346" s="105" t="s">
        <v>112</v>
      </c>
      <c r="AJ346" s="108">
        <v>44981</v>
      </c>
      <c r="AK346" s="107" t="s">
        <v>2287</v>
      </c>
      <c r="AL346" s="48" t="s">
        <v>114</v>
      </c>
      <c r="AM346" s="133" t="s">
        <v>630</v>
      </c>
      <c r="AN346" s="105" t="s">
        <v>481</v>
      </c>
      <c r="AO346" s="39"/>
      <c r="AP346" s="311" t="s">
        <v>472</v>
      </c>
      <c r="AQ346" s="39">
        <v>1</v>
      </c>
      <c r="AR346" s="82" t="s">
        <v>118</v>
      </c>
      <c r="AS346" s="129">
        <v>45229</v>
      </c>
      <c r="AT346" s="17">
        <v>1750000</v>
      </c>
      <c r="AU346" s="17">
        <v>1750000</v>
      </c>
      <c r="AV346" s="65">
        <v>0</v>
      </c>
      <c r="AW346" s="65">
        <v>15</v>
      </c>
      <c r="AX346" s="65">
        <v>15</v>
      </c>
      <c r="AY346" s="65" t="s">
        <v>279</v>
      </c>
      <c r="AZ346" s="65">
        <v>15</v>
      </c>
      <c r="BA346" s="129">
        <v>45246</v>
      </c>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215"/>
      <c r="BY346" s="129">
        <v>45246</v>
      </c>
      <c r="BZ346" s="65">
        <f>Y346+AZ346</f>
        <v>255</v>
      </c>
      <c r="CA346" s="65" t="s">
        <v>982</v>
      </c>
      <c r="CB346" s="17">
        <f>AA346+AU346</f>
        <v>29750000</v>
      </c>
      <c r="CC346" s="39" t="s">
        <v>281</v>
      </c>
      <c r="CD346" s="221"/>
      <c r="CE346" s="85"/>
      <c r="CF346" s="85"/>
      <c r="CG346" s="85"/>
      <c r="CH346" s="85"/>
      <c r="CI346" s="85"/>
      <c r="CJ346" s="85"/>
      <c r="CK346" s="85"/>
      <c r="CL346" s="85"/>
      <c r="CM346" s="85"/>
      <c r="CN346" s="85"/>
      <c r="CO346" s="85"/>
      <c r="CP346" s="85"/>
      <c r="CQ346" s="85"/>
      <c r="CR346" s="85"/>
      <c r="CS346" s="85"/>
      <c r="CT346" s="85"/>
      <c r="CU346" s="85"/>
      <c r="CV346" s="85"/>
      <c r="CW346" s="85"/>
      <c r="CX346" s="85"/>
      <c r="CY346" s="85"/>
      <c r="CZ346" s="85"/>
      <c r="DA346" s="85"/>
    </row>
    <row r="347" spans="1:105" ht="28.5" customHeight="1" x14ac:dyDescent="0.2">
      <c r="A347" s="64">
        <v>347</v>
      </c>
      <c r="B347" s="99">
        <v>87954</v>
      </c>
      <c r="C347" s="1" t="s">
        <v>1127</v>
      </c>
      <c r="D347" s="1" t="s">
        <v>1128</v>
      </c>
      <c r="E347" s="29" t="s">
        <v>1129</v>
      </c>
      <c r="F347" s="30" t="s">
        <v>2288</v>
      </c>
      <c r="G347" s="86" t="s">
        <v>2289</v>
      </c>
      <c r="H347" s="35" t="s">
        <v>100</v>
      </c>
      <c r="I347" s="24" t="s">
        <v>129</v>
      </c>
      <c r="J347" s="5" t="s">
        <v>249</v>
      </c>
      <c r="K347" s="11">
        <v>3</v>
      </c>
      <c r="L347" s="35" t="s">
        <v>103</v>
      </c>
      <c r="M347" s="52"/>
      <c r="N347" s="52" t="s">
        <v>105</v>
      </c>
      <c r="O347" s="52" t="s">
        <v>106</v>
      </c>
      <c r="P347" s="35" t="s">
        <v>2290</v>
      </c>
      <c r="Q347" s="26" t="s">
        <v>1708</v>
      </c>
      <c r="R347" s="15" t="s">
        <v>109</v>
      </c>
      <c r="S347" s="35" t="s">
        <v>110</v>
      </c>
      <c r="T347" s="12">
        <v>44984</v>
      </c>
      <c r="U347" s="37">
        <v>44986</v>
      </c>
      <c r="V347" s="37">
        <v>45230</v>
      </c>
      <c r="W347" s="7">
        <v>8</v>
      </c>
      <c r="X347" s="7">
        <v>0</v>
      </c>
      <c r="Y347" s="7">
        <f t="shared" si="4"/>
        <v>240</v>
      </c>
      <c r="Z347" s="7" t="s">
        <v>1374</v>
      </c>
      <c r="AA347" s="10">
        <v>36800000</v>
      </c>
      <c r="AB347" s="10">
        <v>4600000</v>
      </c>
      <c r="AC347" s="28">
        <v>1062</v>
      </c>
      <c r="AD347" s="37">
        <v>44958</v>
      </c>
      <c r="AE347" s="10">
        <v>385000000</v>
      </c>
      <c r="AF347" s="28">
        <v>1268</v>
      </c>
      <c r="AG347" s="37">
        <v>44984</v>
      </c>
      <c r="AH347" s="10">
        <v>28000000</v>
      </c>
      <c r="AI347" s="15" t="s">
        <v>112</v>
      </c>
      <c r="AJ347" s="16">
        <v>44984</v>
      </c>
      <c r="AK347" s="6" t="s">
        <v>2291</v>
      </c>
      <c r="AL347" s="35" t="s">
        <v>114</v>
      </c>
      <c r="AM347" s="28" t="s">
        <v>1137</v>
      </c>
      <c r="AN347" s="15" t="s">
        <v>1138</v>
      </c>
      <c r="AO347" s="11"/>
      <c r="AP347" s="11" t="s">
        <v>225</v>
      </c>
      <c r="AQ347" s="11"/>
      <c r="AR347" s="40"/>
      <c r="AS347" s="40"/>
      <c r="AT347" s="40"/>
      <c r="AU347" s="40"/>
      <c r="AV347" s="40"/>
      <c r="AW347" s="40"/>
      <c r="AX347" s="40"/>
      <c r="AY347" s="40"/>
      <c r="AZ347" s="40"/>
      <c r="BA347" s="40"/>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207"/>
      <c r="BY347" s="92">
        <f>V347</f>
        <v>45230</v>
      </c>
      <c r="BZ347" s="26">
        <v>240</v>
      </c>
      <c r="CA347" s="7" t="s">
        <v>1374</v>
      </c>
      <c r="CB347" s="10">
        <v>36800000</v>
      </c>
      <c r="CC347" s="11" t="s">
        <v>281</v>
      </c>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row>
    <row r="348" spans="1:105" ht="28.5" customHeight="1" x14ac:dyDescent="0.2">
      <c r="A348" s="64">
        <v>348</v>
      </c>
      <c r="B348" s="99">
        <v>87956</v>
      </c>
      <c r="C348" s="1" t="s">
        <v>1127</v>
      </c>
      <c r="D348" s="1" t="s">
        <v>1128</v>
      </c>
      <c r="E348" s="29" t="s">
        <v>1129</v>
      </c>
      <c r="F348" s="30" t="s">
        <v>2292</v>
      </c>
      <c r="G348" s="86" t="s">
        <v>2293</v>
      </c>
      <c r="H348" s="35" t="s">
        <v>100</v>
      </c>
      <c r="I348" s="24" t="s">
        <v>129</v>
      </c>
      <c r="J348" s="5" t="s">
        <v>249</v>
      </c>
      <c r="K348" s="11">
        <v>3</v>
      </c>
      <c r="L348" s="35" t="s">
        <v>103</v>
      </c>
      <c r="M348" s="52"/>
      <c r="N348" s="52" t="s">
        <v>105</v>
      </c>
      <c r="O348" s="52" t="s">
        <v>106</v>
      </c>
      <c r="P348" s="35" t="s">
        <v>2294</v>
      </c>
      <c r="Q348" s="26" t="s">
        <v>2295</v>
      </c>
      <c r="R348" s="15" t="s">
        <v>109</v>
      </c>
      <c r="S348" s="35" t="s">
        <v>110</v>
      </c>
      <c r="T348" s="12">
        <v>44985</v>
      </c>
      <c r="U348" s="37">
        <v>44986</v>
      </c>
      <c r="V348" s="37">
        <v>45230</v>
      </c>
      <c r="W348" s="7">
        <v>8</v>
      </c>
      <c r="X348" s="7">
        <v>0</v>
      </c>
      <c r="Y348" s="7">
        <f t="shared" si="4"/>
        <v>240</v>
      </c>
      <c r="Z348" s="7" t="s">
        <v>1374</v>
      </c>
      <c r="AA348" s="10">
        <v>52000000</v>
      </c>
      <c r="AB348" s="10">
        <v>6500000</v>
      </c>
      <c r="AC348" s="28">
        <v>1089</v>
      </c>
      <c r="AD348" s="37">
        <v>44981</v>
      </c>
      <c r="AE348" s="10">
        <v>41400000</v>
      </c>
      <c r="AF348" s="28">
        <v>1271</v>
      </c>
      <c r="AG348" s="37">
        <v>44986</v>
      </c>
      <c r="AH348" s="10">
        <v>36800000</v>
      </c>
      <c r="AI348" s="15" t="s">
        <v>112</v>
      </c>
      <c r="AJ348" s="16">
        <v>44984</v>
      </c>
      <c r="AK348" s="6" t="s">
        <v>2296</v>
      </c>
      <c r="AL348" s="35" t="s">
        <v>114</v>
      </c>
      <c r="AM348" s="28" t="s">
        <v>1137</v>
      </c>
      <c r="AN348" s="15" t="s">
        <v>1138</v>
      </c>
      <c r="AO348" s="11"/>
      <c r="AP348" s="11" t="s">
        <v>225</v>
      </c>
      <c r="AQ348" s="11"/>
      <c r="AR348" s="40"/>
      <c r="AS348" s="40"/>
      <c r="AT348" s="40"/>
      <c r="AU348" s="40"/>
      <c r="AV348" s="40"/>
      <c r="AW348" s="40"/>
      <c r="AX348" s="40"/>
      <c r="AY348" s="40"/>
      <c r="AZ348" s="40"/>
      <c r="BA348" s="40"/>
      <c r="BB348" s="85"/>
      <c r="BC348" s="85"/>
      <c r="BD348" s="85"/>
      <c r="BE348" s="85"/>
      <c r="BF348" s="85"/>
      <c r="BG348" s="85"/>
      <c r="BH348" s="85"/>
      <c r="BI348" s="85"/>
      <c r="BJ348" s="85"/>
      <c r="BK348" s="85"/>
      <c r="BL348" s="85"/>
      <c r="BM348" s="85"/>
      <c r="BN348" s="85"/>
      <c r="BO348" s="85"/>
      <c r="BP348" s="85"/>
      <c r="BQ348" s="85"/>
      <c r="BR348" s="85"/>
      <c r="BS348" s="85"/>
      <c r="BT348" s="85"/>
      <c r="BU348" s="85"/>
      <c r="BV348" s="85"/>
      <c r="BW348" s="85"/>
      <c r="BX348" s="218"/>
      <c r="BY348" s="92">
        <f>V348</f>
        <v>45230</v>
      </c>
      <c r="BZ348" s="26">
        <v>240</v>
      </c>
      <c r="CA348" s="7" t="s">
        <v>1374</v>
      </c>
      <c r="CB348" s="10">
        <v>52000000</v>
      </c>
      <c r="CC348" s="11" t="s">
        <v>281</v>
      </c>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row>
    <row r="349" spans="1:105" ht="28.5" customHeight="1" x14ac:dyDescent="0.2">
      <c r="A349" s="79">
        <v>349</v>
      </c>
      <c r="B349" s="99">
        <v>88098</v>
      </c>
      <c r="C349" s="1" t="s">
        <v>95</v>
      </c>
      <c r="D349" s="1" t="s">
        <v>96</v>
      </c>
      <c r="E349" s="29" t="s">
        <v>97</v>
      </c>
      <c r="F349" s="154" t="s">
        <v>2297</v>
      </c>
      <c r="G349" s="80" t="s">
        <v>2298</v>
      </c>
      <c r="H349" s="50" t="s">
        <v>100</v>
      </c>
      <c r="I349" s="54" t="s">
        <v>129</v>
      </c>
      <c r="J349" s="49" t="s">
        <v>249</v>
      </c>
      <c r="K349" s="31">
        <v>1</v>
      </c>
      <c r="L349" s="50" t="s">
        <v>103</v>
      </c>
      <c r="M349" s="126"/>
      <c r="N349" s="126" t="s">
        <v>105</v>
      </c>
      <c r="O349" s="126" t="s">
        <v>106</v>
      </c>
      <c r="P349" s="50" t="s">
        <v>2299</v>
      </c>
      <c r="Q349" s="80" t="s">
        <v>2300</v>
      </c>
      <c r="R349" s="36" t="s">
        <v>109</v>
      </c>
      <c r="S349" s="50" t="s">
        <v>110</v>
      </c>
      <c r="T349" s="139">
        <v>44992</v>
      </c>
      <c r="U349" s="38">
        <v>44993</v>
      </c>
      <c r="V349" s="38">
        <v>45237</v>
      </c>
      <c r="W349" s="8">
        <v>8</v>
      </c>
      <c r="X349" s="8">
        <v>0</v>
      </c>
      <c r="Y349" s="8">
        <f t="shared" si="4"/>
        <v>240</v>
      </c>
      <c r="Z349" s="8" t="s">
        <v>1374</v>
      </c>
      <c r="AA349" s="115">
        <v>51200000</v>
      </c>
      <c r="AB349" s="115">
        <v>6400000</v>
      </c>
      <c r="AC349" s="138">
        <v>1087</v>
      </c>
      <c r="AD349" s="38">
        <v>44981</v>
      </c>
      <c r="AE349" s="115">
        <v>58500000</v>
      </c>
      <c r="AF349" s="138">
        <v>1272</v>
      </c>
      <c r="AG349" s="38">
        <v>44986</v>
      </c>
      <c r="AH349" s="115">
        <v>52000000</v>
      </c>
      <c r="AI349" s="36" t="s">
        <v>112</v>
      </c>
      <c r="AJ349" s="116">
        <v>44987</v>
      </c>
      <c r="AK349" s="114" t="s">
        <v>2301</v>
      </c>
      <c r="AL349" s="50" t="s">
        <v>114</v>
      </c>
      <c r="AM349" s="138" t="s">
        <v>1069</v>
      </c>
      <c r="AN349" s="36" t="s">
        <v>1184</v>
      </c>
      <c r="AO349" s="31"/>
      <c r="AP349" s="309" t="s">
        <v>135</v>
      </c>
      <c r="AQ349" s="31">
        <v>1</v>
      </c>
      <c r="AR349" s="80" t="s">
        <v>118</v>
      </c>
      <c r="AS349" s="140">
        <v>45233</v>
      </c>
      <c r="AT349" s="115">
        <v>12800000</v>
      </c>
      <c r="AU349" s="115">
        <v>12800000</v>
      </c>
      <c r="AV349" s="8">
        <v>2</v>
      </c>
      <c r="AW349" s="8">
        <v>0</v>
      </c>
      <c r="AX349" s="8">
        <v>60</v>
      </c>
      <c r="AY349" s="8" t="s">
        <v>119</v>
      </c>
      <c r="AZ349" s="8">
        <v>60</v>
      </c>
      <c r="BA349" s="140">
        <v>45298</v>
      </c>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215"/>
      <c r="BY349" s="140">
        <v>45298</v>
      </c>
      <c r="BZ349" s="8">
        <f>Y349+AZ349</f>
        <v>300</v>
      </c>
      <c r="CA349" s="8" t="s">
        <v>274</v>
      </c>
      <c r="CB349" s="115">
        <f>AA349+AU349</f>
        <v>64000000</v>
      </c>
      <c r="CC349" s="31" t="s">
        <v>121</v>
      </c>
      <c r="CD349" s="220"/>
      <c r="CE349" s="75"/>
      <c r="CF349" s="75"/>
      <c r="CG349" s="75"/>
      <c r="CH349" s="75"/>
      <c r="CI349" s="75"/>
      <c r="CJ349" s="75"/>
      <c r="CK349" s="75"/>
      <c r="CL349" s="75"/>
      <c r="CM349" s="75"/>
      <c r="CN349" s="75"/>
      <c r="CO349" s="75"/>
      <c r="CP349" s="75"/>
      <c r="CQ349" s="75"/>
      <c r="CR349" s="75"/>
      <c r="CS349" s="75"/>
      <c r="CT349" s="75"/>
      <c r="CU349" s="75"/>
      <c r="CV349" s="75"/>
      <c r="CW349" s="75"/>
      <c r="CX349" s="75"/>
      <c r="CY349" s="75"/>
      <c r="CZ349" s="75"/>
      <c r="DA349" s="75"/>
    </row>
    <row r="350" spans="1:105" ht="28.5" customHeight="1" x14ac:dyDescent="0.2">
      <c r="A350" s="77">
        <v>350</v>
      </c>
      <c r="B350" s="99">
        <v>87960</v>
      </c>
      <c r="C350" s="1" t="s">
        <v>254</v>
      </c>
      <c r="D350" s="1" t="s">
        <v>255</v>
      </c>
      <c r="E350" s="29" t="s">
        <v>256</v>
      </c>
      <c r="F350" s="112" t="s">
        <v>2302</v>
      </c>
      <c r="G350" s="82" t="s">
        <v>2303</v>
      </c>
      <c r="H350" s="48" t="s">
        <v>100</v>
      </c>
      <c r="I350" s="45" t="s">
        <v>129</v>
      </c>
      <c r="J350" s="47" t="s">
        <v>249</v>
      </c>
      <c r="K350" s="39">
        <v>4</v>
      </c>
      <c r="L350" s="48" t="s">
        <v>130</v>
      </c>
      <c r="M350" s="132"/>
      <c r="N350" s="132" t="s">
        <v>105</v>
      </c>
      <c r="O350" s="132" t="s">
        <v>106</v>
      </c>
      <c r="P350" s="48" t="s">
        <v>2304</v>
      </c>
      <c r="Q350" s="82" t="s">
        <v>2305</v>
      </c>
      <c r="R350" s="105" t="s">
        <v>109</v>
      </c>
      <c r="S350" s="48" t="s">
        <v>110</v>
      </c>
      <c r="T350" s="134">
        <v>44986</v>
      </c>
      <c r="U350" s="44">
        <v>44986</v>
      </c>
      <c r="V350" s="44">
        <v>45260</v>
      </c>
      <c r="W350" s="65">
        <v>9</v>
      </c>
      <c r="X350" s="65">
        <v>0</v>
      </c>
      <c r="Y350" s="65">
        <f t="shared" si="4"/>
        <v>270</v>
      </c>
      <c r="Z350" s="65" t="s">
        <v>1493</v>
      </c>
      <c r="AA350" s="17">
        <v>67500000</v>
      </c>
      <c r="AB350" s="17">
        <v>7500000</v>
      </c>
      <c r="AC350" s="133">
        <v>1088</v>
      </c>
      <c r="AD350" s="44">
        <v>44981</v>
      </c>
      <c r="AE350" s="17">
        <v>67500000</v>
      </c>
      <c r="AF350" s="133">
        <v>1273</v>
      </c>
      <c r="AG350" s="44">
        <v>44986</v>
      </c>
      <c r="AH350" s="17">
        <v>67500000</v>
      </c>
      <c r="AI350" s="105" t="s">
        <v>112</v>
      </c>
      <c r="AJ350" s="108">
        <v>44985</v>
      </c>
      <c r="AK350" s="107" t="s">
        <v>2306</v>
      </c>
      <c r="AL350" s="48" t="s">
        <v>114</v>
      </c>
      <c r="AM350" s="133" t="s">
        <v>263</v>
      </c>
      <c r="AN350" s="105" t="s">
        <v>264</v>
      </c>
      <c r="AO350" s="39" t="s">
        <v>471</v>
      </c>
      <c r="AP350" s="311" t="s">
        <v>265</v>
      </c>
      <c r="AQ350" s="39">
        <v>1</v>
      </c>
      <c r="AR350" s="82" t="s">
        <v>540</v>
      </c>
      <c r="AS350" s="129">
        <v>45259</v>
      </c>
      <c r="AT350" s="17">
        <v>7500000</v>
      </c>
      <c r="AU350" s="17">
        <v>7500000</v>
      </c>
      <c r="AV350" s="65">
        <v>1</v>
      </c>
      <c r="AW350" s="65">
        <v>0</v>
      </c>
      <c r="AX350" s="65">
        <v>30</v>
      </c>
      <c r="AY350" s="65" t="s">
        <v>136</v>
      </c>
      <c r="AZ350" s="65">
        <v>30</v>
      </c>
      <c r="BA350" s="129">
        <v>45290</v>
      </c>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215"/>
      <c r="BY350" s="129">
        <v>45290</v>
      </c>
      <c r="BZ350" s="65">
        <f>Y350+AZ350</f>
        <v>300</v>
      </c>
      <c r="CA350" s="65" t="s">
        <v>274</v>
      </c>
      <c r="CB350" s="17">
        <f>AA350+AU350</f>
        <v>75000000</v>
      </c>
      <c r="CC350" s="39" t="s">
        <v>121</v>
      </c>
      <c r="CD350" s="221"/>
      <c r="CE350" s="85"/>
      <c r="CF350" s="85"/>
      <c r="CG350" s="85"/>
      <c r="CH350" s="85"/>
      <c r="CI350" s="85"/>
      <c r="CJ350" s="85"/>
      <c r="CK350" s="85"/>
      <c r="CL350" s="85"/>
      <c r="CM350" s="85"/>
      <c r="CN350" s="85"/>
      <c r="CO350" s="85"/>
      <c r="CP350" s="85"/>
      <c r="CQ350" s="85"/>
      <c r="CR350" s="85"/>
      <c r="CS350" s="85"/>
      <c r="CT350" s="85"/>
      <c r="CU350" s="85"/>
      <c r="CV350" s="85"/>
      <c r="CW350" s="85"/>
      <c r="CX350" s="85"/>
      <c r="CY350" s="85"/>
      <c r="CZ350" s="85"/>
      <c r="DA350" s="85"/>
    </row>
    <row r="351" spans="1:105" ht="28.5" customHeight="1" x14ac:dyDescent="0.2">
      <c r="A351" s="64">
        <v>351</v>
      </c>
      <c r="B351" s="99">
        <v>88147</v>
      </c>
      <c r="C351" s="1" t="s">
        <v>200</v>
      </c>
      <c r="D351" s="1" t="s">
        <v>201</v>
      </c>
      <c r="E351" s="29" t="s">
        <v>202</v>
      </c>
      <c r="F351" s="30" t="s">
        <v>2307</v>
      </c>
      <c r="G351" s="86" t="s">
        <v>2308</v>
      </c>
      <c r="H351" s="35" t="s">
        <v>100</v>
      </c>
      <c r="I351" s="24" t="s">
        <v>129</v>
      </c>
      <c r="J351" s="5" t="s">
        <v>249</v>
      </c>
      <c r="K351" s="11">
        <v>3</v>
      </c>
      <c r="L351" s="35" t="s">
        <v>130</v>
      </c>
      <c r="M351" s="52" t="s">
        <v>2309</v>
      </c>
      <c r="N351" s="52" t="s">
        <v>105</v>
      </c>
      <c r="O351" s="52" t="s">
        <v>106</v>
      </c>
      <c r="P351" s="35" t="s">
        <v>2310</v>
      </c>
      <c r="Q351" s="26" t="s">
        <v>2311</v>
      </c>
      <c r="R351" s="15" t="s">
        <v>109</v>
      </c>
      <c r="S351" s="35" t="s">
        <v>110</v>
      </c>
      <c r="T351" s="12">
        <v>44986</v>
      </c>
      <c r="U351" s="37">
        <v>44991</v>
      </c>
      <c r="V351" s="37">
        <v>45265</v>
      </c>
      <c r="W351" s="7">
        <v>9</v>
      </c>
      <c r="X351" s="7">
        <v>0</v>
      </c>
      <c r="Y351" s="7">
        <f t="shared" si="4"/>
        <v>270</v>
      </c>
      <c r="Z351" s="7" t="s">
        <v>1493</v>
      </c>
      <c r="AA351" s="10">
        <v>70200000</v>
      </c>
      <c r="AB351" s="10">
        <v>7800000</v>
      </c>
      <c r="AC351" s="28">
        <v>1088</v>
      </c>
      <c r="AD351" s="37">
        <v>44981</v>
      </c>
      <c r="AE351" s="10">
        <v>67500000</v>
      </c>
      <c r="AF351" s="28">
        <v>1273</v>
      </c>
      <c r="AG351" s="37">
        <v>44986</v>
      </c>
      <c r="AH351" s="10">
        <v>67500000</v>
      </c>
      <c r="AI351" s="15" t="s">
        <v>112</v>
      </c>
      <c r="AJ351" s="16">
        <v>44985</v>
      </c>
      <c r="AK351" s="6" t="s">
        <v>2312</v>
      </c>
      <c r="AL351" s="35" t="s">
        <v>114</v>
      </c>
      <c r="AM351" s="28" t="s">
        <v>210</v>
      </c>
      <c r="AN351" s="26" t="s">
        <v>233</v>
      </c>
      <c r="AO351" s="11"/>
      <c r="AP351" s="11" t="s">
        <v>126</v>
      </c>
      <c r="AQ351" s="11"/>
      <c r="AR351" s="40"/>
      <c r="AS351" s="40"/>
      <c r="AT351" s="40"/>
      <c r="AU351" s="40"/>
      <c r="AV351" s="40"/>
      <c r="AW351" s="40"/>
      <c r="AX351" s="40"/>
      <c r="AY351" s="40"/>
      <c r="AZ351" s="40"/>
      <c r="BA351" s="40"/>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207"/>
      <c r="BY351" s="92">
        <f>V351</f>
        <v>45265</v>
      </c>
      <c r="BZ351" s="26">
        <f>Y351+AZ351</f>
        <v>270</v>
      </c>
      <c r="CA351" s="26" t="str">
        <f>Z351</f>
        <v xml:space="preserve">9 MESES </v>
      </c>
      <c r="CB351" s="157">
        <f>AA351+AU351</f>
        <v>70200000</v>
      </c>
      <c r="CC351" s="11" t="s">
        <v>281</v>
      </c>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row>
    <row r="352" spans="1:105" ht="28.5" customHeight="1" x14ac:dyDescent="0.2">
      <c r="A352" s="64">
        <v>352</v>
      </c>
      <c r="B352" s="99">
        <v>88145</v>
      </c>
      <c r="C352" s="1" t="s">
        <v>741</v>
      </c>
      <c r="D352" s="1" t="s">
        <v>742</v>
      </c>
      <c r="E352" s="29" t="s">
        <v>743</v>
      </c>
      <c r="F352" s="30" t="s">
        <v>2313</v>
      </c>
      <c r="G352" s="86" t="s">
        <v>2314</v>
      </c>
      <c r="H352" s="35" t="s">
        <v>100</v>
      </c>
      <c r="I352" s="24" t="s">
        <v>101</v>
      </c>
      <c r="J352" s="5" t="s">
        <v>249</v>
      </c>
      <c r="K352" s="11">
        <v>3</v>
      </c>
      <c r="L352" s="35" t="s">
        <v>214</v>
      </c>
      <c r="M352" s="52" t="s">
        <v>215</v>
      </c>
      <c r="N352" s="52" t="s">
        <v>105</v>
      </c>
      <c r="O352" s="52" t="s">
        <v>106</v>
      </c>
      <c r="P352" s="35" t="s">
        <v>2315</v>
      </c>
      <c r="Q352" s="26" t="s">
        <v>747</v>
      </c>
      <c r="R352" s="15" t="s">
        <v>109</v>
      </c>
      <c r="S352" s="35" t="s">
        <v>110</v>
      </c>
      <c r="T352" s="12">
        <v>44992</v>
      </c>
      <c r="U352" s="37">
        <v>44993</v>
      </c>
      <c r="V352" s="37">
        <v>45237</v>
      </c>
      <c r="W352" s="7">
        <v>8</v>
      </c>
      <c r="X352" s="7">
        <v>0</v>
      </c>
      <c r="Y352" s="7">
        <f t="shared" si="4"/>
        <v>240</v>
      </c>
      <c r="Z352" s="7" t="s">
        <v>1374</v>
      </c>
      <c r="AA352" s="10">
        <v>14400000</v>
      </c>
      <c r="AB352" s="10">
        <v>1800000</v>
      </c>
      <c r="AC352" s="28">
        <v>1085</v>
      </c>
      <c r="AD352" s="37">
        <v>44981</v>
      </c>
      <c r="AE352" s="10">
        <v>14400000</v>
      </c>
      <c r="AF352" s="28">
        <v>1282</v>
      </c>
      <c r="AG352" s="37">
        <v>44993</v>
      </c>
      <c r="AH352" s="10">
        <v>14400000</v>
      </c>
      <c r="AI352" s="15" t="s">
        <v>112</v>
      </c>
      <c r="AJ352" s="16">
        <v>44991</v>
      </c>
      <c r="AK352" s="6" t="s">
        <v>2316</v>
      </c>
      <c r="AL352" s="35" t="s">
        <v>114</v>
      </c>
      <c r="AM352" s="28" t="s">
        <v>749</v>
      </c>
      <c r="AN352" s="15" t="s">
        <v>426</v>
      </c>
      <c r="AO352" s="11"/>
      <c r="AP352" s="11" t="s">
        <v>472</v>
      </c>
      <c r="AQ352" s="11">
        <v>1</v>
      </c>
      <c r="AR352" s="40"/>
      <c r="AS352" s="40"/>
      <c r="AT352" s="40"/>
      <c r="AU352" s="40"/>
      <c r="AV352" s="40"/>
      <c r="AW352" s="40"/>
      <c r="AX352" s="40"/>
      <c r="AY352" s="40"/>
      <c r="AZ352" s="40"/>
      <c r="BA352" s="40"/>
      <c r="BB352" s="85"/>
      <c r="BC352" s="85"/>
      <c r="BD352" s="85"/>
      <c r="BE352" s="85"/>
      <c r="BF352" s="85"/>
      <c r="BG352" s="85"/>
      <c r="BH352" s="85"/>
      <c r="BI352" s="85"/>
      <c r="BJ352" s="85"/>
      <c r="BK352" s="82" t="s">
        <v>343</v>
      </c>
      <c r="BL352" s="129">
        <v>45051</v>
      </c>
      <c r="BM352" s="129">
        <v>45082</v>
      </c>
      <c r="BN352" s="82" t="s">
        <v>2317</v>
      </c>
      <c r="BO352" s="82">
        <v>1014476149</v>
      </c>
      <c r="BP352" s="82" t="s">
        <v>2318</v>
      </c>
      <c r="BQ352" s="17">
        <v>4980000</v>
      </c>
      <c r="BR352" s="82" t="s">
        <v>2314</v>
      </c>
      <c r="BS352" s="82">
        <v>52740113</v>
      </c>
      <c r="BT352" s="82" t="s">
        <v>2319</v>
      </c>
      <c r="BU352" s="17">
        <v>9420000</v>
      </c>
      <c r="BV352" s="61" t="s">
        <v>2320</v>
      </c>
      <c r="BW352" s="85"/>
      <c r="BX352" s="218"/>
      <c r="BY352" s="92">
        <f>V352</f>
        <v>45237</v>
      </c>
      <c r="BZ352" s="26">
        <f>Y352+AZ352</f>
        <v>240</v>
      </c>
      <c r="CA352" s="26" t="str">
        <f>Z352</f>
        <v>8 MESES</v>
      </c>
      <c r="CB352" s="131">
        <f>AA352+AU352</f>
        <v>14400000</v>
      </c>
      <c r="CC352" s="11" t="s">
        <v>368</v>
      </c>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row>
    <row r="353" spans="1:105" ht="28.5" customHeight="1" x14ac:dyDescent="0.2">
      <c r="A353" s="79">
        <v>353</v>
      </c>
      <c r="B353" s="99">
        <v>88372</v>
      </c>
      <c r="C353" s="1" t="s">
        <v>95</v>
      </c>
      <c r="D353" s="1" t="s">
        <v>96</v>
      </c>
      <c r="E353" s="29" t="s">
        <v>97</v>
      </c>
      <c r="F353" s="154" t="s">
        <v>2321</v>
      </c>
      <c r="G353" s="80" t="s">
        <v>2322</v>
      </c>
      <c r="H353" s="50" t="s">
        <v>100</v>
      </c>
      <c r="I353" s="54" t="s">
        <v>101</v>
      </c>
      <c r="J353" s="49" t="s">
        <v>249</v>
      </c>
      <c r="K353" s="31">
        <v>1</v>
      </c>
      <c r="L353" s="137" t="s">
        <v>290</v>
      </c>
      <c r="M353" s="126" t="s">
        <v>412</v>
      </c>
      <c r="N353" s="126" t="s">
        <v>105</v>
      </c>
      <c r="O353" s="126" t="s">
        <v>106</v>
      </c>
      <c r="P353" s="50" t="s">
        <v>2323</v>
      </c>
      <c r="Q353" s="80" t="s">
        <v>2324</v>
      </c>
      <c r="R353" s="36" t="s">
        <v>109</v>
      </c>
      <c r="S353" s="50" t="s">
        <v>110</v>
      </c>
      <c r="T353" s="139">
        <v>44992</v>
      </c>
      <c r="U353" s="38">
        <v>44994</v>
      </c>
      <c r="V353" s="38">
        <v>45238</v>
      </c>
      <c r="W353" s="8">
        <v>8</v>
      </c>
      <c r="X353" s="8">
        <v>0</v>
      </c>
      <c r="Y353" s="8">
        <f t="shared" si="4"/>
        <v>240</v>
      </c>
      <c r="Z353" s="8" t="s">
        <v>1374</v>
      </c>
      <c r="AA353" s="115">
        <v>32000000</v>
      </c>
      <c r="AB353" s="115">
        <v>4000000</v>
      </c>
      <c r="AC353" s="138">
        <v>1093</v>
      </c>
      <c r="AD353" s="38">
        <v>44984</v>
      </c>
      <c r="AE353" s="115">
        <v>32000000</v>
      </c>
      <c r="AF353" s="138">
        <v>1283</v>
      </c>
      <c r="AG353" s="38">
        <v>44993</v>
      </c>
      <c r="AH353" s="115">
        <v>32000000</v>
      </c>
      <c r="AI353" s="36" t="s">
        <v>112</v>
      </c>
      <c r="AJ353" s="116">
        <v>44992</v>
      </c>
      <c r="AK353" s="114" t="s">
        <v>2325</v>
      </c>
      <c r="AL353" s="50" t="s">
        <v>114</v>
      </c>
      <c r="AM353" s="138" t="s">
        <v>115</v>
      </c>
      <c r="AN353" s="36" t="s">
        <v>116</v>
      </c>
      <c r="AO353" s="31"/>
      <c r="AP353" s="309" t="s">
        <v>172</v>
      </c>
      <c r="AQ353" s="31">
        <v>1</v>
      </c>
      <c r="AR353" s="80" t="s">
        <v>118</v>
      </c>
      <c r="AS353" s="140">
        <v>45238</v>
      </c>
      <c r="AT353" s="115">
        <v>8000000</v>
      </c>
      <c r="AU353" s="115">
        <v>8000000</v>
      </c>
      <c r="AV353" s="8">
        <v>2</v>
      </c>
      <c r="AW353" s="8">
        <v>0</v>
      </c>
      <c r="AX353" s="8">
        <v>60</v>
      </c>
      <c r="AY353" s="8" t="s">
        <v>119</v>
      </c>
      <c r="AZ353" s="8">
        <v>60</v>
      </c>
      <c r="BA353" s="140">
        <v>45311</v>
      </c>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215"/>
      <c r="BY353" s="140">
        <v>45311</v>
      </c>
      <c r="BZ353" s="8">
        <f>Y353+AZ353</f>
        <v>300</v>
      </c>
      <c r="CA353" s="8" t="s">
        <v>274</v>
      </c>
      <c r="CB353" s="115">
        <f>AA353+AU353</f>
        <v>40000000</v>
      </c>
      <c r="CC353" s="31" t="s">
        <v>121</v>
      </c>
      <c r="CD353" s="220"/>
      <c r="CE353" s="75"/>
      <c r="CF353" s="75"/>
      <c r="CG353" s="75"/>
      <c r="CH353" s="75"/>
      <c r="CI353" s="75"/>
      <c r="CJ353" s="75"/>
      <c r="CK353" s="75"/>
      <c r="CL353" s="75"/>
      <c r="CM353" s="75"/>
      <c r="CN353" s="75"/>
      <c r="CO353" s="75"/>
      <c r="CP353" s="75"/>
      <c r="CQ353" s="75"/>
      <c r="CR353" s="75"/>
      <c r="CS353" s="75"/>
      <c r="CT353" s="75"/>
      <c r="CU353" s="75"/>
      <c r="CV353" s="75"/>
      <c r="CW353" s="75"/>
      <c r="CX353" s="75"/>
      <c r="CY353" s="75"/>
      <c r="CZ353" s="75"/>
      <c r="DA353" s="75"/>
    </row>
    <row r="354" spans="1:105" ht="28.5" customHeight="1" x14ac:dyDescent="0.2">
      <c r="A354" s="77">
        <v>354</v>
      </c>
      <c r="B354" s="99">
        <v>87952</v>
      </c>
      <c r="C354" s="1" t="s">
        <v>95</v>
      </c>
      <c r="D354" s="1" t="s">
        <v>96</v>
      </c>
      <c r="E354" s="29" t="s">
        <v>97</v>
      </c>
      <c r="F354" s="112" t="s">
        <v>2326</v>
      </c>
      <c r="G354" s="82" t="s">
        <v>2327</v>
      </c>
      <c r="H354" s="48" t="s">
        <v>100</v>
      </c>
      <c r="I354" s="45" t="s">
        <v>101</v>
      </c>
      <c r="J354" s="47" t="s">
        <v>249</v>
      </c>
      <c r="K354" s="39">
        <v>1</v>
      </c>
      <c r="L354" s="48" t="s">
        <v>103</v>
      </c>
      <c r="M354" s="132" t="s">
        <v>770</v>
      </c>
      <c r="N354" s="132" t="s">
        <v>105</v>
      </c>
      <c r="O354" s="132" t="s">
        <v>106</v>
      </c>
      <c r="P354" s="48" t="s">
        <v>2328</v>
      </c>
      <c r="Q354" s="82" t="s">
        <v>2329</v>
      </c>
      <c r="R354" s="105" t="s">
        <v>109</v>
      </c>
      <c r="S354" s="48" t="s">
        <v>110</v>
      </c>
      <c r="T354" s="134">
        <v>44991</v>
      </c>
      <c r="U354" s="44">
        <v>44992</v>
      </c>
      <c r="V354" s="44">
        <v>45236</v>
      </c>
      <c r="W354" s="65">
        <v>8</v>
      </c>
      <c r="X354" s="65">
        <v>0</v>
      </c>
      <c r="Y354" s="65">
        <f t="shared" si="4"/>
        <v>240</v>
      </c>
      <c r="Z354" s="65" t="s">
        <v>1374</v>
      </c>
      <c r="AA354" s="17">
        <v>22400000</v>
      </c>
      <c r="AB354" s="17">
        <v>2800000</v>
      </c>
      <c r="AC354" s="133">
        <v>1090</v>
      </c>
      <c r="AD354" s="44">
        <v>44981</v>
      </c>
      <c r="AE354" s="17">
        <v>25200000</v>
      </c>
      <c r="AF354" s="133">
        <v>1276</v>
      </c>
      <c r="AG354" s="44">
        <v>44992</v>
      </c>
      <c r="AH354" s="17">
        <v>22400000</v>
      </c>
      <c r="AI354" s="105" t="s">
        <v>112</v>
      </c>
      <c r="AJ354" s="108">
        <v>44991</v>
      </c>
      <c r="AK354" s="107" t="s">
        <v>2330</v>
      </c>
      <c r="AL354" s="48" t="s">
        <v>114</v>
      </c>
      <c r="AM354" s="133" t="s">
        <v>416</v>
      </c>
      <c r="AN354" s="109" t="s">
        <v>181</v>
      </c>
      <c r="AO354" s="39"/>
      <c r="AP354" s="311" t="s">
        <v>418</v>
      </c>
      <c r="AQ354" s="39">
        <v>1</v>
      </c>
      <c r="AR354" s="82" t="s">
        <v>118</v>
      </c>
      <c r="AS354" s="129">
        <v>45230</v>
      </c>
      <c r="AT354" s="17">
        <v>5600000</v>
      </c>
      <c r="AU354" s="17">
        <v>5600000</v>
      </c>
      <c r="AV354" s="65">
        <v>2</v>
      </c>
      <c r="AW354" s="65">
        <v>0</v>
      </c>
      <c r="AX354" s="65">
        <v>60</v>
      </c>
      <c r="AY354" s="65" t="s">
        <v>119</v>
      </c>
      <c r="AZ354" s="65">
        <v>60</v>
      </c>
      <c r="BA354" s="129">
        <v>45297</v>
      </c>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215"/>
      <c r="BY354" s="129">
        <v>45297</v>
      </c>
      <c r="BZ354" s="65">
        <f>Y354+AZ354</f>
        <v>300</v>
      </c>
      <c r="CA354" s="65" t="s">
        <v>274</v>
      </c>
      <c r="CB354" s="17">
        <f>AA354+AU354</f>
        <v>28000000</v>
      </c>
      <c r="CC354" s="39" t="s">
        <v>121</v>
      </c>
      <c r="CD354" s="221"/>
      <c r="CE354" s="85"/>
      <c r="CF354" s="85"/>
      <c r="CG354" s="85"/>
      <c r="CH354" s="85"/>
      <c r="CI354" s="85"/>
      <c r="CJ354" s="85"/>
      <c r="CK354" s="85"/>
      <c r="CL354" s="85"/>
      <c r="CM354" s="85"/>
      <c r="CN354" s="85"/>
      <c r="CO354" s="85"/>
      <c r="CP354" s="85"/>
      <c r="CQ354" s="85"/>
      <c r="CR354" s="85"/>
      <c r="CS354" s="85"/>
      <c r="CT354" s="85"/>
      <c r="CU354" s="85"/>
      <c r="CV354" s="85"/>
      <c r="CW354" s="85"/>
      <c r="CX354" s="85"/>
      <c r="CY354" s="85"/>
      <c r="CZ354" s="85"/>
      <c r="DA354" s="85"/>
    </row>
    <row r="355" spans="1:105" ht="28.5" customHeight="1" x14ac:dyDescent="0.2">
      <c r="A355" s="64">
        <v>355</v>
      </c>
      <c r="B355" s="99">
        <v>88374</v>
      </c>
      <c r="C355" s="1" t="s">
        <v>95</v>
      </c>
      <c r="D355" s="1" t="s">
        <v>96</v>
      </c>
      <c r="E355" s="29" t="s">
        <v>97</v>
      </c>
      <c r="F355" s="30" t="s">
        <v>2331</v>
      </c>
      <c r="G355" s="86" t="s">
        <v>2332</v>
      </c>
      <c r="H355" s="35" t="s">
        <v>100</v>
      </c>
      <c r="I355" s="24" t="s">
        <v>129</v>
      </c>
      <c r="J355" s="5" t="s">
        <v>249</v>
      </c>
      <c r="K355" s="11">
        <v>1</v>
      </c>
      <c r="L355" s="35" t="s">
        <v>103</v>
      </c>
      <c r="M355" s="52" t="s">
        <v>168</v>
      </c>
      <c r="N355" s="52" t="s">
        <v>105</v>
      </c>
      <c r="O355" s="52" t="s">
        <v>106</v>
      </c>
      <c r="P355" s="35" t="s">
        <v>2333</v>
      </c>
      <c r="Q355" s="26" t="s">
        <v>2334</v>
      </c>
      <c r="R355" s="15" t="s">
        <v>109</v>
      </c>
      <c r="S355" s="35" t="s">
        <v>110</v>
      </c>
      <c r="T355" s="12">
        <v>44991</v>
      </c>
      <c r="U355" s="37">
        <v>44993</v>
      </c>
      <c r="V355" s="37">
        <v>45237</v>
      </c>
      <c r="W355" s="7">
        <v>8</v>
      </c>
      <c r="X355" s="7">
        <v>0</v>
      </c>
      <c r="Y355" s="7">
        <f t="shared" si="4"/>
        <v>240</v>
      </c>
      <c r="Z355" s="7" t="s">
        <v>1374</v>
      </c>
      <c r="AA355" s="10">
        <v>36800000</v>
      </c>
      <c r="AB355" s="10">
        <v>4600000</v>
      </c>
      <c r="AC355" s="28">
        <v>1094</v>
      </c>
      <c r="AD355" s="37">
        <v>44984</v>
      </c>
      <c r="AE355" s="10">
        <v>36800000</v>
      </c>
      <c r="AF355" s="28">
        <v>1279</v>
      </c>
      <c r="AG355" s="37">
        <v>44992</v>
      </c>
      <c r="AH355" s="10">
        <v>36800000</v>
      </c>
      <c r="AI355" s="15" t="s">
        <v>112</v>
      </c>
      <c r="AJ355" s="16">
        <v>44991</v>
      </c>
      <c r="AK355" s="6" t="s">
        <v>2335</v>
      </c>
      <c r="AL355" s="35" t="s">
        <v>114</v>
      </c>
      <c r="AM355" s="28" t="s">
        <v>788</v>
      </c>
      <c r="AN355" s="23" t="s">
        <v>181</v>
      </c>
      <c r="AO355" s="15" t="s">
        <v>2191</v>
      </c>
      <c r="AP355" s="11" t="s">
        <v>135</v>
      </c>
      <c r="AQ355" s="11"/>
      <c r="AR355" s="26"/>
      <c r="AS355" s="40"/>
      <c r="AT355" s="40"/>
      <c r="AU355" s="40"/>
      <c r="AV355" s="40"/>
      <c r="AW355" s="40"/>
      <c r="AX355" s="40"/>
      <c r="AY355" s="40"/>
      <c r="AZ355" s="40"/>
      <c r="BA355" s="40"/>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217"/>
      <c r="BY355" s="92">
        <f>V355</f>
        <v>45237</v>
      </c>
      <c r="BZ355" s="26">
        <f>Y355+AZ355</f>
        <v>240</v>
      </c>
      <c r="CA355" s="26" t="str">
        <f>Z355</f>
        <v>8 MESES</v>
      </c>
      <c r="CB355" s="131">
        <f>AA355+AU355</f>
        <v>36800000</v>
      </c>
      <c r="CC355" s="11" t="s">
        <v>281</v>
      </c>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row>
    <row r="356" spans="1:105" ht="28.5" customHeight="1" x14ac:dyDescent="0.2">
      <c r="A356" s="79">
        <v>356</v>
      </c>
      <c r="B356" s="99">
        <v>88448</v>
      </c>
      <c r="C356" s="1" t="s">
        <v>1127</v>
      </c>
      <c r="D356" s="1" t="s">
        <v>1128</v>
      </c>
      <c r="E356" s="29" t="s">
        <v>1129</v>
      </c>
      <c r="F356" s="154" t="s">
        <v>2336</v>
      </c>
      <c r="G356" s="189" t="s">
        <v>2337</v>
      </c>
      <c r="H356" s="50" t="s">
        <v>100</v>
      </c>
      <c r="I356" s="54" t="s">
        <v>101</v>
      </c>
      <c r="J356" s="49" t="s">
        <v>249</v>
      </c>
      <c r="K356" s="31">
        <v>3</v>
      </c>
      <c r="L356" s="50" t="s">
        <v>103</v>
      </c>
      <c r="M356" s="126" t="s">
        <v>2338</v>
      </c>
      <c r="N356" s="126" t="s">
        <v>105</v>
      </c>
      <c r="O356" s="126" t="s">
        <v>106</v>
      </c>
      <c r="P356" s="50" t="s">
        <v>2339</v>
      </c>
      <c r="Q356" s="80" t="s">
        <v>2295</v>
      </c>
      <c r="R356" s="36" t="s">
        <v>109</v>
      </c>
      <c r="S356" s="50" t="s">
        <v>110</v>
      </c>
      <c r="T356" s="139">
        <v>44991</v>
      </c>
      <c r="U356" s="38">
        <v>44992</v>
      </c>
      <c r="V356" s="38">
        <v>45236</v>
      </c>
      <c r="W356" s="8">
        <v>8</v>
      </c>
      <c r="X356" s="8">
        <v>0</v>
      </c>
      <c r="Y356" s="8">
        <f t="shared" si="4"/>
        <v>240</v>
      </c>
      <c r="Z356" s="8" t="s">
        <v>1374</v>
      </c>
      <c r="AA356" s="115">
        <v>37600000</v>
      </c>
      <c r="AB356" s="115">
        <v>4700000</v>
      </c>
      <c r="AC356" s="138">
        <v>1108</v>
      </c>
      <c r="AD356" s="38">
        <v>44987</v>
      </c>
      <c r="AE356" s="115">
        <v>37600000</v>
      </c>
      <c r="AF356" s="138">
        <v>1277</v>
      </c>
      <c r="AG356" s="38">
        <v>44992</v>
      </c>
      <c r="AH356" s="115">
        <v>37600000</v>
      </c>
      <c r="AI356" s="36" t="s">
        <v>112</v>
      </c>
      <c r="AJ356" s="116">
        <v>44991</v>
      </c>
      <c r="AK356" s="114" t="s">
        <v>2340</v>
      </c>
      <c r="AL356" s="50" t="s">
        <v>114</v>
      </c>
      <c r="AM356" s="138" t="s">
        <v>1137</v>
      </c>
      <c r="AN356" s="36" t="s">
        <v>1138</v>
      </c>
      <c r="AO356" s="31"/>
      <c r="AP356" s="309" t="s">
        <v>225</v>
      </c>
      <c r="AQ356" s="31">
        <v>1</v>
      </c>
      <c r="AR356" s="80" t="s">
        <v>118</v>
      </c>
      <c r="AS356" s="140">
        <v>45231</v>
      </c>
      <c r="AT356" s="115">
        <v>4700000</v>
      </c>
      <c r="AU356" s="115">
        <v>4700000</v>
      </c>
      <c r="AV356" s="8">
        <v>1</v>
      </c>
      <c r="AW356" s="8">
        <v>0</v>
      </c>
      <c r="AX356" s="8">
        <v>30</v>
      </c>
      <c r="AY356" s="8" t="s">
        <v>136</v>
      </c>
      <c r="AZ356" s="8">
        <v>30</v>
      </c>
      <c r="BA356" s="140">
        <v>45266</v>
      </c>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215"/>
      <c r="BY356" s="140">
        <v>45266</v>
      </c>
      <c r="BZ356" s="8">
        <f>Y356+AZ356</f>
        <v>270</v>
      </c>
      <c r="CA356" s="8" t="s">
        <v>1150</v>
      </c>
      <c r="CB356" s="115">
        <f>AA356+AU356</f>
        <v>42300000</v>
      </c>
      <c r="CC356" s="31" t="s">
        <v>281</v>
      </c>
      <c r="CD356" s="220"/>
      <c r="CE356" s="75"/>
      <c r="CF356" s="75"/>
      <c r="CG356" s="75"/>
      <c r="CH356" s="75"/>
      <c r="CI356" s="75"/>
      <c r="CJ356" s="75"/>
      <c r="CK356" s="75"/>
      <c r="CL356" s="75"/>
      <c r="CM356" s="75"/>
      <c r="CN356" s="75"/>
      <c r="CO356" s="75"/>
      <c r="CP356" s="75"/>
      <c r="CQ356" s="75"/>
      <c r="CR356" s="75"/>
      <c r="CS356" s="75"/>
      <c r="CT356" s="75"/>
      <c r="CU356" s="75"/>
      <c r="CV356" s="75"/>
      <c r="CW356" s="75"/>
      <c r="CX356" s="75"/>
      <c r="CY356" s="75"/>
      <c r="CZ356" s="75"/>
      <c r="DA356" s="75"/>
    </row>
    <row r="357" spans="1:105" ht="26.25" customHeight="1" x14ac:dyDescent="0.2">
      <c r="A357" s="64">
        <v>357</v>
      </c>
      <c r="B357" s="100">
        <v>88381</v>
      </c>
      <c r="C357" s="1" t="s">
        <v>456</v>
      </c>
      <c r="D357" s="1" t="s">
        <v>457</v>
      </c>
      <c r="E357" s="29" t="s">
        <v>458</v>
      </c>
      <c r="F357" s="30" t="s">
        <v>2341</v>
      </c>
      <c r="G357" s="26" t="s">
        <v>2342</v>
      </c>
      <c r="H357" s="35" t="s">
        <v>100</v>
      </c>
      <c r="I357" s="24" t="s">
        <v>129</v>
      </c>
      <c r="J357" s="5" t="s">
        <v>249</v>
      </c>
      <c r="K357" s="11">
        <v>4</v>
      </c>
      <c r="L357" s="35" t="s">
        <v>103</v>
      </c>
      <c r="M357" s="52" t="s">
        <v>995</v>
      </c>
      <c r="N357" s="52" t="s">
        <v>105</v>
      </c>
      <c r="O357" s="52" t="s">
        <v>106</v>
      </c>
      <c r="P357" s="35" t="s">
        <v>2343</v>
      </c>
      <c r="Q357" s="26" t="s">
        <v>2344</v>
      </c>
      <c r="R357" s="15" t="s">
        <v>109</v>
      </c>
      <c r="S357" s="35" t="s">
        <v>110</v>
      </c>
      <c r="T357" s="12">
        <v>44992</v>
      </c>
      <c r="U357" s="37">
        <v>44994</v>
      </c>
      <c r="V357" s="37">
        <v>45238</v>
      </c>
      <c r="W357" s="7">
        <v>8</v>
      </c>
      <c r="X357" s="7">
        <v>0</v>
      </c>
      <c r="Y357" s="7">
        <f t="shared" si="4"/>
        <v>240</v>
      </c>
      <c r="Z357" s="7" t="s">
        <v>1374</v>
      </c>
      <c r="AA357" s="10">
        <v>40000000</v>
      </c>
      <c r="AB357" s="10">
        <v>5000000</v>
      </c>
      <c r="AC357" s="28">
        <v>1097</v>
      </c>
      <c r="AD357" s="37">
        <v>44984</v>
      </c>
      <c r="AE357" s="10">
        <v>80000000</v>
      </c>
      <c r="AF357" s="28">
        <v>1281</v>
      </c>
      <c r="AG357" s="37">
        <v>44993</v>
      </c>
      <c r="AH357" s="10">
        <v>40000000</v>
      </c>
      <c r="AI357" s="15" t="s">
        <v>112</v>
      </c>
      <c r="AJ357" s="16">
        <v>44992</v>
      </c>
      <c r="AK357" s="6" t="s">
        <v>2345</v>
      </c>
      <c r="AL357" s="35" t="s">
        <v>114</v>
      </c>
      <c r="AM357" s="28" t="s">
        <v>465</v>
      </c>
      <c r="AN357" s="15" t="s">
        <v>460</v>
      </c>
      <c r="AO357" s="11"/>
      <c r="AP357" s="310" t="s">
        <v>126</v>
      </c>
      <c r="AQ357" s="11">
        <v>2</v>
      </c>
      <c r="AR357" s="245" t="s">
        <v>706</v>
      </c>
      <c r="AS357" s="177" t="s">
        <v>2346</v>
      </c>
      <c r="AT357" s="57" t="s">
        <v>2103</v>
      </c>
      <c r="AU357" s="10">
        <v>15000000</v>
      </c>
      <c r="AV357" s="84" t="s">
        <v>1778</v>
      </c>
      <c r="AW357" s="84" t="s">
        <v>710</v>
      </c>
      <c r="AX357" s="84" t="s">
        <v>1779</v>
      </c>
      <c r="AY357" s="84" t="s">
        <v>1780</v>
      </c>
      <c r="AZ357" s="7">
        <v>90</v>
      </c>
      <c r="BA357" s="177" t="s">
        <v>2347</v>
      </c>
      <c r="BB357" s="85"/>
      <c r="BC357" s="85"/>
      <c r="BD357" s="85"/>
      <c r="BE357" s="85"/>
      <c r="BF357" s="85"/>
      <c r="BG357" s="85"/>
      <c r="BH357" s="85"/>
      <c r="BI357" s="85"/>
      <c r="BJ357" s="85"/>
      <c r="BK357" s="85"/>
      <c r="BL357" s="85"/>
      <c r="BM357" s="85"/>
      <c r="BN357" s="85"/>
      <c r="BO357" s="85"/>
      <c r="BP357" s="85"/>
      <c r="BQ357" s="85"/>
      <c r="BR357" s="85"/>
      <c r="BS357" s="85"/>
      <c r="BT357" s="85"/>
      <c r="BU357" s="85"/>
      <c r="BV357" s="85"/>
      <c r="BW357" s="85"/>
      <c r="BX357" s="218"/>
      <c r="BY357" s="94">
        <v>45330</v>
      </c>
      <c r="BZ357" s="7">
        <f>Y357+AZ357</f>
        <v>330</v>
      </c>
      <c r="CA357" s="7" t="s">
        <v>178</v>
      </c>
      <c r="CB357" s="10">
        <f>AA357+AU357</f>
        <v>55000000</v>
      </c>
      <c r="CC357" s="11" t="s">
        <v>121</v>
      </c>
      <c r="CD357" s="214"/>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row>
    <row r="358" spans="1:105" ht="28.5" hidden="1" customHeight="1" x14ac:dyDescent="0.2">
      <c r="A358" s="271">
        <v>358</v>
      </c>
      <c r="B358" s="208">
        <v>88662</v>
      </c>
      <c r="C358" s="1" t="s">
        <v>2348</v>
      </c>
      <c r="D358" s="1" t="s">
        <v>2349</v>
      </c>
      <c r="E358" s="29" t="s">
        <v>2350</v>
      </c>
      <c r="F358" s="272" t="s">
        <v>2351</v>
      </c>
      <c r="G358" s="273" t="s">
        <v>2352</v>
      </c>
      <c r="H358" s="143" t="s">
        <v>2353</v>
      </c>
      <c r="I358" s="53" t="s">
        <v>1446</v>
      </c>
      <c r="J358" s="117" t="s">
        <v>1446</v>
      </c>
      <c r="K358" s="83" t="s">
        <v>1446</v>
      </c>
      <c r="L358" s="143" t="s">
        <v>1446</v>
      </c>
      <c r="M358" s="150" t="s">
        <v>1446</v>
      </c>
      <c r="N358" s="150" t="s">
        <v>1446</v>
      </c>
      <c r="O358" s="150" t="s">
        <v>1446</v>
      </c>
      <c r="P358" s="143" t="s">
        <v>2351</v>
      </c>
      <c r="Q358" s="123" t="s">
        <v>2354</v>
      </c>
      <c r="R358" s="120" t="s">
        <v>109</v>
      </c>
      <c r="S358" s="143" t="s">
        <v>2355</v>
      </c>
      <c r="T358" s="152">
        <v>44993</v>
      </c>
      <c r="U358" s="153">
        <v>44995</v>
      </c>
      <c r="V358" s="153">
        <v>45391</v>
      </c>
      <c r="W358" s="118">
        <v>12</v>
      </c>
      <c r="X358" s="118">
        <v>0</v>
      </c>
      <c r="Y358" s="118">
        <f>W358*30</f>
        <v>360</v>
      </c>
      <c r="Z358" s="118" t="s">
        <v>183</v>
      </c>
      <c r="AA358" s="119">
        <v>104400000</v>
      </c>
      <c r="AB358" s="119">
        <v>8700000</v>
      </c>
      <c r="AC358" s="150" t="s">
        <v>2356</v>
      </c>
      <c r="AD358" s="286" t="s">
        <v>2357</v>
      </c>
      <c r="AE358" s="287" t="s">
        <v>2358</v>
      </c>
      <c r="AF358" s="150" t="s">
        <v>2359</v>
      </c>
      <c r="AG358" s="286" t="s">
        <v>2360</v>
      </c>
      <c r="AH358" s="287" t="s">
        <v>2358</v>
      </c>
      <c r="AI358" s="120" t="s">
        <v>2361</v>
      </c>
      <c r="AJ358" s="121">
        <v>44992</v>
      </c>
      <c r="AK358" s="122" t="s">
        <v>2362</v>
      </c>
      <c r="AL358" s="143" t="s">
        <v>114</v>
      </c>
      <c r="AM358" s="151" t="s">
        <v>2363</v>
      </c>
      <c r="AN358" s="123" t="s">
        <v>233</v>
      </c>
      <c r="AO358" s="120" t="s">
        <v>2364</v>
      </c>
      <c r="AP358" s="83" t="s">
        <v>225</v>
      </c>
      <c r="AQ358" s="83"/>
      <c r="AR358" s="63"/>
      <c r="AS358" s="63"/>
      <c r="AT358" s="63"/>
      <c r="AU358" s="63"/>
      <c r="AV358" s="63"/>
      <c r="AW358" s="63"/>
      <c r="AX358" s="63"/>
      <c r="AY358" s="63"/>
      <c r="AZ358" s="63"/>
      <c r="BA358" s="63"/>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176">
        <f>V358</f>
        <v>45391</v>
      </c>
      <c r="BZ358" s="63"/>
      <c r="CA358" s="63"/>
      <c r="CB358" s="63"/>
      <c r="CC358" s="83" t="s">
        <v>121</v>
      </c>
      <c r="CD358" s="63"/>
      <c r="CE358" s="123" t="s">
        <v>1446</v>
      </c>
      <c r="CF358" s="123" t="s">
        <v>1446</v>
      </c>
      <c r="CG358" s="63"/>
      <c r="CH358" s="63"/>
      <c r="CI358" s="63"/>
      <c r="CJ358" s="63"/>
      <c r="CK358" s="63"/>
      <c r="CL358" s="63"/>
      <c r="CM358" s="63"/>
      <c r="CN358" s="63"/>
      <c r="CO358" s="63"/>
      <c r="CP358" s="63"/>
      <c r="CQ358" s="63"/>
      <c r="CR358" s="63"/>
      <c r="CS358" s="63"/>
      <c r="CT358" s="63"/>
      <c r="CU358" s="63"/>
      <c r="CV358" s="63"/>
      <c r="CW358" s="63"/>
      <c r="CX358" s="63"/>
      <c r="CY358" s="123" t="s">
        <v>1446</v>
      </c>
      <c r="CZ358" s="123">
        <v>1</v>
      </c>
      <c r="DA358" s="63"/>
    </row>
    <row r="359" spans="1:105" ht="26.25" customHeight="1" x14ac:dyDescent="0.2">
      <c r="A359" s="64">
        <v>359</v>
      </c>
      <c r="B359" s="100">
        <v>88377</v>
      </c>
      <c r="C359" s="1" t="s">
        <v>1127</v>
      </c>
      <c r="D359" s="1" t="s">
        <v>1128</v>
      </c>
      <c r="E359" s="29" t="s">
        <v>1129</v>
      </c>
      <c r="F359" s="30" t="s">
        <v>2365</v>
      </c>
      <c r="G359" s="86" t="s">
        <v>2366</v>
      </c>
      <c r="H359" s="35" t="s">
        <v>100</v>
      </c>
      <c r="I359" s="24" t="s">
        <v>129</v>
      </c>
      <c r="J359" s="5" t="s">
        <v>249</v>
      </c>
      <c r="K359" s="11">
        <v>3</v>
      </c>
      <c r="L359" s="35" t="s">
        <v>103</v>
      </c>
      <c r="M359" s="52" t="s">
        <v>131</v>
      </c>
      <c r="N359" s="52" t="s">
        <v>105</v>
      </c>
      <c r="O359" s="52" t="s">
        <v>106</v>
      </c>
      <c r="P359" s="35" t="s">
        <v>2367</v>
      </c>
      <c r="Q359" s="26" t="s">
        <v>2295</v>
      </c>
      <c r="R359" s="15" t="s">
        <v>109</v>
      </c>
      <c r="S359" s="35" t="s">
        <v>110</v>
      </c>
      <c r="T359" s="12">
        <v>44992</v>
      </c>
      <c r="U359" s="37">
        <v>44993</v>
      </c>
      <c r="V359" s="37">
        <v>45237</v>
      </c>
      <c r="W359" s="7">
        <v>8</v>
      </c>
      <c r="X359" s="7">
        <v>0</v>
      </c>
      <c r="Y359" s="7">
        <f t="shared" ref="Y359:Y365" si="5">W359*30+X359</f>
        <v>240</v>
      </c>
      <c r="Z359" s="7" t="s">
        <v>1374</v>
      </c>
      <c r="AA359" s="10">
        <v>48000000</v>
      </c>
      <c r="AB359" s="10">
        <v>6000000</v>
      </c>
      <c r="AC359" s="28">
        <v>1095</v>
      </c>
      <c r="AD359" s="37">
        <v>44984</v>
      </c>
      <c r="AE359" s="10">
        <v>48000000</v>
      </c>
      <c r="AF359" s="28">
        <v>1278</v>
      </c>
      <c r="AG359" s="37">
        <v>44992</v>
      </c>
      <c r="AH359" s="10">
        <v>48000000</v>
      </c>
      <c r="AI359" s="15" t="s">
        <v>112</v>
      </c>
      <c r="AJ359" s="16">
        <v>44991</v>
      </c>
      <c r="AK359" s="6" t="s">
        <v>2368</v>
      </c>
      <c r="AL359" s="35" t="s">
        <v>114</v>
      </c>
      <c r="AM359" s="28" t="s">
        <v>1137</v>
      </c>
      <c r="AN359" s="15" t="s">
        <v>1138</v>
      </c>
      <c r="AO359" s="11"/>
      <c r="AP359" s="11" t="s">
        <v>225</v>
      </c>
      <c r="AQ359" s="11"/>
      <c r="AR359" s="40"/>
      <c r="AS359" s="40"/>
      <c r="AT359" s="40"/>
      <c r="AU359" s="40"/>
      <c r="AV359" s="40"/>
      <c r="AW359" s="40"/>
      <c r="AX359" s="40"/>
      <c r="AY359" s="40"/>
      <c r="AZ359" s="40"/>
      <c r="BA359" s="40"/>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217"/>
      <c r="BY359" s="92">
        <f>V359</f>
        <v>45237</v>
      </c>
      <c r="BZ359" s="26">
        <f>Y359+AZ359</f>
        <v>240</v>
      </c>
      <c r="CA359" s="26" t="str">
        <f>Z359</f>
        <v>8 MESES</v>
      </c>
      <c r="CB359" s="131">
        <f>AA359+AU359</f>
        <v>48000000</v>
      </c>
      <c r="CC359" s="11" t="s">
        <v>281</v>
      </c>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row>
    <row r="360" spans="1:105" ht="26.25" customHeight="1" x14ac:dyDescent="0.2">
      <c r="A360" s="79">
        <v>360</v>
      </c>
      <c r="B360" s="100">
        <v>88424</v>
      </c>
      <c r="C360" s="1" t="s">
        <v>95</v>
      </c>
      <c r="D360" s="1" t="s">
        <v>96</v>
      </c>
      <c r="E360" s="29" t="s">
        <v>97</v>
      </c>
      <c r="F360" s="154" t="s">
        <v>2369</v>
      </c>
      <c r="G360" s="155" t="s">
        <v>2370</v>
      </c>
      <c r="H360" s="50" t="s">
        <v>100</v>
      </c>
      <c r="I360" s="54" t="s">
        <v>101</v>
      </c>
      <c r="J360" s="49" t="s">
        <v>249</v>
      </c>
      <c r="K360" s="31">
        <v>5</v>
      </c>
      <c r="L360" s="50" t="s">
        <v>214</v>
      </c>
      <c r="M360" s="126" t="s">
        <v>215</v>
      </c>
      <c r="N360" s="126" t="s">
        <v>105</v>
      </c>
      <c r="O360" s="126" t="s">
        <v>106</v>
      </c>
      <c r="P360" s="50" t="s">
        <v>2371</v>
      </c>
      <c r="Q360" s="80" t="s">
        <v>2372</v>
      </c>
      <c r="R360" s="36" t="s">
        <v>109</v>
      </c>
      <c r="S360" s="50" t="s">
        <v>110</v>
      </c>
      <c r="T360" s="139">
        <v>44994</v>
      </c>
      <c r="U360" s="38">
        <v>44999</v>
      </c>
      <c r="V360" s="38">
        <v>45243</v>
      </c>
      <c r="W360" s="8">
        <v>8</v>
      </c>
      <c r="X360" s="8">
        <v>0</v>
      </c>
      <c r="Y360" s="8">
        <f t="shared" si="5"/>
        <v>240</v>
      </c>
      <c r="Z360" s="8" t="s">
        <v>1374</v>
      </c>
      <c r="AA360" s="115">
        <v>14400000</v>
      </c>
      <c r="AB360" s="115">
        <v>1800000</v>
      </c>
      <c r="AC360" s="138">
        <v>1107</v>
      </c>
      <c r="AD360" s="38">
        <v>44987</v>
      </c>
      <c r="AE360" s="115">
        <v>14400000</v>
      </c>
      <c r="AF360" s="138">
        <v>1287</v>
      </c>
      <c r="AG360" s="38">
        <v>44994</v>
      </c>
      <c r="AH360" s="115">
        <v>14400000</v>
      </c>
      <c r="AI360" s="36" t="s">
        <v>112</v>
      </c>
      <c r="AJ360" s="116">
        <v>44993</v>
      </c>
      <c r="AK360" s="114" t="s">
        <v>2373</v>
      </c>
      <c r="AL360" s="50" t="s">
        <v>114</v>
      </c>
      <c r="AM360" s="138" t="s">
        <v>1321</v>
      </c>
      <c r="AN360" s="36" t="s">
        <v>1322</v>
      </c>
      <c r="AO360" s="31"/>
      <c r="AP360" s="309" t="s">
        <v>126</v>
      </c>
      <c r="AQ360" s="31">
        <v>2</v>
      </c>
      <c r="AR360" s="80" t="s">
        <v>118</v>
      </c>
      <c r="AS360" s="140">
        <v>45240</v>
      </c>
      <c r="AT360" s="115">
        <v>3600000</v>
      </c>
      <c r="AU360" s="115">
        <v>3600000</v>
      </c>
      <c r="AV360" s="8">
        <v>2</v>
      </c>
      <c r="AW360" s="8">
        <v>0</v>
      </c>
      <c r="AX360" s="8">
        <v>60</v>
      </c>
      <c r="AY360" s="8" t="s">
        <v>119</v>
      </c>
      <c r="AZ360" s="8">
        <v>60</v>
      </c>
      <c r="BA360" s="140">
        <v>45304</v>
      </c>
      <c r="BB360" s="40"/>
      <c r="BC360" s="40"/>
      <c r="BD360" s="40"/>
      <c r="BE360" s="40"/>
      <c r="BF360" s="40"/>
      <c r="BG360" s="40"/>
      <c r="BH360" s="40"/>
      <c r="BI360" s="40"/>
      <c r="BJ360" s="40"/>
      <c r="BK360" s="26" t="s">
        <v>343</v>
      </c>
      <c r="BL360" s="94">
        <v>45048</v>
      </c>
      <c r="BM360" s="94">
        <v>45050</v>
      </c>
      <c r="BN360" s="26" t="s">
        <v>2374</v>
      </c>
      <c r="BO360" s="26">
        <v>1192925074</v>
      </c>
      <c r="BP360" s="26" t="s">
        <v>2375</v>
      </c>
      <c r="BQ360" s="10">
        <v>2820000</v>
      </c>
      <c r="BR360" s="26" t="s">
        <v>2370</v>
      </c>
      <c r="BS360" s="26">
        <v>1000774233</v>
      </c>
      <c r="BT360" s="26" t="s">
        <v>2376</v>
      </c>
      <c r="BU360" s="10">
        <v>11580000</v>
      </c>
      <c r="BV360" s="59" t="s">
        <v>2377</v>
      </c>
      <c r="BW360" s="10"/>
      <c r="BX360" s="244"/>
      <c r="BY360" s="140">
        <v>45304</v>
      </c>
      <c r="BZ360" s="8">
        <f>Y360+AZ360</f>
        <v>300</v>
      </c>
      <c r="CA360" s="8" t="s">
        <v>274</v>
      </c>
      <c r="CB360" s="115">
        <f>AA360+AU360</f>
        <v>18000000</v>
      </c>
      <c r="CC360" s="31" t="s">
        <v>612</v>
      </c>
      <c r="CD360" s="232" t="s">
        <v>2149</v>
      </c>
      <c r="CE360" s="75"/>
      <c r="CF360" s="75"/>
      <c r="CG360" s="75"/>
      <c r="CH360" s="75"/>
      <c r="CI360" s="75"/>
      <c r="CJ360" s="75"/>
      <c r="CK360" s="75"/>
      <c r="CL360" s="75"/>
      <c r="CM360" s="75"/>
      <c r="CN360" s="75"/>
      <c r="CO360" s="75"/>
      <c r="CP360" s="75"/>
      <c r="CQ360" s="75"/>
      <c r="CR360" s="75"/>
      <c r="CS360" s="75"/>
      <c r="CT360" s="75"/>
      <c r="CU360" s="75"/>
      <c r="CV360" s="75"/>
      <c r="CW360" s="75"/>
      <c r="CX360" s="75"/>
      <c r="CY360" s="75"/>
      <c r="CZ360" s="75"/>
      <c r="DA360" s="75"/>
    </row>
    <row r="361" spans="1:105" ht="26.25" customHeight="1" x14ac:dyDescent="0.2">
      <c r="A361" s="77">
        <v>361</v>
      </c>
      <c r="B361" s="100">
        <v>87420</v>
      </c>
      <c r="C361" s="1" t="s">
        <v>95</v>
      </c>
      <c r="D361" s="1" t="s">
        <v>96</v>
      </c>
      <c r="E361" s="29" t="s">
        <v>256</v>
      </c>
      <c r="F361" s="112" t="s">
        <v>2378</v>
      </c>
      <c r="G361" s="82" t="s">
        <v>2379</v>
      </c>
      <c r="H361" s="48" t="s">
        <v>100</v>
      </c>
      <c r="I361" s="45" t="s">
        <v>101</v>
      </c>
      <c r="J361" s="47" t="s">
        <v>249</v>
      </c>
      <c r="K361" s="39">
        <v>1</v>
      </c>
      <c r="L361" s="142" t="s">
        <v>290</v>
      </c>
      <c r="M361" s="132" t="s">
        <v>412</v>
      </c>
      <c r="N361" s="132" t="s">
        <v>105</v>
      </c>
      <c r="O361" s="132" t="s">
        <v>106</v>
      </c>
      <c r="P361" s="48" t="s">
        <v>2380</v>
      </c>
      <c r="Q361" s="82" t="s">
        <v>2381</v>
      </c>
      <c r="R361" s="105" t="s">
        <v>109</v>
      </c>
      <c r="S361" s="48" t="s">
        <v>110</v>
      </c>
      <c r="T361" s="134">
        <v>44994</v>
      </c>
      <c r="U361" s="44">
        <v>44995</v>
      </c>
      <c r="V361" s="44">
        <v>45239</v>
      </c>
      <c r="W361" s="65">
        <v>8</v>
      </c>
      <c r="X361" s="65">
        <v>0</v>
      </c>
      <c r="Y361" s="65">
        <f t="shared" si="5"/>
        <v>240</v>
      </c>
      <c r="Z361" s="65" t="s">
        <v>1374</v>
      </c>
      <c r="AA361" s="17">
        <v>32000000</v>
      </c>
      <c r="AB361" s="17">
        <v>4000000</v>
      </c>
      <c r="AC361" s="133">
        <v>1111</v>
      </c>
      <c r="AD361" s="44">
        <v>44988</v>
      </c>
      <c r="AE361" s="17">
        <v>32000000</v>
      </c>
      <c r="AF361" s="133">
        <v>1285</v>
      </c>
      <c r="AG361" s="44">
        <v>44994</v>
      </c>
      <c r="AH361" s="17">
        <v>32000000</v>
      </c>
      <c r="AI361" s="105" t="s">
        <v>112</v>
      </c>
      <c r="AJ361" s="108">
        <v>44993</v>
      </c>
      <c r="AK361" s="107" t="s">
        <v>2382</v>
      </c>
      <c r="AL361" s="48" t="s">
        <v>114</v>
      </c>
      <c r="AM361" s="133" t="s">
        <v>728</v>
      </c>
      <c r="AN361" s="112" t="s">
        <v>143</v>
      </c>
      <c r="AO361" s="39"/>
      <c r="AP361" s="311" t="s">
        <v>225</v>
      </c>
      <c r="AQ361" s="39">
        <v>1</v>
      </c>
      <c r="AR361" s="82" t="s">
        <v>118</v>
      </c>
      <c r="AS361" s="129">
        <v>45239</v>
      </c>
      <c r="AT361" s="17">
        <v>8000000</v>
      </c>
      <c r="AU361" s="17">
        <v>8000000</v>
      </c>
      <c r="AV361" s="65">
        <v>2</v>
      </c>
      <c r="AW361" s="65">
        <v>0</v>
      </c>
      <c r="AX361" s="65">
        <v>60</v>
      </c>
      <c r="AY361" s="65" t="s">
        <v>119</v>
      </c>
      <c r="AZ361" s="65">
        <v>60</v>
      </c>
      <c r="BA361" s="129">
        <v>45300</v>
      </c>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215"/>
      <c r="BY361" s="129">
        <v>45300</v>
      </c>
      <c r="BZ361" s="65">
        <f>Y361+AZ361</f>
        <v>300</v>
      </c>
      <c r="CA361" s="65" t="s">
        <v>274</v>
      </c>
      <c r="CB361" s="17">
        <f>AA361+AU361</f>
        <v>40000000</v>
      </c>
      <c r="CC361" s="39" t="s">
        <v>121</v>
      </c>
      <c r="CD361" s="221"/>
      <c r="CE361" s="85"/>
      <c r="CF361" s="85"/>
      <c r="CG361" s="85"/>
      <c r="CH361" s="85"/>
      <c r="CI361" s="85"/>
      <c r="CJ361" s="85"/>
      <c r="CK361" s="85"/>
      <c r="CL361" s="85"/>
      <c r="CM361" s="85"/>
      <c r="CN361" s="85"/>
      <c r="CO361" s="85"/>
      <c r="CP361" s="85"/>
      <c r="CQ361" s="85"/>
      <c r="CR361" s="85"/>
      <c r="CS361" s="85"/>
      <c r="CT361" s="85"/>
      <c r="CU361" s="85"/>
      <c r="CV361" s="85"/>
      <c r="CW361" s="85"/>
      <c r="CX361" s="85"/>
      <c r="CY361" s="85"/>
      <c r="CZ361" s="85"/>
      <c r="DA361" s="85"/>
    </row>
    <row r="362" spans="1:105" ht="26.25" customHeight="1" x14ac:dyDescent="0.2">
      <c r="A362" s="64">
        <v>362</v>
      </c>
      <c r="B362" s="100">
        <v>88419</v>
      </c>
      <c r="C362" s="1" t="s">
        <v>613</v>
      </c>
      <c r="D362" s="1" t="s">
        <v>614</v>
      </c>
      <c r="E362" s="29" t="s">
        <v>615</v>
      </c>
      <c r="F362" s="30" t="s">
        <v>2383</v>
      </c>
      <c r="G362" s="86" t="s">
        <v>2384</v>
      </c>
      <c r="H362" s="35" t="s">
        <v>100</v>
      </c>
      <c r="I362" s="24" t="s">
        <v>101</v>
      </c>
      <c r="J362" s="5" t="s">
        <v>249</v>
      </c>
      <c r="K362" s="11">
        <v>5</v>
      </c>
      <c r="L362" s="35" t="s">
        <v>214</v>
      </c>
      <c r="M362" s="52" t="s">
        <v>215</v>
      </c>
      <c r="N362" s="52" t="s">
        <v>105</v>
      </c>
      <c r="O362" s="52" t="s">
        <v>106</v>
      </c>
      <c r="P362" s="35" t="s">
        <v>2385</v>
      </c>
      <c r="Q362" s="26" t="s">
        <v>1569</v>
      </c>
      <c r="R362" s="15" t="s">
        <v>109</v>
      </c>
      <c r="S362" s="35" t="s">
        <v>110</v>
      </c>
      <c r="T362" s="12">
        <v>44994</v>
      </c>
      <c r="U362" s="37">
        <v>44995</v>
      </c>
      <c r="V362" s="37">
        <v>45239</v>
      </c>
      <c r="W362" s="7">
        <v>8</v>
      </c>
      <c r="X362" s="7">
        <v>0</v>
      </c>
      <c r="Y362" s="7">
        <f t="shared" si="5"/>
        <v>240</v>
      </c>
      <c r="Z362" s="7" t="s">
        <v>1374</v>
      </c>
      <c r="AA362" s="10">
        <v>19200000</v>
      </c>
      <c r="AB362" s="10">
        <v>2400000</v>
      </c>
      <c r="AC362" s="28">
        <v>1105</v>
      </c>
      <c r="AD362" s="37">
        <v>44987</v>
      </c>
      <c r="AE362" s="10">
        <v>38400000</v>
      </c>
      <c r="AF362" s="28">
        <v>1288</v>
      </c>
      <c r="AG362" s="37">
        <v>44995</v>
      </c>
      <c r="AH362" s="10">
        <v>19200000</v>
      </c>
      <c r="AI362" s="15" t="s">
        <v>112</v>
      </c>
      <c r="AJ362" s="16">
        <v>44993</v>
      </c>
      <c r="AK362" s="6" t="s">
        <v>2386</v>
      </c>
      <c r="AL362" s="35" t="s">
        <v>114</v>
      </c>
      <c r="AM362" s="28" t="s">
        <v>620</v>
      </c>
      <c r="AN362" s="15" t="s">
        <v>1572</v>
      </c>
      <c r="AO362" s="11"/>
      <c r="AP362" s="11" t="s">
        <v>135</v>
      </c>
      <c r="AQ362" s="11"/>
      <c r="AR362" s="40"/>
      <c r="AS362" s="40"/>
      <c r="AT362" s="40"/>
      <c r="AU362" s="40"/>
      <c r="AV362" s="40"/>
      <c r="AW362" s="40"/>
      <c r="AX362" s="40"/>
      <c r="AY362" s="40"/>
      <c r="AZ362" s="40"/>
      <c r="BA362" s="40"/>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207"/>
      <c r="BY362" s="92">
        <f>V362</f>
        <v>45239</v>
      </c>
      <c r="BZ362" s="26">
        <f>Y362+AZ362</f>
        <v>240</v>
      </c>
      <c r="CA362" s="26" t="str">
        <f>Z362</f>
        <v>8 MESES</v>
      </c>
      <c r="CB362" s="131">
        <f>AA362+AU362</f>
        <v>19200000</v>
      </c>
      <c r="CC362" s="11" t="s">
        <v>281</v>
      </c>
      <c r="CD362" s="26" t="s">
        <v>2149</v>
      </c>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row>
    <row r="363" spans="1:105" ht="26.25" customHeight="1" x14ac:dyDescent="0.2">
      <c r="A363" s="64">
        <v>363</v>
      </c>
      <c r="B363" s="100">
        <v>88426</v>
      </c>
      <c r="C363" s="1" t="s">
        <v>1627</v>
      </c>
      <c r="D363" s="1" t="s">
        <v>1628</v>
      </c>
      <c r="E363" s="29" t="s">
        <v>1629</v>
      </c>
      <c r="F363" s="30" t="s">
        <v>2387</v>
      </c>
      <c r="G363" s="86" t="s">
        <v>2388</v>
      </c>
      <c r="H363" s="35" t="s">
        <v>100</v>
      </c>
      <c r="I363" s="24" t="s">
        <v>129</v>
      </c>
      <c r="J363" s="5" t="s">
        <v>249</v>
      </c>
      <c r="K363" s="11">
        <v>4</v>
      </c>
      <c r="L363" s="35" t="s">
        <v>214</v>
      </c>
      <c r="M363" s="52" t="s">
        <v>215</v>
      </c>
      <c r="N363" s="52" t="s">
        <v>105</v>
      </c>
      <c r="O363" s="52" t="s">
        <v>106</v>
      </c>
      <c r="P363" s="35" t="s">
        <v>2389</v>
      </c>
      <c r="Q363" s="26" t="s">
        <v>2390</v>
      </c>
      <c r="R363" s="15" t="s">
        <v>109</v>
      </c>
      <c r="S363" s="35" t="s">
        <v>110</v>
      </c>
      <c r="T363" s="12">
        <v>44994</v>
      </c>
      <c r="U363" s="37">
        <v>44995</v>
      </c>
      <c r="V363" s="37">
        <v>45239</v>
      </c>
      <c r="W363" s="7">
        <v>8</v>
      </c>
      <c r="X363" s="7">
        <v>0</v>
      </c>
      <c r="Y363" s="7">
        <f t="shared" si="5"/>
        <v>240</v>
      </c>
      <c r="Z363" s="7" t="s">
        <v>1374</v>
      </c>
      <c r="AA363" s="10">
        <v>16000000</v>
      </c>
      <c r="AB363" s="10">
        <v>2000000</v>
      </c>
      <c r="AC363" s="28">
        <v>1116</v>
      </c>
      <c r="AD363" s="37">
        <v>44993</v>
      </c>
      <c r="AE363" s="10">
        <v>64000000</v>
      </c>
      <c r="AF363" s="28">
        <v>1286</v>
      </c>
      <c r="AG363" s="37">
        <v>44994</v>
      </c>
      <c r="AH363" s="10">
        <v>16000000</v>
      </c>
      <c r="AI363" s="15" t="s">
        <v>112</v>
      </c>
      <c r="AJ363" s="16">
        <v>44993</v>
      </c>
      <c r="AK363" s="6" t="s">
        <v>2391</v>
      </c>
      <c r="AL363" s="35" t="s">
        <v>114</v>
      </c>
      <c r="AM363" s="28" t="s">
        <v>1001</v>
      </c>
      <c r="AN363" s="15" t="s">
        <v>1638</v>
      </c>
      <c r="AO363" s="15" t="s">
        <v>1639</v>
      </c>
      <c r="AP363" s="11" t="s">
        <v>117</v>
      </c>
      <c r="AQ363" s="11">
        <v>1</v>
      </c>
      <c r="AR363" s="40"/>
      <c r="AS363" s="40"/>
      <c r="AT363" s="40"/>
      <c r="AU363" s="40"/>
      <c r="AV363" s="40"/>
      <c r="AW363" s="40"/>
      <c r="AX363" s="40"/>
      <c r="AY363" s="40"/>
      <c r="AZ363" s="40"/>
      <c r="BA363" s="40"/>
      <c r="BB363" s="40"/>
      <c r="BC363" s="40"/>
      <c r="BD363" s="40"/>
      <c r="BE363" s="40"/>
      <c r="BF363" s="40"/>
      <c r="BG363" s="40"/>
      <c r="BH363" s="40"/>
      <c r="BI363" s="40"/>
      <c r="BJ363" s="40"/>
      <c r="BK363" s="26" t="s">
        <v>343</v>
      </c>
      <c r="BL363" s="94">
        <v>45097</v>
      </c>
      <c r="BM363" s="94">
        <v>45098</v>
      </c>
      <c r="BN363" s="26" t="s">
        <v>2392</v>
      </c>
      <c r="BO363" s="26">
        <v>1023034072</v>
      </c>
      <c r="BP363" s="26" t="s">
        <v>2393</v>
      </c>
      <c r="BQ363" s="10">
        <v>6733326</v>
      </c>
      <c r="BR363" s="26" t="s">
        <v>2388</v>
      </c>
      <c r="BS363" s="26">
        <v>1021666622</v>
      </c>
      <c r="BT363" s="26" t="s">
        <v>2394</v>
      </c>
      <c r="BU363" s="10">
        <v>9266674</v>
      </c>
      <c r="BV363" s="25" t="s">
        <v>2395</v>
      </c>
      <c r="BW363" s="40"/>
      <c r="BX363" s="215"/>
      <c r="BY363" s="92">
        <f>V363</f>
        <v>45239</v>
      </c>
      <c r="BZ363" s="26">
        <f>Y363+AZ363</f>
        <v>240</v>
      </c>
      <c r="CA363" s="26" t="str">
        <f>Z363</f>
        <v>8 MESES</v>
      </c>
      <c r="CB363" s="131">
        <f>AA363+AU363</f>
        <v>16000000</v>
      </c>
      <c r="CC363" s="11" t="s">
        <v>368</v>
      </c>
      <c r="CD363" s="26" t="s">
        <v>2149</v>
      </c>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row>
    <row r="364" spans="1:105" ht="26.25" customHeight="1" x14ac:dyDescent="0.2">
      <c r="A364" s="64">
        <v>364</v>
      </c>
      <c r="B364" s="100">
        <v>88178</v>
      </c>
      <c r="C364" s="1" t="s">
        <v>95</v>
      </c>
      <c r="D364" s="1" t="s">
        <v>96</v>
      </c>
      <c r="E364" s="29" t="s">
        <v>95</v>
      </c>
      <c r="F364" s="30" t="s">
        <v>2396</v>
      </c>
      <c r="G364" s="86" t="s">
        <v>2397</v>
      </c>
      <c r="H364" s="35" t="s">
        <v>100</v>
      </c>
      <c r="I364" s="24" t="s">
        <v>101</v>
      </c>
      <c r="J364" s="5" t="s">
        <v>249</v>
      </c>
      <c r="K364" s="11">
        <v>3</v>
      </c>
      <c r="L364" s="35" t="s">
        <v>103</v>
      </c>
      <c r="M364" s="52" t="s">
        <v>482</v>
      </c>
      <c r="N364" s="52" t="s">
        <v>105</v>
      </c>
      <c r="O364" s="52" t="s">
        <v>106</v>
      </c>
      <c r="P364" s="35" t="s">
        <v>2398</v>
      </c>
      <c r="Q364" s="26" t="s">
        <v>2005</v>
      </c>
      <c r="R364" s="15" t="s">
        <v>109</v>
      </c>
      <c r="S364" s="35" t="s">
        <v>110</v>
      </c>
      <c r="T364" s="12">
        <v>44994</v>
      </c>
      <c r="U364" s="37">
        <v>45001</v>
      </c>
      <c r="V364" s="37">
        <v>45245</v>
      </c>
      <c r="W364" s="7">
        <v>8</v>
      </c>
      <c r="X364" s="7">
        <v>0</v>
      </c>
      <c r="Y364" s="7">
        <f t="shared" si="5"/>
        <v>240</v>
      </c>
      <c r="Z364" s="7" t="s">
        <v>1374</v>
      </c>
      <c r="AA364" s="10">
        <v>52000000</v>
      </c>
      <c r="AB364" s="10">
        <v>6500000</v>
      </c>
      <c r="AC364" s="28">
        <v>1100</v>
      </c>
      <c r="AD364" s="37">
        <v>44987</v>
      </c>
      <c r="AE364" s="10">
        <v>52000000</v>
      </c>
      <c r="AF364" s="28">
        <v>1289</v>
      </c>
      <c r="AG364" s="37">
        <v>44995</v>
      </c>
      <c r="AH364" s="10">
        <v>52000000</v>
      </c>
      <c r="AI364" s="15" t="s">
        <v>112</v>
      </c>
      <c r="AJ364" s="16">
        <v>44994</v>
      </c>
      <c r="AK364" s="6" t="s">
        <v>2399</v>
      </c>
      <c r="AL364" s="35" t="s">
        <v>114</v>
      </c>
      <c r="AM364" s="28" t="s">
        <v>1104</v>
      </c>
      <c r="AN364" s="15" t="s">
        <v>1118</v>
      </c>
      <c r="AO364" s="11"/>
      <c r="AP364" s="11" t="s">
        <v>472</v>
      </c>
      <c r="AQ364" s="11"/>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215"/>
      <c r="BY364" s="92">
        <f>V364</f>
        <v>45245</v>
      </c>
      <c r="BZ364" s="26">
        <f>Y364+AZ364</f>
        <v>240</v>
      </c>
      <c r="CA364" s="26" t="str">
        <f>Z364</f>
        <v>8 MESES</v>
      </c>
      <c r="CB364" s="131">
        <f>AA364+AU364</f>
        <v>52000000</v>
      </c>
      <c r="CC364" s="11" t="s">
        <v>281</v>
      </c>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row>
    <row r="365" spans="1:105" ht="26.25" customHeight="1" x14ac:dyDescent="0.2">
      <c r="A365" s="64">
        <v>365</v>
      </c>
      <c r="B365" s="100">
        <v>88426</v>
      </c>
      <c r="C365" s="1" t="s">
        <v>1627</v>
      </c>
      <c r="D365" s="1" t="s">
        <v>1628</v>
      </c>
      <c r="E365" s="29" t="s">
        <v>1629</v>
      </c>
      <c r="F365" s="30" t="s">
        <v>2400</v>
      </c>
      <c r="G365" s="86" t="s">
        <v>2401</v>
      </c>
      <c r="H365" s="35" t="s">
        <v>100</v>
      </c>
      <c r="I365" s="24" t="s">
        <v>129</v>
      </c>
      <c r="J365" s="5" t="s">
        <v>249</v>
      </c>
      <c r="K365" s="11">
        <v>4</v>
      </c>
      <c r="L365" s="35" t="s">
        <v>214</v>
      </c>
      <c r="M365" s="52" t="s">
        <v>215</v>
      </c>
      <c r="N365" s="52" t="s">
        <v>105</v>
      </c>
      <c r="O365" s="52" t="s">
        <v>106</v>
      </c>
      <c r="P365" s="35" t="s">
        <v>2402</v>
      </c>
      <c r="Q365" s="26" t="s">
        <v>2390</v>
      </c>
      <c r="R365" s="15" t="s">
        <v>109</v>
      </c>
      <c r="S365" s="35" t="s">
        <v>110</v>
      </c>
      <c r="T365" s="12">
        <v>44995</v>
      </c>
      <c r="U365" s="37">
        <v>45019</v>
      </c>
      <c r="V365" s="37">
        <v>45262</v>
      </c>
      <c r="W365" s="7">
        <v>8</v>
      </c>
      <c r="X365" s="7">
        <v>0</v>
      </c>
      <c r="Y365" s="7">
        <f t="shared" si="5"/>
        <v>240</v>
      </c>
      <c r="Z365" s="7" t="s">
        <v>1374</v>
      </c>
      <c r="AA365" s="10">
        <v>16000000</v>
      </c>
      <c r="AB365" s="10">
        <v>2000000</v>
      </c>
      <c r="AC365" s="28">
        <v>1116</v>
      </c>
      <c r="AD365" s="37">
        <v>44993</v>
      </c>
      <c r="AE365" s="10">
        <v>64000000</v>
      </c>
      <c r="AF365" s="28">
        <v>1292</v>
      </c>
      <c r="AG365" s="37">
        <v>44998</v>
      </c>
      <c r="AH365" s="10">
        <v>16000000</v>
      </c>
      <c r="AI365" s="15" t="s">
        <v>112</v>
      </c>
      <c r="AJ365" s="16">
        <v>44993</v>
      </c>
      <c r="AK365" s="6" t="s">
        <v>2403</v>
      </c>
      <c r="AL365" s="35" t="s">
        <v>114</v>
      </c>
      <c r="AM365" s="28" t="s">
        <v>1001</v>
      </c>
      <c r="AN365" s="15" t="s">
        <v>1638</v>
      </c>
      <c r="AO365" s="15" t="s">
        <v>1639</v>
      </c>
      <c r="AP365" s="11" t="s">
        <v>117</v>
      </c>
      <c r="AQ365" s="11"/>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215"/>
      <c r="BY365" s="92">
        <f>V365</f>
        <v>45262</v>
      </c>
      <c r="BZ365" s="26">
        <f>Y365+AZ365</f>
        <v>240</v>
      </c>
      <c r="CA365" s="26" t="str">
        <f>Z365</f>
        <v>8 MESES</v>
      </c>
      <c r="CB365" s="157">
        <f>AA365+AU365</f>
        <v>16000000</v>
      </c>
      <c r="CC365" s="11" t="s">
        <v>281</v>
      </c>
      <c r="CD365" s="26" t="s">
        <v>2149</v>
      </c>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row>
    <row r="366" spans="1:105" ht="26.25" customHeight="1" x14ac:dyDescent="0.2">
      <c r="A366" s="64">
        <v>366</v>
      </c>
      <c r="B366" s="100">
        <v>88206</v>
      </c>
      <c r="C366" s="1" t="s">
        <v>95</v>
      </c>
      <c r="D366" s="1" t="s">
        <v>96</v>
      </c>
      <c r="E366" s="29" t="s">
        <v>97</v>
      </c>
      <c r="F366" s="30" t="s">
        <v>2404</v>
      </c>
      <c r="G366" s="86" t="s">
        <v>2405</v>
      </c>
      <c r="H366" s="35" t="s">
        <v>100</v>
      </c>
      <c r="I366" s="24" t="s">
        <v>101</v>
      </c>
      <c r="J366" s="5" t="s">
        <v>249</v>
      </c>
      <c r="K366" s="11">
        <v>1</v>
      </c>
      <c r="L366" s="35" t="s">
        <v>103</v>
      </c>
      <c r="M366" s="52" t="s">
        <v>160</v>
      </c>
      <c r="N366" s="52" t="s">
        <v>105</v>
      </c>
      <c r="O366" s="52" t="s">
        <v>106</v>
      </c>
      <c r="P366" s="35" t="s">
        <v>2406</v>
      </c>
      <c r="Q366" s="26" t="s">
        <v>694</v>
      </c>
      <c r="R366" s="15" t="s">
        <v>109</v>
      </c>
      <c r="S366" s="35" t="s">
        <v>110</v>
      </c>
      <c r="T366" s="12">
        <v>44995</v>
      </c>
      <c r="U366" s="37">
        <v>44999</v>
      </c>
      <c r="V366" s="37">
        <v>45258</v>
      </c>
      <c r="W366" s="7">
        <v>8</v>
      </c>
      <c r="X366" s="7">
        <v>15</v>
      </c>
      <c r="Y366" s="7">
        <f>W366*30+15</f>
        <v>255</v>
      </c>
      <c r="Z366" s="7" t="s">
        <v>982</v>
      </c>
      <c r="AA366" s="10">
        <v>59500000</v>
      </c>
      <c r="AB366" s="10">
        <v>7000000</v>
      </c>
      <c r="AC366" s="28">
        <v>1092</v>
      </c>
      <c r="AD366" s="37">
        <v>44984</v>
      </c>
      <c r="AE366" s="10">
        <v>59500000</v>
      </c>
      <c r="AF366" s="28">
        <v>1294</v>
      </c>
      <c r="AG366" s="37">
        <v>44998</v>
      </c>
      <c r="AH366" s="10">
        <v>59500000</v>
      </c>
      <c r="AI366" s="15" t="s">
        <v>112</v>
      </c>
      <c r="AJ366" s="16">
        <v>44994</v>
      </c>
      <c r="AK366" s="6" t="s">
        <v>2407</v>
      </c>
      <c r="AL366" s="35" t="s">
        <v>114</v>
      </c>
      <c r="AM366" s="28" t="s">
        <v>2408</v>
      </c>
      <c r="AN366" s="15" t="s">
        <v>240</v>
      </c>
      <c r="AO366" s="15" t="s">
        <v>344</v>
      </c>
      <c r="AP366" s="11" t="s">
        <v>310</v>
      </c>
      <c r="AQ366" s="11"/>
      <c r="AR366" s="40"/>
      <c r="AS366" s="40"/>
      <c r="AT366" s="40"/>
      <c r="AU366" s="40"/>
      <c r="AV366" s="40"/>
      <c r="AW366" s="40"/>
      <c r="AX366" s="40"/>
      <c r="AY366" s="40"/>
      <c r="AZ366" s="40"/>
      <c r="BA366" s="40"/>
      <c r="BB366" s="85"/>
      <c r="BC366" s="85"/>
      <c r="BD366" s="85"/>
      <c r="BE366" s="85"/>
      <c r="BF366" s="85"/>
      <c r="BG366" s="85"/>
      <c r="BH366" s="85"/>
      <c r="BI366" s="85"/>
      <c r="BJ366" s="85"/>
      <c r="BK366" s="85"/>
      <c r="BL366" s="85"/>
      <c r="BM366" s="85"/>
      <c r="BN366" s="85"/>
      <c r="BO366" s="85"/>
      <c r="BP366" s="85"/>
      <c r="BQ366" s="85"/>
      <c r="BR366" s="85"/>
      <c r="BS366" s="85"/>
      <c r="BT366" s="85"/>
      <c r="BU366" s="85"/>
      <c r="BV366" s="85"/>
      <c r="BW366" s="85"/>
      <c r="BX366" s="218"/>
      <c r="BY366" s="92">
        <f>V366</f>
        <v>45258</v>
      </c>
      <c r="BZ366" s="26">
        <f>Y366+AZ366</f>
        <v>255</v>
      </c>
      <c r="CA366" s="26" t="str">
        <f>Z366</f>
        <v>8 MESES Y 15 DIAS</v>
      </c>
      <c r="CB366" s="131">
        <f>AA366+AU366</f>
        <v>59500000</v>
      </c>
      <c r="CC366" s="11" t="s">
        <v>281</v>
      </c>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row>
    <row r="367" spans="1:105" ht="26.25" customHeight="1" x14ac:dyDescent="0.2">
      <c r="A367" s="172">
        <v>367</v>
      </c>
      <c r="B367" s="100">
        <v>88445</v>
      </c>
      <c r="C367" s="1" t="s">
        <v>95</v>
      </c>
      <c r="D367" s="1" t="s">
        <v>96</v>
      </c>
      <c r="E367" s="29" t="s">
        <v>97</v>
      </c>
      <c r="F367" s="171" t="s">
        <v>2409</v>
      </c>
      <c r="G367" s="123" t="s">
        <v>2410</v>
      </c>
      <c r="H367" s="143" t="s">
        <v>100</v>
      </c>
      <c r="I367" s="53" t="s">
        <v>101</v>
      </c>
      <c r="J367" s="117" t="s">
        <v>249</v>
      </c>
      <c r="K367" s="83">
        <v>1</v>
      </c>
      <c r="L367" s="143" t="s">
        <v>103</v>
      </c>
      <c r="M367" s="150" t="s">
        <v>160</v>
      </c>
      <c r="N367" s="150" t="s">
        <v>105</v>
      </c>
      <c r="O367" s="150" t="s">
        <v>106</v>
      </c>
      <c r="P367" s="143" t="s">
        <v>2411</v>
      </c>
      <c r="Q367" s="123" t="s">
        <v>2412</v>
      </c>
      <c r="R367" s="120" t="s">
        <v>109</v>
      </c>
      <c r="S367" s="143" t="s">
        <v>110</v>
      </c>
      <c r="T367" s="152">
        <v>44995</v>
      </c>
      <c r="U367" s="153">
        <v>44998</v>
      </c>
      <c r="V367" s="153">
        <v>45242</v>
      </c>
      <c r="W367" s="118">
        <v>8</v>
      </c>
      <c r="X367" s="118">
        <v>0</v>
      </c>
      <c r="Y367" s="118">
        <f t="shared" ref="Y367:Y392" si="6">W367*30+X367</f>
        <v>240</v>
      </c>
      <c r="Z367" s="118" t="s">
        <v>1374</v>
      </c>
      <c r="AA367" s="119">
        <v>50400000</v>
      </c>
      <c r="AB367" s="119">
        <v>6300000</v>
      </c>
      <c r="AC367" s="151">
        <v>1112</v>
      </c>
      <c r="AD367" s="153">
        <v>44988</v>
      </c>
      <c r="AE367" s="119">
        <v>50400000</v>
      </c>
      <c r="AF367" s="151">
        <v>1293</v>
      </c>
      <c r="AG367" s="153">
        <v>44998</v>
      </c>
      <c r="AH367" s="119">
        <v>50400000</v>
      </c>
      <c r="AI367" s="120" t="s">
        <v>112</v>
      </c>
      <c r="AJ367" s="121">
        <v>44994</v>
      </c>
      <c r="AK367" s="122" t="s">
        <v>2413</v>
      </c>
      <c r="AL367" s="143" t="s">
        <v>114</v>
      </c>
      <c r="AM367" s="151" t="s">
        <v>566</v>
      </c>
      <c r="AN367" s="135" t="s">
        <v>2414</v>
      </c>
      <c r="AO367" s="234"/>
      <c r="AP367" s="312" t="s">
        <v>418</v>
      </c>
      <c r="AQ367" s="83">
        <v>1</v>
      </c>
      <c r="AR367" s="123" t="s">
        <v>118</v>
      </c>
      <c r="AS367" s="158">
        <v>45240</v>
      </c>
      <c r="AT367" s="119">
        <v>12600000</v>
      </c>
      <c r="AU367" s="119">
        <v>12600000</v>
      </c>
      <c r="AV367" s="118">
        <v>2</v>
      </c>
      <c r="AW367" s="118">
        <v>0</v>
      </c>
      <c r="AX367" s="118">
        <v>60</v>
      </c>
      <c r="AY367" s="118" t="s">
        <v>119</v>
      </c>
      <c r="AZ367" s="118">
        <v>60</v>
      </c>
      <c r="BA367" s="158">
        <v>45303</v>
      </c>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215"/>
      <c r="BY367" s="158">
        <v>45303</v>
      </c>
      <c r="BZ367" s="118">
        <f>Y367+AZ367</f>
        <v>300</v>
      </c>
      <c r="CA367" s="118" t="s">
        <v>274</v>
      </c>
      <c r="CB367" s="119">
        <f>AA367+AU367</f>
        <v>63000000</v>
      </c>
      <c r="CC367" s="83" t="s">
        <v>121</v>
      </c>
      <c r="CD367" s="219"/>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row>
    <row r="368" spans="1:105" ht="26.25" customHeight="1" x14ac:dyDescent="0.2">
      <c r="A368" s="64">
        <v>368</v>
      </c>
      <c r="B368" s="100">
        <v>88494</v>
      </c>
      <c r="C368" s="1" t="s">
        <v>95</v>
      </c>
      <c r="D368" s="1" t="s">
        <v>96</v>
      </c>
      <c r="E368" s="29" t="s">
        <v>97</v>
      </c>
      <c r="F368" s="30" t="s">
        <v>2415</v>
      </c>
      <c r="G368" s="86" t="s">
        <v>2416</v>
      </c>
      <c r="H368" s="35" t="s">
        <v>100</v>
      </c>
      <c r="I368" s="24" t="s">
        <v>129</v>
      </c>
      <c r="J368" s="5" t="s">
        <v>249</v>
      </c>
      <c r="K368" s="11">
        <v>1</v>
      </c>
      <c r="L368" s="35" t="s">
        <v>130</v>
      </c>
      <c r="M368" s="52" t="s">
        <v>2417</v>
      </c>
      <c r="N368" s="52" t="s">
        <v>105</v>
      </c>
      <c r="O368" s="52" t="s">
        <v>106</v>
      </c>
      <c r="P368" s="35" t="s">
        <v>2418</v>
      </c>
      <c r="Q368" s="26" t="s">
        <v>2419</v>
      </c>
      <c r="R368" s="15" t="s">
        <v>109</v>
      </c>
      <c r="S368" s="35" t="s">
        <v>110</v>
      </c>
      <c r="T368" s="12">
        <v>44994</v>
      </c>
      <c r="U368" s="37">
        <v>44998</v>
      </c>
      <c r="V368" s="37">
        <v>45242</v>
      </c>
      <c r="W368" s="7">
        <v>8</v>
      </c>
      <c r="X368" s="7">
        <v>0</v>
      </c>
      <c r="Y368" s="7">
        <f t="shared" si="6"/>
        <v>240</v>
      </c>
      <c r="Z368" s="7" t="s">
        <v>1374</v>
      </c>
      <c r="AA368" s="10">
        <v>64000000</v>
      </c>
      <c r="AB368" s="10">
        <v>8000000</v>
      </c>
      <c r="AC368" s="28">
        <v>1110</v>
      </c>
      <c r="AD368" s="37">
        <v>44987</v>
      </c>
      <c r="AE368" s="10">
        <v>64000000</v>
      </c>
      <c r="AF368" s="28">
        <v>1290</v>
      </c>
      <c r="AG368" s="37">
        <v>44995</v>
      </c>
      <c r="AH368" s="10">
        <v>64000000</v>
      </c>
      <c r="AI368" s="15" t="s">
        <v>112</v>
      </c>
      <c r="AJ368" s="16">
        <v>44994</v>
      </c>
      <c r="AK368" s="6" t="s">
        <v>2420</v>
      </c>
      <c r="AL368" s="35" t="s">
        <v>114</v>
      </c>
      <c r="AM368" s="28" t="s">
        <v>336</v>
      </c>
      <c r="AN368" s="23" t="s">
        <v>240</v>
      </c>
      <c r="AO368" s="11"/>
      <c r="AP368" s="11" t="s">
        <v>219</v>
      </c>
      <c r="AQ368" s="11"/>
      <c r="AR368" s="40"/>
      <c r="AS368" s="40"/>
      <c r="AT368" s="40"/>
      <c r="AU368" s="40"/>
      <c r="AV368" s="40"/>
      <c r="AW368" s="40"/>
      <c r="AX368" s="40"/>
      <c r="AY368" s="40"/>
      <c r="AZ368" s="40"/>
      <c r="BA368" s="40"/>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217"/>
      <c r="BY368" s="92">
        <f>V368</f>
        <v>45242</v>
      </c>
      <c r="BZ368" s="26">
        <f>Y368+AZ368</f>
        <v>240</v>
      </c>
      <c r="CA368" s="26" t="str">
        <f>Z368</f>
        <v>8 MESES</v>
      </c>
      <c r="CB368" s="131">
        <f>AA368+AU368</f>
        <v>64000000</v>
      </c>
      <c r="CC368" s="11" t="s">
        <v>281</v>
      </c>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row>
    <row r="369" spans="1:105" ht="26.25" customHeight="1" x14ac:dyDescent="0.2">
      <c r="A369" s="172">
        <v>369</v>
      </c>
      <c r="B369" s="100">
        <v>88426</v>
      </c>
      <c r="C369" s="1" t="s">
        <v>1627</v>
      </c>
      <c r="D369" s="1" t="s">
        <v>1628</v>
      </c>
      <c r="E369" s="29" t="s">
        <v>1629</v>
      </c>
      <c r="F369" s="171" t="s">
        <v>2421</v>
      </c>
      <c r="G369" s="188" t="s">
        <v>2422</v>
      </c>
      <c r="H369" s="143" t="s">
        <v>100</v>
      </c>
      <c r="I369" s="53" t="s">
        <v>129</v>
      </c>
      <c r="J369" s="117" t="s">
        <v>249</v>
      </c>
      <c r="K369" s="83">
        <v>4</v>
      </c>
      <c r="L369" s="143" t="s">
        <v>214</v>
      </c>
      <c r="M369" s="150" t="s">
        <v>2423</v>
      </c>
      <c r="N369" s="150" t="s">
        <v>105</v>
      </c>
      <c r="O369" s="150" t="s">
        <v>106</v>
      </c>
      <c r="P369" s="143" t="s">
        <v>2424</v>
      </c>
      <c r="Q369" s="123" t="s">
        <v>2390</v>
      </c>
      <c r="R369" s="120" t="s">
        <v>109</v>
      </c>
      <c r="S369" s="143" t="s">
        <v>110</v>
      </c>
      <c r="T369" s="152">
        <v>44995</v>
      </c>
      <c r="U369" s="153">
        <v>44999</v>
      </c>
      <c r="V369" s="153">
        <v>45243</v>
      </c>
      <c r="W369" s="118">
        <v>8</v>
      </c>
      <c r="X369" s="118">
        <v>0</v>
      </c>
      <c r="Y369" s="118">
        <f t="shared" si="6"/>
        <v>240</v>
      </c>
      <c r="Z369" s="118" t="s">
        <v>1374</v>
      </c>
      <c r="AA369" s="119">
        <v>16000000</v>
      </c>
      <c r="AB369" s="119">
        <v>2000000</v>
      </c>
      <c r="AC369" s="151">
        <v>1116</v>
      </c>
      <c r="AD369" s="153">
        <v>44993</v>
      </c>
      <c r="AE369" s="119">
        <v>64000000</v>
      </c>
      <c r="AF369" s="151">
        <v>1295</v>
      </c>
      <c r="AG369" s="153">
        <v>44998</v>
      </c>
      <c r="AH369" s="119">
        <v>16000000</v>
      </c>
      <c r="AI369" s="120" t="s">
        <v>112</v>
      </c>
      <c r="AJ369" s="121">
        <v>44995</v>
      </c>
      <c r="AK369" s="122" t="s">
        <v>2425</v>
      </c>
      <c r="AL369" s="143" t="s">
        <v>114</v>
      </c>
      <c r="AM369" s="151" t="s">
        <v>1001</v>
      </c>
      <c r="AN369" s="120" t="s">
        <v>1638</v>
      </c>
      <c r="AO369" s="120" t="s">
        <v>1639</v>
      </c>
      <c r="AP369" s="312" t="s">
        <v>117</v>
      </c>
      <c r="AQ369" s="83">
        <v>1</v>
      </c>
      <c r="AR369" s="123" t="s">
        <v>118</v>
      </c>
      <c r="AS369" s="158">
        <v>45240</v>
      </c>
      <c r="AT369" s="119">
        <v>2000000</v>
      </c>
      <c r="AU369" s="119">
        <v>2000000</v>
      </c>
      <c r="AV369" s="118">
        <v>1</v>
      </c>
      <c r="AW369" s="118">
        <v>0</v>
      </c>
      <c r="AX369" s="118">
        <v>30</v>
      </c>
      <c r="AY369" s="118" t="s">
        <v>136</v>
      </c>
      <c r="AZ369" s="118">
        <v>30</v>
      </c>
      <c r="BA369" s="158">
        <v>45273</v>
      </c>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215"/>
      <c r="BY369" s="158">
        <v>45273</v>
      </c>
      <c r="BZ369" s="118">
        <f>Y369+AZ369</f>
        <v>270</v>
      </c>
      <c r="CA369" s="118" t="s">
        <v>1150</v>
      </c>
      <c r="CB369" s="119">
        <f>AA369+AU369</f>
        <v>18000000</v>
      </c>
      <c r="CC369" s="83" t="s">
        <v>281</v>
      </c>
      <c r="CD369" s="243" t="s">
        <v>2149</v>
      </c>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row>
    <row r="370" spans="1:105" ht="26.25" customHeight="1" x14ac:dyDescent="0.2">
      <c r="A370" s="64">
        <v>370</v>
      </c>
      <c r="B370" s="100">
        <v>88417</v>
      </c>
      <c r="C370" s="1" t="s">
        <v>95</v>
      </c>
      <c r="D370" s="1" t="s">
        <v>96</v>
      </c>
      <c r="E370" s="29" t="s">
        <v>97</v>
      </c>
      <c r="F370" s="30" t="s">
        <v>2426</v>
      </c>
      <c r="G370" s="86" t="s">
        <v>2427</v>
      </c>
      <c r="H370" s="35" t="s">
        <v>100</v>
      </c>
      <c r="I370" s="24" t="s">
        <v>129</v>
      </c>
      <c r="J370" s="5" t="s">
        <v>249</v>
      </c>
      <c r="K370" s="11">
        <v>4</v>
      </c>
      <c r="L370" s="35" t="s">
        <v>214</v>
      </c>
      <c r="M370" s="52" t="s">
        <v>215</v>
      </c>
      <c r="N370" s="52" t="s">
        <v>105</v>
      </c>
      <c r="O370" s="52" t="s">
        <v>106</v>
      </c>
      <c r="P370" s="35" t="s">
        <v>2428</v>
      </c>
      <c r="Q370" s="26" t="s">
        <v>2429</v>
      </c>
      <c r="R370" s="15" t="s">
        <v>109</v>
      </c>
      <c r="S370" s="35" t="s">
        <v>110</v>
      </c>
      <c r="T370" s="12">
        <v>44999</v>
      </c>
      <c r="U370" s="37">
        <v>45001</v>
      </c>
      <c r="V370" s="37">
        <v>45245</v>
      </c>
      <c r="W370" s="7">
        <v>8</v>
      </c>
      <c r="X370" s="7">
        <v>0</v>
      </c>
      <c r="Y370" s="7">
        <f t="shared" si="6"/>
        <v>240</v>
      </c>
      <c r="Z370" s="7" t="s">
        <v>1374</v>
      </c>
      <c r="AA370" s="10">
        <v>21600000</v>
      </c>
      <c r="AB370" s="10">
        <v>2700000</v>
      </c>
      <c r="AC370" s="28">
        <v>1103</v>
      </c>
      <c r="AD370" s="37">
        <v>44987</v>
      </c>
      <c r="AE370" s="10">
        <v>21600000</v>
      </c>
      <c r="AF370" s="28">
        <v>1297</v>
      </c>
      <c r="AG370" s="37">
        <v>45001</v>
      </c>
      <c r="AH370" s="10">
        <v>21600000</v>
      </c>
      <c r="AI370" s="15" t="s">
        <v>112</v>
      </c>
      <c r="AJ370" s="16">
        <v>44995</v>
      </c>
      <c r="AK370" s="6" t="s">
        <v>2430</v>
      </c>
      <c r="AL370" s="35" t="s">
        <v>114</v>
      </c>
      <c r="AM370" s="28" t="s">
        <v>1069</v>
      </c>
      <c r="AN370" s="15" t="s">
        <v>1184</v>
      </c>
      <c r="AO370" s="11"/>
      <c r="AP370" s="11" t="s">
        <v>472</v>
      </c>
      <c r="AQ370" s="11"/>
      <c r="AR370" s="40"/>
      <c r="AS370" s="40"/>
      <c r="AT370" s="40"/>
      <c r="AU370" s="40"/>
      <c r="AV370" s="40"/>
      <c r="AW370" s="40"/>
      <c r="AX370" s="40"/>
      <c r="AY370" s="40"/>
      <c r="AZ370" s="40"/>
      <c r="BA370" s="40"/>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207"/>
      <c r="BY370" s="92">
        <f>V370</f>
        <v>45245</v>
      </c>
      <c r="BZ370" s="26">
        <f>Y370+AZ370</f>
        <v>240</v>
      </c>
      <c r="CA370" s="26" t="str">
        <f>Z370</f>
        <v>8 MESES</v>
      </c>
      <c r="CB370" s="131">
        <f>AA370+AU370</f>
        <v>21600000</v>
      </c>
      <c r="CC370" s="11" t="s">
        <v>281</v>
      </c>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row>
    <row r="371" spans="1:105" ht="26.25" customHeight="1" x14ac:dyDescent="0.2">
      <c r="A371" s="79">
        <v>371</v>
      </c>
      <c r="B371" s="100">
        <v>88426</v>
      </c>
      <c r="C371" s="1" t="s">
        <v>1627</v>
      </c>
      <c r="D371" s="1" t="s">
        <v>1628</v>
      </c>
      <c r="E371" s="29" t="s">
        <v>1629</v>
      </c>
      <c r="F371" s="154" t="s">
        <v>2431</v>
      </c>
      <c r="G371" s="189" t="s">
        <v>2432</v>
      </c>
      <c r="H371" s="50" t="s">
        <v>100</v>
      </c>
      <c r="I371" s="54" t="s">
        <v>101</v>
      </c>
      <c r="J371" s="49" t="s">
        <v>249</v>
      </c>
      <c r="K371" s="31">
        <v>4</v>
      </c>
      <c r="L371" s="50" t="s">
        <v>214</v>
      </c>
      <c r="M371" s="126" t="s">
        <v>215</v>
      </c>
      <c r="N371" s="126" t="s">
        <v>105</v>
      </c>
      <c r="O371" s="126" t="s">
        <v>106</v>
      </c>
      <c r="P371" s="50" t="s">
        <v>2433</v>
      </c>
      <c r="Q371" s="80" t="s">
        <v>2434</v>
      </c>
      <c r="R371" s="36" t="s">
        <v>109</v>
      </c>
      <c r="S371" s="50" t="s">
        <v>110</v>
      </c>
      <c r="T371" s="139">
        <v>44999</v>
      </c>
      <c r="U371" s="38">
        <v>45001</v>
      </c>
      <c r="V371" s="38">
        <v>45245</v>
      </c>
      <c r="W371" s="8">
        <v>8</v>
      </c>
      <c r="X371" s="8">
        <v>0</v>
      </c>
      <c r="Y371" s="8">
        <f t="shared" si="6"/>
        <v>240</v>
      </c>
      <c r="Z371" s="8" t="s">
        <v>1374</v>
      </c>
      <c r="AA371" s="115">
        <v>16000000</v>
      </c>
      <c r="AB371" s="115">
        <v>2000000</v>
      </c>
      <c r="AC371" s="138">
        <v>1116</v>
      </c>
      <c r="AD371" s="38">
        <v>44993</v>
      </c>
      <c r="AE371" s="115">
        <v>64000000</v>
      </c>
      <c r="AF371" s="138">
        <v>1296</v>
      </c>
      <c r="AG371" s="38">
        <v>45001</v>
      </c>
      <c r="AH371" s="115">
        <v>16000000</v>
      </c>
      <c r="AI371" s="36" t="s">
        <v>112</v>
      </c>
      <c r="AJ371" s="116">
        <v>44995</v>
      </c>
      <c r="AK371" s="114" t="s">
        <v>2435</v>
      </c>
      <c r="AL371" s="50" t="s">
        <v>114</v>
      </c>
      <c r="AM371" s="138" t="s">
        <v>1001</v>
      </c>
      <c r="AN371" s="36" t="s">
        <v>1638</v>
      </c>
      <c r="AO371" s="36" t="s">
        <v>1639</v>
      </c>
      <c r="AP371" s="309" t="s">
        <v>117</v>
      </c>
      <c r="AQ371" s="31">
        <v>1</v>
      </c>
      <c r="AR371" s="80" t="s">
        <v>118</v>
      </c>
      <c r="AS371" s="140">
        <v>45245</v>
      </c>
      <c r="AT371" s="115">
        <v>2000000</v>
      </c>
      <c r="AU371" s="115">
        <v>2000000</v>
      </c>
      <c r="AV371" s="8">
        <v>1</v>
      </c>
      <c r="AW371" s="8">
        <v>0</v>
      </c>
      <c r="AX371" s="8">
        <v>30</v>
      </c>
      <c r="AY371" s="8" t="s">
        <v>136</v>
      </c>
      <c r="AZ371" s="8">
        <v>30</v>
      </c>
      <c r="BA371" s="140">
        <v>45275</v>
      </c>
      <c r="BB371" s="85"/>
      <c r="BC371" s="85"/>
      <c r="BD371" s="85"/>
      <c r="BE371" s="85"/>
      <c r="BF371" s="85"/>
      <c r="BG371" s="85"/>
      <c r="BH371" s="85"/>
      <c r="BI371" s="85"/>
      <c r="BJ371" s="85"/>
      <c r="BK371" s="85"/>
      <c r="BL371" s="85"/>
      <c r="BM371" s="85"/>
      <c r="BN371" s="85"/>
      <c r="BO371" s="85"/>
      <c r="BP371" s="85"/>
      <c r="BQ371" s="85"/>
      <c r="BR371" s="85"/>
      <c r="BS371" s="85"/>
      <c r="BT371" s="85"/>
      <c r="BU371" s="85"/>
      <c r="BV371" s="85"/>
      <c r="BW371" s="85"/>
      <c r="BX371" s="218"/>
      <c r="BY371" s="141">
        <v>45275</v>
      </c>
      <c r="BZ371" s="80">
        <f>Y371+AZ371</f>
        <v>270</v>
      </c>
      <c r="CA371" s="8" t="s">
        <v>1150</v>
      </c>
      <c r="CB371" s="319">
        <f>AA371+AU371</f>
        <v>18000000</v>
      </c>
      <c r="CC371" s="31" t="s">
        <v>281</v>
      </c>
      <c r="CD371" s="232" t="s">
        <v>2149</v>
      </c>
      <c r="CE371" s="75"/>
      <c r="CF371" s="75"/>
      <c r="CG371" s="75"/>
      <c r="CH371" s="75"/>
      <c r="CI371" s="75"/>
      <c r="CJ371" s="75"/>
      <c r="CK371" s="75"/>
      <c r="CL371" s="75"/>
      <c r="CM371" s="75"/>
      <c r="CN371" s="75"/>
      <c r="CO371" s="75"/>
      <c r="CP371" s="75"/>
      <c r="CQ371" s="75"/>
      <c r="CR371" s="75"/>
      <c r="CS371" s="75"/>
      <c r="CT371" s="75"/>
      <c r="CU371" s="75"/>
      <c r="CV371" s="75"/>
      <c r="CW371" s="75"/>
      <c r="CX371" s="75"/>
      <c r="CY371" s="75"/>
      <c r="CZ371" s="75"/>
      <c r="DA371" s="75"/>
    </row>
    <row r="372" spans="1:105" ht="26.25" customHeight="1" x14ac:dyDescent="0.2">
      <c r="A372" s="79">
        <v>372</v>
      </c>
      <c r="B372" s="100">
        <v>88370</v>
      </c>
      <c r="C372" s="1" t="s">
        <v>95</v>
      </c>
      <c r="D372" s="1" t="s">
        <v>96</v>
      </c>
      <c r="E372" s="29" t="s">
        <v>97</v>
      </c>
      <c r="F372" s="154" t="s">
        <v>2436</v>
      </c>
      <c r="G372" s="86" t="s">
        <v>2437</v>
      </c>
      <c r="H372" s="50" t="s">
        <v>100</v>
      </c>
      <c r="I372" s="54" t="s">
        <v>129</v>
      </c>
      <c r="J372" s="49" t="s">
        <v>249</v>
      </c>
      <c r="K372" s="31">
        <v>1</v>
      </c>
      <c r="L372" s="50" t="s">
        <v>103</v>
      </c>
      <c r="M372" s="126" t="s">
        <v>2438</v>
      </c>
      <c r="N372" s="126" t="s">
        <v>105</v>
      </c>
      <c r="O372" s="126" t="s">
        <v>106</v>
      </c>
      <c r="P372" s="50" t="s">
        <v>2439</v>
      </c>
      <c r="Q372" s="80" t="s">
        <v>2440</v>
      </c>
      <c r="R372" s="36" t="s">
        <v>109</v>
      </c>
      <c r="S372" s="50" t="s">
        <v>110</v>
      </c>
      <c r="T372" s="139">
        <v>45001</v>
      </c>
      <c r="U372" s="38">
        <v>45006</v>
      </c>
      <c r="V372" s="38">
        <v>45250</v>
      </c>
      <c r="W372" s="8">
        <v>8</v>
      </c>
      <c r="X372" s="8">
        <v>0</v>
      </c>
      <c r="Y372" s="8">
        <f t="shared" si="6"/>
        <v>240</v>
      </c>
      <c r="Z372" s="8" t="s">
        <v>1374</v>
      </c>
      <c r="AA372" s="115">
        <v>36800000</v>
      </c>
      <c r="AB372" s="115">
        <v>4600000</v>
      </c>
      <c r="AC372" s="138">
        <v>1101</v>
      </c>
      <c r="AD372" s="38">
        <v>44987</v>
      </c>
      <c r="AE372" s="115">
        <v>36800000</v>
      </c>
      <c r="AF372" s="138">
        <v>1301</v>
      </c>
      <c r="AG372" s="38">
        <v>45002</v>
      </c>
      <c r="AH372" s="115">
        <v>36800000</v>
      </c>
      <c r="AI372" s="36" t="s">
        <v>112</v>
      </c>
      <c r="AJ372" s="116">
        <v>45001</v>
      </c>
      <c r="AK372" s="114" t="s">
        <v>2441</v>
      </c>
      <c r="AL372" s="50" t="s">
        <v>114</v>
      </c>
      <c r="AM372" s="138" t="s">
        <v>1069</v>
      </c>
      <c r="AN372" s="36" t="s">
        <v>1184</v>
      </c>
      <c r="AO372" s="31"/>
      <c r="AP372" s="309" t="s">
        <v>472</v>
      </c>
      <c r="AQ372" s="11">
        <v>1</v>
      </c>
      <c r="AR372" s="26" t="s">
        <v>118</v>
      </c>
      <c r="AS372" s="94">
        <v>45247</v>
      </c>
      <c r="AT372" s="10">
        <v>4600000</v>
      </c>
      <c r="AU372" s="10">
        <v>4600000</v>
      </c>
      <c r="AV372" s="7">
        <v>1</v>
      </c>
      <c r="AW372" s="7">
        <v>0</v>
      </c>
      <c r="AX372" s="7">
        <v>30</v>
      </c>
      <c r="AY372" s="7" t="s">
        <v>136</v>
      </c>
      <c r="AZ372" s="7">
        <v>30</v>
      </c>
      <c r="BA372" s="94">
        <v>45280</v>
      </c>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215"/>
      <c r="BY372" s="94">
        <v>45280</v>
      </c>
      <c r="BZ372" s="7">
        <f>Y372+AZ372</f>
        <v>270</v>
      </c>
      <c r="CA372" s="7" t="s">
        <v>1150</v>
      </c>
      <c r="CB372" s="10">
        <f>AA372+AU372</f>
        <v>41400000</v>
      </c>
      <c r="CC372" s="11" t="s">
        <v>281</v>
      </c>
      <c r="CD372" s="220"/>
      <c r="CE372" s="75"/>
      <c r="CF372" s="75"/>
      <c r="CG372" s="75"/>
      <c r="CH372" s="75"/>
      <c r="CI372" s="75"/>
      <c r="CJ372" s="75"/>
      <c r="CK372" s="75"/>
      <c r="CL372" s="75"/>
      <c r="CM372" s="75"/>
      <c r="CN372" s="75"/>
      <c r="CO372" s="75"/>
      <c r="CP372" s="75"/>
      <c r="CQ372" s="75"/>
      <c r="CR372" s="75"/>
      <c r="CS372" s="75"/>
      <c r="CT372" s="75"/>
      <c r="CU372" s="75"/>
      <c r="CV372" s="75"/>
      <c r="CW372" s="75"/>
      <c r="CX372" s="75"/>
      <c r="CY372" s="75"/>
      <c r="CZ372" s="75"/>
      <c r="DA372" s="75"/>
    </row>
    <row r="373" spans="1:105" ht="26.25" customHeight="1" x14ac:dyDescent="0.2">
      <c r="A373" s="64">
        <v>373</v>
      </c>
      <c r="B373" s="100">
        <v>88381</v>
      </c>
      <c r="C373" s="1" t="s">
        <v>456</v>
      </c>
      <c r="D373" s="1" t="s">
        <v>457</v>
      </c>
      <c r="E373" s="29" t="s">
        <v>458</v>
      </c>
      <c r="F373" s="30" t="s">
        <v>2442</v>
      </c>
      <c r="G373" s="26" t="s">
        <v>2443</v>
      </c>
      <c r="H373" s="35" t="s">
        <v>100</v>
      </c>
      <c r="I373" s="24" t="s">
        <v>101</v>
      </c>
      <c r="J373" s="5" t="s">
        <v>249</v>
      </c>
      <c r="K373" s="11">
        <v>4</v>
      </c>
      <c r="L373" s="35" t="s">
        <v>103</v>
      </c>
      <c r="M373" s="52" t="s">
        <v>2444</v>
      </c>
      <c r="N373" s="52" t="s">
        <v>105</v>
      </c>
      <c r="O373" s="52" t="s">
        <v>106</v>
      </c>
      <c r="P373" s="35" t="s">
        <v>2445</v>
      </c>
      <c r="Q373" s="26" t="s">
        <v>2446</v>
      </c>
      <c r="R373" s="15" t="s">
        <v>109</v>
      </c>
      <c r="S373" s="35" t="s">
        <v>110</v>
      </c>
      <c r="T373" s="12">
        <v>45006</v>
      </c>
      <c r="U373" s="37">
        <v>45017</v>
      </c>
      <c r="V373" s="37">
        <v>45260</v>
      </c>
      <c r="W373" s="7">
        <v>8</v>
      </c>
      <c r="X373" s="7">
        <v>0</v>
      </c>
      <c r="Y373" s="7">
        <f t="shared" si="6"/>
        <v>240</v>
      </c>
      <c r="Z373" s="7" t="s">
        <v>1374</v>
      </c>
      <c r="AA373" s="10">
        <v>40000000</v>
      </c>
      <c r="AB373" s="10">
        <v>5000000</v>
      </c>
      <c r="AC373" s="28">
        <v>1097</v>
      </c>
      <c r="AD373" s="37">
        <v>44984</v>
      </c>
      <c r="AE373" s="10">
        <v>80000000</v>
      </c>
      <c r="AF373" s="28">
        <v>1313</v>
      </c>
      <c r="AG373" s="37">
        <v>45008</v>
      </c>
      <c r="AH373" s="10">
        <v>40000000</v>
      </c>
      <c r="AI373" s="15" t="s">
        <v>112</v>
      </c>
      <c r="AJ373" s="16">
        <v>44999</v>
      </c>
      <c r="AK373" s="6" t="s">
        <v>2447</v>
      </c>
      <c r="AL373" s="35" t="s">
        <v>114</v>
      </c>
      <c r="AM373" s="28" t="s">
        <v>465</v>
      </c>
      <c r="AN373" s="15" t="s">
        <v>460</v>
      </c>
      <c r="AO373" s="11"/>
      <c r="AP373" s="310" t="s">
        <v>126</v>
      </c>
      <c r="AQ373" s="11">
        <v>1</v>
      </c>
      <c r="AR373" s="26" t="s">
        <v>118</v>
      </c>
      <c r="AS373" s="94">
        <v>45259</v>
      </c>
      <c r="AT373" s="10">
        <v>5000000</v>
      </c>
      <c r="AU373" s="10">
        <v>5000000</v>
      </c>
      <c r="AV373" s="7">
        <v>1</v>
      </c>
      <c r="AW373" s="7">
        <v>0</v>
      </c>
      <c r="AX373" s="7">
        <v>30</v>
      </c>
      <c r="AY373" s="7" t="s">
        <v>136</v>
      </c>
      <c r="AZ373" s="7">
        <v>30</v>
      </c>
      <c r="BA373" s="94">
        <v>45290</v>
      </c>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215"/>
      <c r="BY373" s="94">
        <v>45290</v>
      </c>
      <c r="BZ373" s="7">
        <f>Y373+AZ373</f>
        <v>270</v>
      </c>
      <c r="CA373" s="7" t="s">
        <v>1150</v>
      </c>
      <c r="CB373" s="10">
        <f>AA373+AU373</f>
        <v>45000000</v>
      </c>
      <c r="CC373" s="11" t="s">
        <v>121</v>
      </c>
      <c r="CD373" s="214"/>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row>
    <row r="374" spans="1:105" ht="26.25" customHeight="1" x14ac:dyDescent="0.2">
      <c r="A374" s="64">
        <v>374</v>
      </c>
      <c r="B374" s="100">
        <v>88683</v>
      </c>
      <c r="C374" s="1" t="s">
        <v>1627</v>
      </c>
      <c r="D374" s="1" t="s">
        <v>1628</v>
      </c>
      <c r="E374" s="29" t="s">
        <v>1629</v>
      </c>
      <c r="F374" s="30" t="s">
        <v>2448</v>
      </c>
      <c r="G374" s="26" t="s">
        <v>2449</v>
      </c>
      <c r="H374" s="35" t="s">
        <v>100</v>
      </c>
      <c r="I374" s="24" t="s">
        <v>129</v>
      </c>
      <c r="J374" s="5" t="s">
        <v>249</v>
      </c>
      <c r="K374" s="11">
        <v>4</v>
      </c>
      <c r="L374" s="35" t="s">
        <v>103</v>
      </c>
      <c r="M374" s="52" t="s">
        <v>2450</v>
      </c>
      <c r="N374" s="52" t="s">
        <v>105</v>
      </c>
      <c r="O374" s="52" t="s">
        <v>106</v>
      </c>
      <c r="P374" s="35" t="s">
        <v>2451</v>
      </c>
      <c r="Q374" s="26" t="s">
        <v>2452</v>
      </c>
      <c r="R374" s="15" t="s">
        <v>109</v>
      </c>
      <c r="S374" s="35" t="s">
        <v>110</v>
      </c>
      <c r="T374" s="12">
        <v>45002</v>
      </c>
      <c r="U374" s="37">
        <v>45006</v>
      </c>
      <c r="V374" s="37">
        <v>45234</v>
      </c>
      <c r="W374" s="7">
        <v>7</v>
      </c>
      <c r="X374" s="7">
        <v>15</v>
      </c>
      <c r="Y374" s="7">
        <f t="shared" si="6"/>
        <v>225</v>
      </c>
      <c r="Z374" s="7" t="s">
        <v>2453</v>
      </c>
      <c r="AA374" s="10">
        <v>41250000</v>
      </c>
      <c r="AB374" s="10">
        <v>5500000</v>
      </c>
      <c r="AC374" s="28">
        <v>1129</v>
      </c>
      <c r="AD374" s="37">
        <v>44998</v>
      </c>
      <c r="AE374" s="10">
        <v>41250000</v>
      </c>
      <c r="AF374" s="28">
        <v>1305</v>
      </c>
      <c r="AG374" s="37">
        <v>45006</v>
      </c>
      <c r="AH374" s="10">
        <v>41250000</v>
      </c>
      <c r="AI374" s="15" t="s">
        <v>112</v>
      </c>
      <c r="AJ374" s="16">
        <v>45002</v>
      </c>
      <c r="AK374" s="6" t="s">
        <v>2454</v>
      </c>
      <c r="AL374" s="35" t="s">
        <v>114</v>
      </c>
      <c r="AM374" s="28" t="s">
        <v>1001</v>
      </c>
      <c r="AN374" s="15" t="s">
        <v>1638</v>
      </c>
      <c r="AO374" s="15" t="s">
        <v>1639</v>
      </c>
      <c r="AP374" s="310" t="s">
        <v>117</v>
      </c>
      <c r="AQ374" s="11">
        <v>1</v>
      </c>
      <c r="AR374" s="26" t="s">
        <v>118</v>
      </c>
      <c r="AS374" s="94">
        <v>45231</v>
      </c>
      <c r="AT374" s="10">
        <v>11000000</v>
      </c>
      <c r="AU374" s="10">
        <v>11000000</v>
      </c>
      <c r="AV374" s="7">
        <v>2</v>
      </c>
      <c r="AW374" s="7">
        <v>0</v>
      </c>
      <c r="AX374" s="7">
        <v>60</v>
      </c>
      <c r="AY374" s="7" t="s">
        <v>119</v>
      </c>
      <c r="AZ374" s="7">
        <v>60</v>
      </c>
      <c r="BA374" s="94">
        <v>45295</v>
      </c>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215"/>
      <c r="BY374" s="94">
        <v>45295</v>
      </c>
      <c r="BZ374" s="7">
        <f>Y374+AZ374</f>
        <v>285</v>
      </c>
      <c r="CA374" s="7" t="s">
        <v>208</v>
      </c>
      <c r="CB374" s="10">
        <f>AA374+AU374</f>
        <v>52250000</v>
      </c>
      <c r="CC374" s="11" t="s">
        <v>121</v>
      </c>
      <c r="CD374" s="214"/>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row>
    <row r="375" spans="1:105" ht="26.25" customHeight="1" x14ac:dyDescent="0.2">
      <c r="A375" s="64">
        <v>375</v>
      </c>
      <c r="B375" s="100">
        <v>88681</v>
      </c>
      <c r="C375" s="1" t="s">
        <v>1105</v>
      </c>
      <c r="D375" s="1" t="s">
        <v>991</v>
      </c>
      <c r="E375" s="29" t="s">
        <v>992</v>
      </c>
      <c r="F375" s="30" t="s">
        <v>2455</v>
      </c>
      <c r="G375" s="86" t="s">
        <v>2456</v>
      </c>
      <c r="H375" s="35" t="s">
        <v>100</v>
      </c>
      <c r="I375" s="24" t="s">
        <v>101</v>
      </c>
      <c r="J375" s="5" t="s">
        <v>249</v>
      </c>
      <c r="K375" s="11">
        <v>4</v>
      </c>
      <c r="L375" s="35" t="s">
        <v>103</v>
      </c>
      <c r="M375" s="52" t="s">
        <v>2457</v>
      </c>
      <c r="N375" s="52" t="s">
        <v>105</v>
      </c>
      <c r="O375" s="52" t="s">
        <v>106</v>
      </c>
      <c r="P375" s="35" t="s">
        <v>2458</v>
      </c>
      <c r="Q375" s="26" t="s">
        <v>2459</v>
      </c>
      <c r="R375" s="15" t="s">
        <v>109</v>
      </c>
      <c r="S375" s="35" t="s">
        <v>110</v>
      </c>
      <c r="T375" s="12">
        <v>45006</v>
      </c>
      <c r="U375" s="37">
        <v>45006</v>
      </c>
      <c r="V375" s="37">
        <v>45234</v>
      </c>
      <c r="W375" s="7">
        <v>7</v>
      </c>
      <c r="X375" s="7">
        <v>15</v>
      </c>
      <c r="Y375" s="7">
        <f t="shared" si="6"/>
        <v>225</v>
      </c>
      <c r="Z375" s="7" t="s">
        <v>2453</v>
      </c>
      <c r="AA375" s="10">
        <v>41250000</v>
      </c>
      <c r="AB375" s="10">
        <v>5500000</v>
      </c>
      <c r="AC375" s="28">
        <v>1127</v>
      </c>
      <c r="AD375" s="37">
        <v>44998</v>
      </c>
      <c r="AE375" s="10">
        <v>82500000</v>
      </c>
      <c r="AF375" s="28">
        <v>1306</v>
      </c>
      <c r="AG375" s="37">
        <v>45006</v>
      </c>
      <c r="AH375" s="10">
        <v>41250000</v>
      </c>
      <c r="AI375" s="15" t="s">
        <v>112</v>
      </c>
      <c r="AJ375" s="16">
        <v>45001</v>
      </c>
      <c r="AK375" s="6" t="s">
        <v>2460</v>
      </c>
      <c r="AL375" s="35" t="s">
        <v>114</v>
      </c>
      <c r="AM375" s="28" t="s">
        <v>1001</v>
      </c>
      <c r="AN375" s="15" t="s">
        <v>1217</v>
      </c>
      <c r="AO375" s="11"/>
      <c r="AP375" s="310" t="s">
        <v>117</v>
      </c>
      <c r="AQ375" s="11">
        <v>1</v>
      </c>
      <c r="AR375" s="26" t="s">
        <v>118</v>
      </c>
      <c r="AS375" s="94">
        <v>45231</v>
      </c>
      <c r="AT375" s="10">
        <v>5500000</v>
      </c>
      <c r="AU375" s="10">
        <v>5500000</v>
      </c>
      <c r="AV375" s="7">
        <v>1</v>
      </c>
      <c r="AW375" s="7">
        <v>0</v>
      </c>
      <c r="AX375" s="7">
        <v>30</v>
      </c>
      <c r="AY375" s="7" t="s">
        <v>136</v>
      </c>
      <c r="AZ375" s="7">
        <v>30</v>
      </c>
      <c r="BA375" s="94">
        <v>45264</v>
      </c>
      <c r="BB375" s="85"/>
      <c r="BC375" s="85"/>
      <c r="BD375" s="85"/>
      <c r="BE375" s="85"/>
      <c r="BF375" s="85"/>
      <c r="BG375" s="85"/>
      <c r="BH375" s="85"/>
      <c r="BI375" s="85"/>
      <c r="BJ375" s="85"/>
      <c r="BK375" s="85"/>
      <c r="BL375" s="85"/>
      <c r="BM375" s="85"/>
      <c r="BN375" s="85"/>
      <c r="BO375" s="85"/>
      <c r="BP375" s="85"/>
      <c r="BQ375" s="85"/>
      <c r="BR375" s="85"/>
      <c r="BS375" s="85"/>
      <c r="BT375" s="85"/>
      <c r="BU375" s="85"/>
      <c r="BV375" s="85"/>
      <c r="BW375" s="85"/>
      <c r="BX375" s="218"/>
      <c r="BY375" s="94">
        <v>45264</v>
      </c>
      <c r="BZ375" s="7">
        <f>Y375+AZ375</f>
        <v>255</v>
      </c>
      <c r="CA375" s="7" t="s">
        <v>982</v>
      </c>
      <c r="CB375" s="10">
        <f>AA375+AU375</f>
        <v>46750000</v>
      </c>
      <c r="CC375" s="11" t="s">
        <v>281</v>
      </c>
      <c r="CD375" s="214"/>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row>
    <row r="376" spans="1:105" ht="26.25" customHeight="1" x14ac:dyDescent="0.2">
      <c r="A376" s="64">
        <v>376</v>
      </c>
      <c r="B376" s="100">
        <v>88722</v>
      </c>
      <c r="C376" s="1" t="s">
        <v>95</v>
      </c>
      <c r="D376" s="1" t="s">
        <v>96</v>
      </c>
      <c r="E376" s="29" t="s">
        <v>97</v>
      </c>
      <c r="F376" s="30" t="s">
        <v>2461</v>
      </c>
      <c r="G376" s="26" t="s">
        <v>2462</v>
      </c>
      <c r="H376" s="35" t="s">
        <v>100</v>
      </c>
      <c r="I376" s="24" t="s">
        <v>101</v>
      </c>
      <c r="J376" s="5" t="s">
        <v>249</v>
      </c>
      <c r="K376" s="11">
        <v>3</v>
      </c>
      <c r="L376" s="35" t="s">
        <v>214</v>
      </c>
      <c r="M376" s="52" t="s">
        <v>215</v>
      </c>
      <c r="N376" s="52" t="s">
        <v>105</v>
      </c>
      <c r="O376" s="52" t="s">
        <v>106</v>
      </c>
      <c r="P376" s="35" t="s">
        <v>2463</v>
      </c>
      <c r="Q376" s="26" t="s">
        <v>217</v>
      </c>
      <c r="R376" s="15" t="s">
        <v>109</v>
      </c>
      <c r="S376" s="35" t="s">
        <v>110</v>
      </c>
      <c r="T376" s="12">
        <v>45001</v>
      </c>
      <c r="U376" s="37">
        <v>45006</v>
      </c>
      <c r="V376" s="37">
        <v>45235</v>
      </c>
      <c r="W376" s="7">
        <v>7</v>
      </c>
      <c r="X376" s="7">
        <v>15</v>
      </c>
      <c r="Y376" s="7">
        <f t="shared" si="6"/>
        <v>225</v>
      </c>
      <c r="Z376" s="7" t="s">
        <v>2453</v>
      </c>
      <c r="AA376" s="10">
        <v>18000000</v>
      </c>
      <c r="AB376" s="10">
        <v>2400000</v>
      </c>
      <c r="AC376" s="28">
        <v>1133</v>
      </c>
      <c r="AD376" s="37">
        <v>44998</v>
      </c>
      <c r="AE376" s="10">
        <v>18000000</v>
      </c>
      <c r="AF376" s="28">
        <v>1299</v>
      </c>
      <c r="AG376" s="37">
        <v>45002</v>
      </c>
      <c r="AH376" s="10">
        <v>18000000</v>
      </c>
      <c r="AI376" s="15" t="s">
        <v>112</v>
      </c>
      <c r="AJ376" s="16">
        <v>45001</v>
      </c>
      <c r="AK376" s="6" t="s">
        <v>2464</v>
      </c>
      <c r="AL376" s="35" t="s">
        <v>114</v>
      </c>
      <c r="AM376" s="28" t="s">
        <v>523</v>
      </c>
      <c r="AN376" s="15" t="s">
        <v>2465</v>
      </c>
      <c r="AO376" s="11"/>
      <c r="AP376" s="310" t="s">
        <v>219</v>
      </c>
      <c r="AQ376" s="11">
        <v>2</v>
      </c>
      <c r="AR376" s="245" t="s">
        <v>706</v>
      </c>
      <c r="AS376" s="177" t="s">
        <v>2466</v>
      </c>
      <c r="AT376" s="57" t="s">
        <v>2467</v>
      </c>
      <c r="AU376" s="10">
        <v>4800000</v>
      </c>
      <c r="AV376" s="84" t="s">
        <v>709</v>
      </c>
      <c r="AW376" s="84" t="s">
        <v>710</v>
      </c>
      <c r="AX376" s="84" t="s">
        <v>711</v>
      </c>
      <c r="AY376" s="84" t="s">
        <v>712</v>
      </c>
      <c r="AZ376" s="7">
        <v>60</v>
      </c>
      <c r="BA376" s="177" t="s">
        <v>2468</v>
      </c>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215"/>
      <c r="BY376" s="94">
        <v>45296</v>
      </c>
      <c r="BZ376" s="7">
        <f>Y376+AZ376</f>
        <v>285</v>
      </c>
      <c r="CA376" s="7" t="s">
        <v>208</v>
      </c>
      <c r="CB376" s="10">
        <f>AA376+AU376</f>
        <v>22800000</v>
      </c>
      <c r="CC376" s="11" t="s">
        <v>121</v>
      </c>
      <c r="CD376" s="214"/>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row>
    <row r="377" spans="1:105" ht="26.25" customHeight="1" x14ac:dyDescent="0.2">
      <c r="A377" s="64">
        <v>377</v>
      </c>
      <c r="B377" s="100">
        <v>88726</v>
      </c>
      <c r="C377" s="1" t="s">
        <v>95</v>
      </c>
      <c r="D377" s="1" t="s">
        <v>96</v>
      </c>
      <c r="E377" s="29" t="s">
        <v>97</v>
      </c>
      <c r="F377" s="30" t="s">
        <v>2469</v>
      </c>
      <c r="G377" s="26" t="s">
        <v>2470</v>
      </c>
      <c r="H377" s="35" t="s">
        <v>100</v>
      </c>
      <c r="I377" s="24" t="s">
        <v>129</v>
      </c>
      <c r="J377" s="5" t="s">
        <v>249</v>
      </c>
      <c r="K377" s="11">
        <v>3</v>
      </c>
      <c r="L377" s="35" t="s">
        <v>103</v>
      </c>
      <c r="M377" s="52" t="s">
        <v>2471</v>
      </c>
      <c r="N377" s="52" t="s">
        <v>105</v>
      </c>
      <c r="O377" s="52" t="s">
        <v>106</v>
      </c>
      <c r="P377" s="35" t="s">
        <v>2472</v>
      </c>
      <c r="Q377" s="26" t="s">
        <v>1171</v>
      </c>
      <c r="R377" s="15" t="s">
        <v>109</v>
      </c>
      <c r="S377" s="35" t="s">
        <v>110</v>
      </c>
      <c r="T377" s="12">
        <v>45001</v>
      </c>
      <c r="U377" s="37">
        <v>45002</v>
      </c>
      <c r="V377" s="37">
        <v>45230</v>
      </c>
      <c r="W377" s="7">
        <v>7</v>
      </c>
      <c r="X377" s="7">
        <v>15</v>
      </c>
      <c r="Y377" s="7">
        <f t="shared" si="6"/>
        <v>225</v>
      </c>
      <c r="Z377" s="7" t="s">
        <v>2453</v>
      </c>
      <c r="AA377" s="10">
        <v>45000000</v>
      </c>
      <c r="AB377" s="10">
        <v>6000000</v>
      </c>
      <c r="AC377" s="28">
        <v>1137</v>
      </c>
      <c r="AD377" s="37">
        <v>44998</v>
      </c>
      <c r="AE377" s="10">
        <v>45000000</v>
      </c>
      <c r="AF377" s="28">
        <v>1300</v>
      </c>
      <c r="AG377" s="37">
        <v>45002</v>
      </c>
      <c r="AH377" s="10">
        <v>45000000</v>
      </c>
      <c r="AI377" s="15" t="s">
        <v>112</v>
      </c>
      <c r="AJ377" s="16">
        <v>45001</v>
      </c>
      <c r="AK377" s="6" t="s">
        <v>2473</v>
      </c>
      <c r="AL377" s="35" t="s">
        <v>114</v>
      </c>
      <c r="AM377" s="28" t="s">
        <v>431</v>
      </c>
      <c r="AN377" s="15" t="s">
        <v>432</v>
      </c>
      <c r="AO377" s="11"/>
      <c r="AP377" s="310" t="s">
        <v>219</v>
      </c>
      <c r="AQ377" s="11">
        <v>1</v>
      </c>
      <c r="AR377" s="26" t="s">
        <v>118</v>
      </c>
      <c r="AS377" s="94">
        <v>45219</v>
      </c>
      <c r="AT377" s="10">
        <v>18000000</v>
      </c>
      <c r="AU377" s="10">
        <v>18000000</v>
      </c>
      <c r="AV377" s="7">
        <v>3</v>
      </c>
      <c r="AW377" s="7">
        <v>0</v>
      </c>
      <c r="AX377" s="7">
        <v>90</v>
      </c>
      <c r="AY377" s="7" t="s">
        <v>164</v>
      </c>
      <c r="AZ377" s="7">
        <v>90</v>
      </c>
      <c r="BA377" s="94">
        <v>45322</v>
      </c>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207"/>
      <c r="BY377" s="94">
        <v>45322</v>
      </c>
      <c r="BZ377" s="7">
        <f>Y377+AZ377</f>
        <v>315</v>
      </c>
      <c r="CA377" s="7" t="s">
        <v>280</v>
      </c>
      <c r="CB377" s="10">
        <f>AA377+AU377</f>
        <v>63000000</v>
      </c>
      <c r="CC377" s="11" t="s">
        <v>121</v>
      </c>
      <c r="CD377" s="214"/>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row>
    <row r="378" spans="1:105" ht="26.25" customHeight="1" x14ac:dyDescent="0.2">
      <c r="A378" s="77">
        <v>378</v>
      </c>
      <c r="B378" s="100">
        <v>88686</v>
      </c>
      <c r="C378" s="1" t="s">
        <v>621</v>
      </c>
      <c r="D378" s="1" t="s">
        <v>622</v>
      </c>
      <c r="E378" s="29" t="s">
        <v>623</v>
      </c>
      <c r="F378" s="112" t="s">
        <v>2474</v>
      </c>
      <c r="G378" s="179" t="s">
        <v>2475</v>
      </c>
      <c r="H378" s="48" t="s">
        <v>100</v>
      </c>
      <c r="I378" s="45" t="s">
        <v>101</v>
      </c>
      <c r="J378" s="47" t="s">
        <v>249</v>
      </c>
      <c r="K378" s="39">
        <v>3</v>
      </c>
      <c r="L378" s="48" t="s">
        <v>214</v>
      </c>
      <c r="M378" s="132" t="s">
        <v>215</v>
      </c>
      <c r="N378" s="132" t="s">
        <v>105</v>
      </c>
      <c r="O378" s="132" t="s">
        <v>106</v>
      </c>
      <c r="P378" s="48" t="s">
        <v>2476</v>
      </c>
      <c r="Q378" s="82" t="s">
        <v>627</v>
      </c>
      <c r="R378" s="105" t="s">
        <v>109</v>
      </c>
      <c r="S378" s="48" t="s">
        <v>110</v>
      </c>
      <c r="T378" s="134">
        <v>45006</v>
      </c>
      <c r="U378" s="44">
        <v>45006</v>
      </c>
      <c r="V378" s="44">
        <v>45235</v>
      </c>
      <c r="W378" s="65">
        <v>7</v>
      </c>
      <c r="X378" s="65">
        <v>15</v>
      </c>
      <c r="Y378" s="65">
        <f t="shared" si="6"/>
        <v>225</v>
      </c>
      <c r="Z378" s="65" t="s">
        <v>2453</v>
      </c>
      <c r="AA378" s="17">
        <v>14100000</v>
      </c>
      <c r="AB378" s="17">
        <v>1880000</v>
      </c>
      <c r="AC378" s="133">
        <v>1130</v>
      </c>
      <c r="AD378" s="44">
        <v>44998</v>
      </c>
      <c r="AE378" s="17">
        <v>42300000</v>
      </c>
      <c r="AF378" s="133">
        <v>1302</v>
      </c>
      <c r="AG378" s="44">
        <v>45006</v>
      </c>
      <c r="AH378" s="17">
        <v>14100000</v>
      </c>
      <c r="AI378" s="105" t="s">
        <v>112</v>
      </c>
      <c r="AJ378" s="108">
        <v>45001</v>
      </c>
      <c r="AK378" s="107" t="s">
        <v>2477</v>
      </c>
      <c r="AL378" s="48" t="s">
        <v>114</v>
      </c>
      <c r="AM378" s="133" t="s">
        <v>630</v>
      </c>
      <c r="AN378" s="105" t="s">
        <v>481</v>
      </c>
      <c r="AO378" s="39"/>
      <c r="AP378" s="311" t="s">
        <v>278</v>
      </c>
      <c r="AQ378" s="39">
        <v>1</v>
      </c>
      <c r="AR378" s="82" t="s">
        <v>118</v>
      </c>
      <c r="AS378" s="129">
        <v>45231</v>
      </c>
      <c r="AT378" s="17">
        <v>626667</v>
      </c>
      <c r="AU378" s="17">
        <v>626667</v>
      </c>
      <c r="AV378" s="65">
        <v>0</v>
      </c>
      <c r="AW378" s="65">
        <v>10</v>
      </c>
      <c r="AX378" s="65">
        <v>10</v>
      </c>
      <c r="AY378" s="65" t="s">
        <v>2478</v>
      </c>
      <c r="AZ378" s="65">
        <v>10</v>
      </c>
      <c r="BA378" s="129">
        <v>45245</v>
      </c>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215"/>
      <c r="BY378" s="129">
        <v>45245</v>
      </c>
      <c r="BZ378" s="65">
        <f>Y378+AZ378</f>
        <v>235</v>
      </c>
      <c r="CA378" s="65" t="s">
        <v>2479</v>
      </c>
      <c r="CB378" s="17">
        <f>AA378+AU378</f>
        <v>14726667</v>
      </c>
      <c r="CC378" s="39" t="s">
        <v>281</v>
      </c>
      <c r="CD378" s="221"/>
      <c r="CE378" s="85"/>
      <c r="CF378" s="85"/>
      <c r="CG378" s="85"/>
      <c r="CH378" s="85"/>
      <c r="CI378" s="85"/>
      <c r="CJ378" s="85"/>
      <c r="CK378" s="85"/>
      <c r="CL378" s="85"/>
      <c r="CM378" s="85"/>
      <c r="CN378" s="85"/>
      <c r="CO378" s="85"/>
      <c r="CP378" s="85"/>
      <c r="CQ378" s="85"/>
      <c r="CR378" s="85"/>
      <c r="CS378" s="85"/>
      <c r="CT378" s="85"/>
      <c r="CU378" s="85"/>
      <c r="CV378" s="85"/>
      <c r="CW378" s="85"/>
      <c r="CX378" s="85"/>
      <c r="CY378" s="85"/>
      <c r="CZ378" s="85"/>
      <c r="DA378" s="85"/>
    </row>
    <row r="379" spans="1:105" ht="26.25" customHeight="1" x14ac:dyDescent="0.2">
      <c r="A379" s="64">
        <v>379</v>
      </c>
      <c r="B379" s="100">
        <v>88686</v>
      </c>
      <c r="C379" s="1" t="s">
        <v>621</v>
      </c>
      <c r="D379" s="1" t="s">
        <v>622</v>
      </c>
      <c r="E379" s="29" t="s">
        <v>623</v>
      </c>
      <c r="F379" s="30" t="s">
        <v>2480</v>
      </c>
      <c r="G379" s="86" t="s">
        <v>2481</v>
      </c>
      <c r="H379" s="35" t="s">
        <v>100</v>
      </c>
      <c r="I379" s="24" t="s">
        <v>101</v>
      </c>
      <c r="J379" s="5" t="s">
        <v>249</v>
      </c>
      <c r="K379" s="11">
        <v>3</v>
      </c>
      <c r="L379" s="35" t="s">
        <v>214</v>
      </c>
      <c r="M379" s="52" t="s">
        <v>215</v>
      </c>
      <c r="N379" s="52" t="s">
        <v>105</v>
      </c>
      <c r="O379" s="52" t="s">
        <v>106</v>
      </c>
      <c r="P379" s="35" t="s">
        <v>2482</v>
      </c>
      <c r="Q379" s="26" t="s">
        <v>627</v>
      </c>
      <c r="R379" s="15" t="s">
        <v>109</v>
      </c>
      <c r="S379" s="35" t="s">
        <v>110</v>
      </c>
      <c r="T379" s="12">
        <v>45006</v>
      </c>
      <c r="U379" s="37">
        <v>45006</v>
      </c>
      <c r="V379" s="37">
        <v>45235</v>
      </c>
      <c r="W379" s="7">
        <v>7</v>
      </c>
      <c r="X379" s="7">
        <v>15</v>
      </c>
      <c r="Y379" s="7">
        <f t="shared" si="6"/>
        <v>225</v>
      </c>
      <c r="Z379" s="7" t="s">
        <v>2453</v>
      </c>
      <c r="AA379" s="10">
        <v>14100000</v>
      </c>
      <c r="AB379" s="10">
        <v>1880000</v>
      </c>
      <c r="AC379" s="28">
        <v>1130</v>
      </c>
      <c r="AD379" s="37">
        <v>44998</v>
      </c>
      <c r="AE379" s="10">
        <v>42300000</v>
      </c>
      <c r="AF379" s="28">
        <v>1303</v>
      </c>
      <c r="AG379" s="37">
        <v>45006</v>
      </c>
      <c r="AH379" s="10">
        <v>14100000</v>
      </c>
      <c r="AI379" s="15" t="s">
        <v>112</v>
      </c>
      <c r="AJ379" s="16">
        <v>45001</v>
      </c>
      <c r="AK379" s="6" t="s">
        <v>2483</v>
      </c>
      <c r="AL379" s="35" t="s">
        <v>114</v>
      </c>
      <c r="AM379" s="28" t="s">
        <v>630</v>
      </c>
      <c r="AN379" s="15" t="s">
        <v>481</v>
      </c>
      <c r="AO379" s="11"/>
      <c r="AP379" s="11" t="s">
        <v>278</v>
      </c>
      <c r="AQ379" s="11"/>
      <c r="AR379" s="40"/>
      <c r="AS379" s="40"/>
      <c r="AT379" s="40"/>
      <c r="AU379" s="40"/>
      <c r="AV379" s="40"/>
      <c r="AW379" s="40"/>
      <c r="AX379" s="40"/>
      <c r="AY379" s="40"/>
      <c r="AZ379" s="40"/>
      <c r="BA379" s="40"/>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217"/>
      <c r="BY379" s="92">
        <f>V379</f>
        <v>45235</v>
      </c>
      <c r="BZ379" s="26">
        <f>Y379+AZ379</f>
        <v>225</v>
      </c>
      <c r="CA379" s="26" t="str">
        <f>Z379</f>
        <v>7 MESES Y 15 DIAS</v>
      </c>
      <c r="CB379" s="131">
        <f>AA379+AU379</f>
        <v>14100000</v>
      </c>
      <c r="CC379" s="11" t="s">
        <v>281</v>
      </c>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row>
    <row r="380" spans="1:105" ht="26.25" customHeight="1" x14ac:dyDescent="0.2">
      <c r="A380" s="172">
        <v>380</v>
      </c>
      <c r="B380" s="100">
        <v>88753</v>
      </c>
      <c r="C380" s="1" t="s">
        <v>870</v>
      </c>
      <c r="D380" s="1" t="s">
        <v>871</v>
      </c>
      <c r="E380" s="29" t="s">
        <v>872</v>
      </c>
      <c r="F380" s="171" t="s">
        <v>2484</v>
      </c>
      <c r="G380" s="300" t="s">
        <v>2485</v>
      </c>
      <c r="H380" s="143" t="s">
        <v>100</v>
      </c>
      <c r="I380" s="53" t="s">
        <v>101</v>
      </c>
      <c r="J380" s="117" t="s">
        <v>249</v>
      </c>
      <c r="K380" s="83">
        <v>3</v>
      </c>
      <c r="L380" s="143" t="s">
        <v>103</v>
      </c>
      <c r="M380" s="150" t="s">
        <v>770</v>
      </c>
      <c r="N380" s="150" t="s">
        <v>105</v>
      </c>
      <c r="O380" s="150" t="s">
        <v>106</v>
      </c>
      <c r="P380" s="143" t="s">
        <v>2486</v>
      </c>
      <c r="Q380" s="123" t="s">
        <v>1714</v>
      </c>
      <c r="R380" s="120" t="s">
        <v>109</v>
      </c>
      <c r="S380" s="143" t="s">
        <v>110</v>
      </c>
      <c r="T380" s="152">
        <v>45001</v>
      </c>
      <c r="U380" s="153">
        <v>45006</v>
      </c>
      <c r="V380" s="301">
        <v>45235</v>
      </c>
      <c r="W380" s="118">
        <v>7</v>
      </c>
      <c r="X380" s="118">
        <v>15</v>
      </c>
      <c r="Y380" s="118">
        <f t="shared" si="6"/>
        <v>225</v>
      </c>
      <c r="Z380" s="118" t="s">
        <v>2453</v>
      </c>
      <c r="AA380" s="119">
        <v>37500000</v>
      </c>
      <c r="AB380" s="119">
        <v>5000000</v>
      </c>
      <c r="AC380" s="151">
        <v>1138</v>
      </c>
      <c r="AD380" s="153">
        <v>44998</v>
      </c>
      <c r="AE380" s="119">
        <v>37500000</v>
      </c>
      <c r="AF380" s="151">
        <v>1304</v>
      </c>
      <c r="AG380" s="153">
        <v>45006</v>
      </c>
      <c r="AH380" s="119">
        <v>37500000</v>
      </c>
      <c r="AI380" s="120" t="s">
        <v>112</v>
      </c>
      <c r="AJ380" s="121">
        <v>45001</v>
      </c>
      <c r="AK380" s="122" t="s">
        <v>2487</v>
      </c>
      <c r="AL380" s="143" t="s">
        <v>114</v>
      </c>
      <c r="AM380" s="151" t="s">
        <v>879</v>
      </c>
      <c r="AN380" s="120" t="s">
        <v>874</v>
      </c>
      <c r="AO380" s="120" t="s">
        <v>1126</v>
      </c>
      <c r="AP380" s="312" t="s">
        <v>310</v>
      </c>
      <c r="AQ380" s="83">
        <v>2</v>
      </c>
      <c r="AR380" s="123" t="s">
        <v>118</v>
      </c>
      <c r="AS380" s="158">
        <v>45240</v>
      </c>
      <c r="AT380" s="119">
        <v>10000000</v>
      </c>
      <c r="AU380" s="119">
        <v>10000000</v>
      </c>
      <c r="AV380" s="118">
        <v>2</v>
      </c>
      <c r="AW380" s="118">
        <v>0</v>
      </c>
      <c r="AX380" s="118">
        <v>60</v>
      </c>
      <c r="AY380" s="118" t="s">
        <v>119</v>
      </c>
      <c r="AZ380" s="118">
        <v>60</v>
      </c>
      <c r="BA380" s="158">
        <v>45301</v>
      </c>
      <c r="BB380" s="26" t="s">
        <v>1329</v>
      </c>
      <c r="BC380" s="94">
        <v>45233</v>
      </c>
      <c r="BD380" s="26">
        <v>0</v>
      </c>
      <c r="BE380" s="26">
        <v>7</v>
      </c>
      <c r="BF380" s="26">
        <v>7</v>
      </c>
      <c r="BG380" s="26" t="s">
        <v>2488</v>
      </c>
      <c r="BH380" s="26">
        <v>7</v>
      </c>
      <c r="BI380" s="94">
        <v>45240</v>
      </c>
      <c r="BJ380" s="94">
        <v>45301</v>
      </c>
      <c r="BK380" s="40"/>
      <c r="BL380" s="40"/>
      <c r="BM380" s="40"/>
      <c r="BN380" s="40"/>
      <c r="BO380" s="40"/>
      <c r="BP380" s="40"/>
      <c r="BQ380" s="40"/>
      <c r="BR380" s="40"/>
      <c r="BS380" s="40"/>
      <c r="BT380" s="40"/>
      <c r="BU380" s="40"/>
      <c r="BV380" s="40"/>
      <c r="BW380" s="40"/>
      <c r="BX380" s="215"/>
      <c r="BY380" s="158">
        <v>45301</v>
      </c>
      <c r="BZ380" s="118">
        <f>Y380+AZ380</f>
        <v>285</v>
      </c>
      <c r="CA380" s="118" t="s">
        <v>208</v>
      </c>
      <c r="CB380" s="119">
        <f>AA380+AU380</f>
        <v>47500000</v>
      </c>
      <c r="CC380" s="83" t="s">
        <v>121</v>
      </c>
      <c r="CD380" s="219"/>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row>
    <row r="381" spans="1:105" ht="26.25" customHeight="1" x14ac:dyDescent="0.2">
      <c r="A381" s="64">
        <v>381</v>
      </c>
      <c r="B381" s="100">
        <v>88671</v>
      </c>
      <c r="C381" s="1" t="s">
        <v>254</v>
      </c>
      <c r="D381" s="1" t="s">
        <v>255</v>
      </c>
      <c r="E381" s="29" t="s">
        <v>256</v>
      </c>
      <c r="F381" s="30" t="s">
        <v>2489</v>
      </c>
      <c r="G381" s="86" t="s">
        <v>2490</v>
      </c>
      <c r="H381" s="35" t="s">
        <v>100</v>
      </c>
      <c r="I381" s="24" t="s">
        <v>129</v>
      </c>
      <c r="J381" s="5" t="s">
        <v>249</v>
      </c>
      <c r="K381" s="11">
        <v>4</v>
      </c>
      <c r="L381" s="35" t="s">
        <v>103</v>
      </c>
      <c r="M381" s="52" t="s">
        <v>131</v>
      </c>
      <c r="N381" s="52" t="s">
        <v>105</v>
      </c>
      <c r="O381" s="52" t="s">
        <v>106</v>
      </c>
      <c r="P381" s="35" t="s">
        <v>2491</v>
      </c>
      <c r="Q381" s="26" t="s">
        <v>762</v>
      </c>
      <c r="R381" s="15" t="s">
        <v>109</v>
      </c>
      <c r="S381" s="35" t="s">
        <v>110</v>
      </c>
      <c r="T381" s="12">
        <v>45012</v>
      </c>
      <c r="U381" s="37">
        <v>45013</v>
      </c>
      <c r="V381" s="37">
        <v>45241</v>
      </c>
      <c r="W381" s="7">
        <v>7</v>
      </c>
      <c r="X381" s="7">
        <v>15</v>
      </c>
      <c r="Y381" s="7">
        <f t="shared" si="6"/>
        <v>225</v>
      </c>
      <c r="Z381" s="7" t="s">
        <v>2453</v>
      </c>
      <c r="AA381" s="10">
        <v>34500000</v>
      </c>
      <c r="AB381" s="10">
        <v>4600000</v>
      </c>
      <c r="AC381" s="28">
        <v>1119</v>
      </c>
      <c r="AD381" s="37">
        <v>44995</v>
      </c>
      <c r="AE381" s="10">
        <v>34500000</v>
      </c>
      <c r="AF381" s="28">
        <v>1311</v>
      </c>
      <c r="AG381" s="37">
        <v>45009</v>
      </c>
      <c r="AH381" s="10">
        <v>34500000</v>
      </c>
      <c r="AI381" s="15" t="s">
        <v>112</v>
      </c>
      <c r="AJ381" s="16">
        <v>45001</v>
      </c>
      <c r="AK381" s="6" t="s">
        <v>2492</v>
      </c>
      <c r="AL381" s="35" t="s">
        <v>114</v>
      </c>
      <c r="AM381" s="28" t="s">
        <v>263</v>
      </c>
      <c r="AN381" s="15" t="s">
        <v>1020</v>
      </c>
      <c r="AO381" s="11" t="s">
        <v>1021</v>
      </c>
      <c r="AP381" s="11" t="s">
        <v>265</v>
      </c>
      <c r="AQ381" s="11"/>
      <c r="AR381" s="40"/>
      <c r="AS381" s="40"/>
      <c r="AT381" s="40"/>
      <c r="AU381" s="40"/>
      <c r="AV381" s="40"/>
      <c r="AW381" s="40"/>
      <c r="AX381" s="40"/>
      <c r="AY381" s="40"/>
      <c r="AZ381" s="40"/>
      <c r="BA381" s="40"/>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217"/>
      <c r="BY381" s="92">
        <f>V381</f>
        <v>45241</v>
      </c>
      <c r="BZ381" s="26">
        <f>Y381+AZ381</f>
        <v>225</v>
      </c>
      <c r="CA381" s="26" t="str">
        <f>Z381</f>
        <v>7 MESES Y 15 DIAS</v>
      </c>
      <c r="CB381" s="131">
        <f>AA381+AU381</f>
        <v>34500000</v>
      </c>
      <c r="CC381" s="11" t="s">
        <v>281</v>
      </c>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row>
    <row r="382" spans="1:105" ht="26.25" customHeight="1" x14ac:dyDescent="0.2">
      <c r="A382" s="79">
        <v>382</v>
      </c>
      <c r="B382" s="100">
        <v>88378</v>
      </c>
      <c r="C382" s="1" t="s">
        <v>870</v>
      </c>
      <c r="D382" s="1" t="s">
        <v>871</v>
      </c>
      <c r="E382" s="29" t="s">
        <v>872</v>
      </c>
      <c r="F382" s="154" t="s">
        <v>2493</v>
      </c>
      <c r="G382" s="80" t="s">
        <v>2494</v>
      </c>
      <c r="H382" s="50" t="s">
        <v>100</v>
      </c>
      <c r="I382" s="54" t="s">
        <v>101</v>
      </c>
      <c r="J382" s="49" t="s">
        <v>249</v>
      </c>
      <c r="K382" s="31">
        <v>3</v>
      </c>
      <c r="L382" s="50" t="s">
        <v>103</v>
      </c>
      <c r="M382" s="126" t="s">
        <v>2495</v>
      </c>
      <c r="N382" s="126" t="s">
        <v>105</v>
      </c>
      <c r="O382" s="126" t="s">
        <v>106</v>
      </c>
      <c r="P382" s="50" t="s">
        <v>2496</v>
      </c>
      <c r="Q382" s="80" t="s">
        <v>2497</v>
      </c>
      <c r="R382" s="36" t="s">
        <v>109</v>
      </c>
      <c r="S382" s="50" t="s">
        <v>110</v>
      </c>
      <c r="T382" s="139">
        <v>45006</v>
      </c>
      <c r="U382" s="38">
        <v>45009</v>
      </c>
      <c r="V382" s="38">
        <v>45253</v>
      </c>
      <c r="W382" s="8">
        <v>8</v>
      </c>
      <c r="X382" s="8">
        <v>0</v>
      </c>
      <c r="Y382" s="8">
        <f t="shared" si="6"/>
        <v>240</v>
      </c>
      <c r="Z382" s="8" t="s">
        <v>1374</v>
      </c>
      <c r="AA382" s="115">
        <v>39200000</v>
      </c>
      <c r="AB382" s="115">
        <v>4900000</v>
      </c>
      <c r="AC382" s="138">
        <v>1102</v>
      </c>
      <c r="AD382" s="38">
        <v>44987</v>
      </c>
      <c r="AE382" s="115">
        <v>39200000</v>
      </c>
      <c r="AF382" s="138">
        <v>1314</v>
      </c>
      <c r="AG382" s="38">
        <v>45008</v>
      </c>
      <c r="AH382" s="115">
        <v>39200000</v>
      </c>
      <c r="AI382" s="36" t="s">
        <v>112</v>
      </c>
      <c r="AJ382" s="116">
        <v>45001</v>
      </c>
      <c r="AK382" s="114" t="s">
        <v>2498</v>
      </c>
      <c r="AL382" s="50" t="s">
        <v>114</v>
      </c>
      <c r="AM382" s="138" t="s">
        <v>879</v>
      </c>
      <c r="AN382" s="36" t="s">
        <v>874</v>
      </c>
      <c r="AO382" s="36" t="s">
        <v>1126</v>
      </c>
      <c r="AP382" s="309" t="s">
        <v>310</v>
      </c>
      <c r="AQ382" s="31">
        <v>1</v>
      </c>
      <c r="AR382" s="80" t="s">
        <v>118</v>
      </c>
      <c r="AS382" s="140">
        <v>45253</v>
      </c>
      <c r="AT382" s="115">
        <v>4900000</v>
      </c>
      <c r="AU382" s="115">
        <v>4900000</v>
      </c>
      <c r="AV382" s="8">
        <v>1</v>
      </c>
      <c r="AW382" s="8">
        <v>0</v>
      </c>
      <c r="AX382" s="8">
        <v>30</v>
      </c>
      <c r="AY382" s="8" t="s">
        <v>136</v>
      </c>
      <c r="AZ382" s="8">
        <v>30</v>
      </c>
      <c r="BA382" s="140">
        <v>45283</v>
      </c>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215"/>
      <c r="BY382" s="140">
        <v>45283</v>
      </c>
      <c r="BZ382" s="8">
        <f>Y382+AZ382</f>
        <v>270</v>
      </c>
      <c r="CA382" s="8" t="s">
        <v>1150</v>
      </c>
      <c r="CB382" s="115">
        <f>AA382+AU382</f>
        <v>44100000</v>
      </c>
      <c r="CC382" s="31" t="s">
        <v>121</v>
      </c>
      <c r="CD382" s="220"/>
      <c r="CE382" s="75"/>
      <c r="CF382" s="75"/>
      <c r="CG382" s="75"/>
      <c r="CH382" s="75"/>
      <c r="CI382" s="75"/>
      <c r="CJ382" s="75"/>
      <c r="CK382" s="75"/>
      <c r="CL382" s="75"/>
      <c r="CM382" s="75"/>
      <c r="CN382" s="75"/>
      <c r="CO382" s="75"/>
      <c r="CP382" s="75"/>
      <c r="CQ382" s="75"/>
      <c r="CR382" s="75"/>
      <c r="CS382" s="75"/>
      <c r="CT382" s="75"/>
      <c r="CU382" s="75"/>
      <c r="CV382" s="75"/>
      <c r="CW382" s="75"/>
      <c r="CX382" s="75"/>
      <c r="CY382" s="75"/>
      <c r="CZ382" s="75"/>
      <c r="DA382" s="75"/>
    </row>
    <row r="383" spans="1:105" ht="26.25" customHeight="1" x14ac:dyDescent="0.2">
      <c r="A383" s="77">
        <v>383</v>
      </c>
      <c r="B383" s="100">
        <v>88682</v>
      </c>
      <c r="C383" s="1" t="s">
        <v>1105</v>
      </c>
      <c r="D383" s="1" t="s">
        <v>991</v>
      </c>
      <c r="E383" s="29" t="s">
        <v>992</v>
      </c>
      <c r="F383" s="112" t="s">
        <v>2499</v>
      </c>
      <c r="G383" s="179" t="s">
        <v>2500</v>
      </c>
      <c r="H383" s="48" t="s">
        <v>100</v>
      </c>
      <c r="I383" s="45" t="s">
        <v>101</v>
      </c>
      <c r="J383" s="47" t="s">
        <v>249</v>
      </c>
      <c r="K383" s="39">
        <v>4</v>
      </c>
      <c r="L383" s="48" t="s">
        <v>103</v>
      </c>
      <c r="M383" s="132" t="s">
        <v>2501</v>
      </c>
      <c r="N383" s="132" t="s">
        <v>105</v>
      </c>
      <c r="O383" s="132" t="s">
        <v>106</v>
      </c>
      <c r="P383" s="48" t="s">
        <v>2502</v>
      </c>
      <c r="Q383" s="82" t="s">
        <v>2503</v>
      </c>
      <c r="R383" s="105" t="s">
        <v>109</v>
      </c>
      <c r="S383" s="48" t="s">
        <v>110</v>
      </c>
      <c r="T383" s="134">
        <v>45006</v>
      </c>
      <c r="U383" s="44">
        <v>45008</v>
      </c>
      <c r="V383" s="44">
        <v>45236</v>
      </c>
      <c r="W383" s="65">
        <v>7</v>
      </c>
      <c r="X383" s="65">
        <v>15</v>
      </c>
      <c r="Y383" s="65">
        <f t="shared" si="6"/>
        <v>225</v>
      </c>
      <c r="Z383" s="65" t="s">
        <v>2453</v>
      </c>
      <c r="AA383" s="17">
        <v>41250000</v>
      </c>
      <c r="AB383" s="17">
        <v>5500000</v>
      </c>
      <c r="AC383" s="133">
        <v>1128</v>
      </c>
      <c r="AD383" s="44">
        <v>44998</v>
      </c>
      <c r="AE383" s="17">
        <v>82500000</v>
      </c>
      <c r="AF383" s="133">
        <v>1309</v>
      </c>
      <c r="AG383" s="44">
        <v>45008</v>
      </c>
      <c r="AH383" s="17">
        <v>41250000</v>
      </c>
      <c r="AI383" s="105" t="s">
        <v>112</v>
      </c>
      <c r="AJ383" s="108">
        <v>45002</v>
      </c>
      <c r="AK383" s="107" t="s">
        <v>2504</v>
      </c>
      <c r="AL383" s="48" t="s">
        <v>114</v>
      </c>
      <c r="AM383" s="133" t="s">
        <v>1001</v>
      </c>
      <c r="AN383" s="105" t="s">
        <v>1217</v>
      </c>
      <c r="AO383" s="39"/>
      <c r="AP383" s="311" t="s">
        <v>117</v>
      </c>
      <c r="AQ383" s="39">
        <v>1</v>
      </c>
      <c r="AR383" s="82" t="s">
        <v>118</v>
      </c>
      <c r="AS383" s="129">
        <v>45232</v>
      </c>
      <c r="AT383" s="17">
        <v>5500000</v>
      </c>
      <c r="AU383" s="17">
        <v>5500000</v>
      </c>
      <c r="AV383" s="65">
        <v>1</v>
      </c>
      <c r="AW383" s="65">
        <v>0</v>
      </c>
      <c r="AX383" s="65">
        <v>30</v>
      </c>
      <c r="AY383" s="65" t="s">
        <v>136</v>
      </c>
      <c r="AZ383" s="65">
        <v>30</v>
      </c>
      <c r="BA383" s="129">
        <v>45266</v>
      </c>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215"/>
      <c r="BY383" s="129">
        <v>45266</v>
      </c>
      <c r="BZ383" s="65">
        <f>Y383+AZ383</f>
        <v>255</v>
      </c>
      <c r="CA383" s="65" t="s">
        <v>982</v>
      </c>
      <c r="CB383" s="17">
        <f>AA383+AU383</f>
        <v>46750000</v>
      </c>
      <c r="CC383" s="39" t="s">
        <v>281</v>
      </c>
      <c r="CD383" s="221"/>
      <c r="CE383" s="85"/>
      <c r="CF383" s="85"/>
      <c r="CG383" s="85"/>
      <c r="CH383" s="85"/>
      <c r="CI383" s="85"/>
      <c r="CJ383" s="85"/>
      <c r="CK383" s="85"/>
      <c r="CL383" s="85"/>
      <c r="CM383" s="85"/>
      <c r="CN383" s="85"/>
      <c r="CO383" s="85"/>
      <c r="CP383" s="85"/>
      <c r="CQ383" s="85"/>
      <c r="CR383" s="85"/>
      <c r="CS383" s="85"/>
      <c r="CT383" s="85"/>
      <c r="CU383" s="85"/>
      <c r="CV383" s="85"/>
      <c r="CW383" s="85"/>
      <c r="CX383" s="85"/>
      <c r="CY383" s="85"/>
      <c r="CZ383" s="85"/>
      <c r="DA383" s="85"/>
    </row>
    <row r="384" spans="1:105" ht="26.25" customHeight="1" x14ac:dyDescent="0.2">
      <c r="A384" s="64">
        <v>384</v>
      </c>
      <c r="B384" s="100">
        <v>88672</v>
      </c>
      <c r="C384" s="1" t="s">
        <v>254</v>
      </c>
      <c r="D384" s="1" t="s">
        <v>255</v>
      </c>
      <c r="E384" s="29" t="s">
        <v>256</v>
      </c>
      <c r="F384" s="30" t="s">
        <v>2505</v>
      </c>
      <c r="G384" s="86" t="s">
        <v>2506</v>
      </c>
      <c r="H384" s="35" t="s">
        <v>100</v>
      </c>
      <c r="I384" s="24" t="s">
        <v>129</v>
      </c>
      <c r="J384" s="5" t="s">
        <v>249</v>
      </c>
      <c r="K384" s="11">
        <v>4</v>
      </c>
      <c r="L384" s="35" t="s">
        <v>214</v>
      </c>
      <c r="M384" s="52" t="s">
        <v>215</v>
      </c>
      <c r="N384" s="52" t="s">
        <v>105</v>
      </c>
      <c r="O384" s="52" t="s">
        <v>106</v>
      </c>
      <c r="P384" s="35" t="s">
        <v>2507</v>
      </c>
      <c r="Q384" s="26" t="s">
        <v>557</v>
      </c>
      <c r="R384" s="15" t="s">
        <v>109</v>
      </c>
      <c r="S384" s="35" t="s">
        <v>110</v>
      </c>
      <c r="T384" s="12">
        <v>45006</v>
      </c>
      <c r="U384" s="37">
        <v>45008</v>
      </c>
      <c r="V384" s="37">
        <v>45236</v>
      </c>
      <c r="W384" s="7">
        <v>7</v>
      </c>
      <c r="X384" s="7">
        <v>15</v>
      </c>
      <c r="Y384" s="7">
        <f t="shared" si="6"/>
        <v>225</v>
      </c>
      <c r="Z384" s="7" t="s">
        <v>2453</v>
      </c>
      <c r="AA384" s="10">
        <v>18000000</v>
      </c>
      <c r="AB384" s="10">
        <v>2400000</v>
      </c>
      <c r="AC384" s="28">
        <v>1120</v>
      </c>
      <c r="AD384" s="37">
        <v>44995</v>
      </c>
      <c r="AE384" s="10">
        <v>18000000</v>
      </c>
      <c r="AF384" s="28">
        <v>1310</v>
      </c>
      <c r="AG384" s="37">
        <v>45008</v>
      </c>
      <c r="AH384" s="10">
        <v>18000000</v>
      </c>
      <c r="AI384" s="15" t="s">
        <v>112</v>
      </c>
      <c r="AJ384" s="16">
        <v>45002</v>
      </c>
      <c r="AK384" s="6" t="s">
        <v>2508</v>
      </c>
      <c r="AL384" s="35" t="s">
        <v>114</v>
      </c>
      <c r="AM384" s="28" t="s">
        <v>2509</v>
      </c>
      <c r="AN384" s="15" t="s">
        <v>2465</v>
      </c>
      <c r="AO384" s="11"/>
      <c r="AP384" s="11" t="s">
        <v>265</v>
      </c>
      <c r="AQ384" s="11"/>
      <c r="AR384" s="40"/>
      <c r="AS384" s="40"/>
      <c r="AT384" s="40"/>
      <c r="AU384" s="40"/>
      <c r="AV384" s="40"/>
      <c r="AW384" s="40"/>
      <c r="AX384" s="40"/>
      <c r="AY384" s="40"/>
      <c r="AZ384" s="40"/>
      <c r="BA384" s="40"/>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207"/>
      <c r="BY384" s="92">
        <f>V384</f>
        <v>45236</v>
      </c>
      <c r="BZ384" s="26">
        <f>Y384+AZ384</f>
        <v>225</v>
      </c>
      <c r="CA384" s="26" t="str">
        <f>Z384</f>
        <v>7 MESES Y 15 DIAS</v>
      </c>
      <c r="CB384" s="131">
        <f>AA384+AU384</f>
        <v>18000000</v>
      </c>
      <c r="CC384" s="11" t="s">
        <v>281</v>
      </c>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row>
    <row r="385" spans="1:105" ht="26.25" customHeight="1" x14ac:dyDescent="0.2">
      <c r="A385" s="64">
        <v>385</v>
      </c>
      <c r="B385" s="100">
        <v>88379</v>
      </c>
      <c r="C385" s="1" t="s">
        <v>870</v>
      </c>
      <c r="D385" s="1" t="s">
        <v>871</v>
      </c>
      <c r="E385" s="29" t="s">
        <v>872</v>
      </c>
      <c r="F385" s="30" t="s">
        <v>2510</v>
      </c>
      <c r="G385" s="93" t="s">
        <v>2511</v>
      </c>
      <c r="H385" s="35" t="s">
        <v>100</v>
      </c>
      <c r="I385" s="24" t="s">
        <v>101</v>
      </c>
      <c r="J385" s="5" t="s">
        <v>249</v>
      </c>
      <c r="K385" s="11">
        <v>3</v>
      </c>
      <c r="L385" s="35" t="s">
        <v>103</v>
      </c>
      <c r="M385" s="52" t="s">
        <v>2512</v>
      </c>
      <c r="N385" s="52" t="s">
        <v>105</v>
      </c>
      <c r="O385" s="52" t="s">
        <v>106</v>
      </c>
      <c r="P385" s="35" t="s">
        <v>2513</v>
      </c>
      <c r="Q385" s="26" t="s">
        <v>1714</v>
      </c>
      <c r="R385" s="15" t="s">
        <v>109</v>
      </c>
      <c r="S385" s="35" t="s">
        <v>110</v>
      </c>
      <c r="T385" s="12">
        <v>45007</v>
      </c>
      <c r="U385" s="37">
        <v>45078</v>
      </c>
      <c r="V385" s="37">
        <v>45323</v>
      </c>
      <c r="W385" s="7">
        <v>8</v>
      </c>
      <c r="X385" s="7">
        <v>0</v>
      </c>
      <c r="Y385" s="7">
        <f t="shared" si="6"/>
        <v>240</v>
      </c>
      <c r="Z385" s="7" t="s">
        <v>1374</v>
      </c>
      <c r="AA385" s="10">
        <v>48000000</v>
      </c>
      <c r="AB385" s="10">
        <v>6000000</v>
      </c>
      <c r="AC385" s="28">
        <v>1096</v>
      </c>
      <c r="AD385" s="37">
        <v>44984</v>
      </c>
      <c r="AE385" s="10">
        <v>48000000</v>
      </c>
      <c r="AF385" s="28">
        <v>1318</v>
      </c>
      <c r="AG385" s="37">
        <v>45009</v>
      </c>
      <c r="AH385" s="10">
        <v>48000000</v>
      </c>
      <c r="AI385" s="15" t="s">
        <v>112</v>
      </c>
      <c r="AJ385" s="16">
        <v>45002</v>
      </c>
      <c r="AK385" s="6" t="s">
        <v>2514</v>
      </c>
      <c r="AL385" s="35" t="s">
        <v>114</v>
      </c>
      <c r="AM385" s="28" t="s">
        <v>879</v>
      </c>
      <c r="AN385" s="15" t="s">
        <v>874</v>
      </c>
      <c r="AO385" s="15" t="s">
        <v>1126</v>
      </c>
      <c r="AP385" s="11" t="s">
        <v>310</v>
      </c>
      <c r="AQ385" s="11">
        <v>1</v>
      </c>
      <c r="AR385" s="40"/>
      <c r="AS385" s="40"/>
      <c r="AT385" s="40"/>
      <c r="AU385" s="40"/>
      <c r="AV385" s="40"/>
      <c r="AW385" s="40"/>
      <c r="AX385" s="40"/>
      <c r="AY385" s="40"/>
      <c r="AZ385" s="40"/>
      <c r="BA385" s="40"/>
      <c r="BB385" s="40"/>
      <c r="BC385" s="40"/>
      <c r="BD385" s="40"/>
      <c r="BE385" s="40"/>
      <c r="BF385" s="40"/>
      <c r="BG385" s="40"/>
      <c r="BH385" s="40"/>
      <c r="BI385" s="40"/>
      <c r="BJ385" s="40"/>
      <c r="BK385" s="26" t="s">
        <v>343</v>
      </c>
      <c r="BL385" s="94">
        <v>45104</v>
      </c>
      <c r="BM385" s="94">
        <v>45105</v>
      </c>
      <c r="BN385" s="26" t="s">
        <v>2515</v>
      </c>
      <c r="BO385" s="26">
        <v>1045671363</v>
      </c>
      <c r="BP385" s="26" t="s">
        <v>2516</v>
      </c>
      <c r="BQ385" s="10">
        <v>0</v>
      </c>
      <c r="BR385" s="26" t="s">
        <v>2511</v>
      </c>
      <c r="BS385" s="26">
        <v>33701536</v>
      </c>
      <c r="BT385" s="26" t="s">
        <v>1374</v>
      </c>
      <c r="BU385" s="10">
        <v>48000000</v>
      </c>
      <c r="BV385" s="25" t="s">
        <v>2517</v>
      </c>
      <c r="BW385" s="40"/>
      <c r="BX385" s="215"/>
      <c r="BY385" s="92">
        <f>V385</f>
        <v>45323</v>
      </c>
      <c r="BZ385" s="26">
        <f>Y385+AZ385</f>
        <v>240</v>
      </c>
      <c r="CA385" s="26" t="str">
        <f>Z385</f>
        <v>8 MESES</v>
      </c>
      <c r="CB385" s="131">
        <f>AA385+AU385</f>
        <v>48000000</v>
      </c>
      <c r="CC385" s="11" t="s">
        <v>612</v>
      </c>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row>
    <row r="386" spans="1:105" ht="26.25" customHeight="1" x14ac:dyDescent="0.2">
      <c r="A386" s="64">
        <v>386</v>
      </c>
      <c r="B386" s="100">
        <v>88419</v>
      </c>
      <c r="C386" s="1" t="s">
        <v>613</v>
      </c>
      <c r="D386" s="1" t="s">
        <v>614</v>
      </c>
      <c r="E386" s="29" t="s">
        <v>615</v>
      </c>
      <c r="F386" s="30" t="s">
        <v>2518</v>
      </c>
      <c r="G386" s="86" t="s">
        <v>2519</v>
      </c>
      <c r="H386" s="35" t="s">
        <v>100</v>
      </c>
      <c r="I386" s="24" t="s">
        <v>101</v>
      </c>
      <c r="J386" s="5" t="s">
        <v>249</v>
      </c>
      <c r="K386" s="11">
        <v>5</v>
      </c>
      <c r="L386" s="35" t="s">
        <v>214</v>
      </c>
      <c r="M386" s="52" t="s">
        <v>215</v>
      </c>
      <c r="N386" s="52" t="s">
        <v>105</v>
      </c>
      <c r="O386" s="52" t="s">
        <v>106</v>
      </c>
      <c r="P386" s="35" t="s">
        <v>2520</v>
      </c>
      <c r="Q386" s="26" t="s">
        <v>1569</v>
      </c>
      <c r="R386" s="15" t="s">
        <v>109</v>
      </c>
      <c r="S386" s="35" t="s">
        <v>110</v>
      </c>
      <c r="T386" s="12">
        <v>45006</v>
      </c>
      <c r="U386" s="37">
        <v>45008</v>
      </c>
      <c r="V386" s="37">
        <v>45252</v>
      </c>
      <c r="W386" s="7">
        <v>8</v>
      </c>
      <c r="X386" s="7">
        <v>0</v>
      </c>
      <c r="Y386" s="7">
        <f t="shared" si="6"/>
        <v>240</v>
      </c>
      <c r="Z386" s="7" t="s">
        <v>1374</v>
      </c>
      <c r="AA386" s="10">
        <v>19200000</v>
      </c>
      <c r="AB386" s="10">
        <v>2400000</v>
      </c>
      <c r="AC386" s="28">
        <v>1105</v>
      </c>
      <c r="AD386" s="37">
        <v>44987</v>
      </c>
      <c r="AE386" s="10">
        <v>38400000</v>
      </c>
      <c r="AF386" s="28">
        <v>1312</v>
      </c>
      <c r="AG386" s="37">
        <v>45008</v>
      </c>
      <c r="AH386" s="10">
        <v>19200000</v>
      </c>
      <c r="AI386" s="15" t="s">
        <v>112</v>
      </c>
      <c r="AJ386" s="16">
        <v>45002</v>
      </c>
      <c r="AK386" s="6" t="s">
        <v>2521</v>
      </c>
      <c r="AL386" s="35" t="s">
        <v>114</v>
      </c>
      <c r="AM386" s="28" t="s">
        <v>620</v>
      </c>
      <c r="AN386" s="15" t="s">
        <v>1572</v>
      </c>
      <c r="AO386" s="11"/>
      <c r="AP386" s="11" t="s">
        <v>135</v>
      </c>
      <c r="AQ386" s="11"/>
      <c r="AR386" s="40"/>
      <c r="AS386" s="40"/>
      <c r="AT386" s="40"/>
      <c r="AU386" s="40"/>
      <c r="AV386" s="40"/>
      <c r="AW386" s="40"/>
      <c r="AX386" s="40"/>
      <c r="AY386" s="40"/>
      <c r="AZ386" s="40"/>
      <c r="BA386" s="40"/>
      <c r="BB386" s="85"/>
      <c r="BC386" s="85"/>
      <c r="BD386" s="85"/>
      <c r="BE386" s="85"/>
      <c r="BF386" s="85"/>
      <c r="BG386" s="85"/>
      <c r="BH386" s="85"/>
      <c r="BI386" s="85"/>
      <c r="BJ386" s="85"/>
      <c r="BK386" s="85"/>
      <c r="BL386" s="85"/>
      <c r="BM386" s="85"/>
      <c r="BN386" s="85"/>
      <c r="BO386" s="85"/>
      <c r="BP386" s="85"/>
      <c r="BQ386" s="85"/>
      <c r="BR386" s="85"/>
      <c r="BS386" s="85"/>
      <c r="BT386" s="85"/>
      <c r="BU386" s="85"/>
      <c r="BV386" s="85"/>
      <c r="BW386" s="85"/>
      <c r="BX386" s="218"/>
      <c r="BY386" s="92">
        <f>V386</f>
        <v>45252</v>
      </c>
      <c r="BZ386" s="26">
        <f>Y386+AZ386</f>
        <v>240</v>
      </c>
      <c r="CA386" s="26" t="str">
        <f>Z386</f>
        <v>8 MESES</v>
      </c>
      <c r="CB386" s="131">
        <f>AA386+AU386</f>
        <v>19200000</v>
      </c>
      <c r="CC386" s="11" t="s">
        <v>281</v>
      </c>
      <c r="CD386" s="26" t="s">
        <v>2149</v>
      </c>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row>
    <row r="387" spans="1:105" ht="26.25" customHeight="1" x14ac:dyDescent="0.2">
      <c r="A387" s="172">
        <v>387</v>
      </c>
      <c r="B387" s="100">
        <v>88677</v>
      </c>
      <c r="C387" s="1" t="s">
        <v>95</v>
      </c>
      <c r="D387" s="1" t="s">
        <v>96</v>
      </c>
      <c r="E387" s="29" t="s">
        <v>97</v>
      </c>
      <c r="F387" s="171" t="s">
        <v>2522</v>
      </c>
      <c r="G387" s="123" t="s">
        <v>2523</v>
      </c>
      <c r="H387" s="143" t="s">
        <v>100</v>
      </c>
      <c r="I387" s="53" t="s">
        <v>129</v>
      </c>
      <c r="J387" s="117" t="s">
        <v>249</v>
      </c>
      <c r="K387" s="83">
        <v>3</v>
      </c>
      <c r="L387" s="143" t="s">
        <v>214</v>
      </c>
      <c r="M387" s="150" t="s">
        <v>215</v>
      </c>
      <c r="N387" s="150" t="s">
        <v>105</v>
      </c>
      <c r="O387" s="150" t="s">
        <v>106</v>
      </c>
      <c r="P387" s="143" t="s">
        <v>2524</v>
      </c>
      <c r="Q387" s="123" t="s">
        <v>2525</v>
      </c>
      <c r="R387" s="120" t="s">
        <v>109</v>
      </c>
      <c r="S387" s="143" t="s">
        <v>110</v>
      </c>
      <c r="T387" s="152">
        <v>45008</v>
      </c>
      <c r="U387" s="153">
        <v>45017</v>
      </c>
      <c r="V387" s="153">
        <v>45245</v>
      </c>
      <c r="W387" s="118">
        <v>7</v>
      </c>
      <c r="X387" s="118">
        <v>15</v>
      </c>
      <c r="Y387" s="118">
        <f t="shared" si="6"/>
        <v>225</v>
      </c>
      <c r="Z387" s="118" t="s">
        <v>2453</v>
      </c>
      <c r="AA387" s="119">
        <v>18000000</v>
      </c>
      <c r="AB387" s="119">
        <v>2400000</v>
      </c>
      <c r="AC387" s="151">
        <v>1124</v>
      </c>
      <c r="AD387" s="153">
        <v>44998</v>
      </c>
      <c r="AE387" s="119">
        <v>18000000</v>
      </c>
      <c r="AF387" s="151">
        <v>1317</v>
      </c>
      <c r="AG387" s="153">
        <v>45009</v>
      </c>
      <c r="AH387" s="119">
        <v>18000000</v>
      </c>
      <c r="AI387" s="120" t="s">
        <v>112</v>
      </c>
      <c r="AJ387" s="121">
        <v>45007</v>
      </c>
      <c r="AK387" s="122" t="s">
        <v>2526</v>
      </c>
      <c r="AL387" s="143" t="s">
        <v>114</v>
      </c>
      <c r="AM387" s="151" t="s">
        <v>1321</v>
      </c>
      <c r="AN387" s="120" t="s">
        <v>1322</v>
      </c>
      <c r="AO387" s="83"/>
      <c r="AP387" s="312" t="s">
        <v>126</v>
      </c>
      <c r="AQ387" s="83">
        <v>1</v>
      </c>
      <c r="AR387" s="123" t="s">
        <v>118</v>
      </c>
      <c r="AS387" s="158">
        <v>45245</v>
      </c>
      <c r="AT387" s="119">
        <v>7200000</v>
      </c>
      <c r="AU387" s="119">
        <v>7200000</v>
      </c>
      <c r="AV387" s="118">
        <v>3</v>
      </c>
      <c r="AW387" s="118">
        <v>0</v>
      </c>
      <c r="AX387" s="118">
        <v>90</v>
      </c>
      <c r="AY387" s="118" t="s">
        <v>164</v>
      </c>
      <c r="AZ387" s="118">
        <v>90</v>
      </c>
      <c r="BA387" s="158">
        <v>45337</v>
      </c>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215"/>
      <c r="BY387" s="158">
        <v>45337</v>
      </c>
      <c r="BZ387" s="118">
        <f>Y387+AZ387</f>
        <v>315</v>
      </c>
      <c r="CA387" s="118" t="s">
        <v>280</v>
      </c>
      <c r="CB387" s="119">
        <f>AA387+AU387</f>
        <v>25200000</v>
      </c>
      <c r="CC387" s="83" t="s">
        <v>121</v>
      </c>
      <c r="CD387" s="219"/>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row>
    <row r="388" spans="1:105" ht="26.25" customHeight="1" x14ac:dyDescent="0.2">
      <c r="A388" s="64">
        <v>388</v>
      </c>
      <c r="B388" s="100">
        <v>88724</v>
      </c>
      <c r="C388" s="1" t="s">
        <v>95</v>
      </c>
      <c r="D388" s="1" t="s">
        <v>96</v>
      </c>
      <c r="E388" s="29" t="s">
        <v>97</v>
      </c>
      <c r="F388" s="30" t="s">
        <v>2527</v>
      </c>
      <c r="G388" s="86" t="s">
        <v>2528</v>
      </c>
      <c r="H388" s="35" t="s">
        <v>100</v>
      </c>
      <c r="I388" s="24" t="s">
        <v>101</v>
      </c>
      <c r="J388" s="5" t="s">
        <v>249</v>
      </c>
      <c r="K388" s="11">
        <v>4</v>
      </c>
      <c r="L388" s="35" t="s">
        <v>214</v>
      </c>
      <c r="M388" s="52" t="s">
        <v>215</v>
      </c>
      <c r="N388" s="52" t="s">
        <v>105</v>
      </c>
      <c r="O388" s="52" t="s">
        <v>106</v>
      </c>
      <c r="P388" s="35" t="s">
        <v>2529</v>
      </c>
      <c r="Q388" s="26" t="s">
        <v>2530</v>
      </c>
      <c r="R388" s="15" t="s">
        <v>109</v>
      </c>
      <c r="S388" s="35" t="s">
        <v>110</v>
      </c>
      <c r="T388" s="12">
        <v>45007</v>
      </c>
      <c r="U388" s="37">
        <v>45008</v>
      </c>
      <c r="V388" s="37">
        <v>45237</v>
      </c>
      <c r="W388" s="7">
        <v>7</v>
      </c>
      <c r="X388" s="7">
        <v>15</v>
      </c>
      <c r="Y388" s="7">
        <f t="shared" si="6"/>
        <v>225</v>
      </c>
      <c r="Z388" s="7" t="s">
        <v>2453</v>
      </c>
      <c r="AA388" s="10">
        <v>20250000</v>
      </c>
      <c r="AB388" s="10">
        <v>2700000</v>
      </c>
      <c r="AC388" s="28">
        <v>1135</v>
      </c>
      <c r="AD388" s="37">
        <v>44998</v>
      </c>
      <c r="AE388" s="10">
        <v>20250000</v>
      </c>
      <c r="AF388" s="28">
        <v>1316</v>
      </c>
      <c r="AG388" s="37">
        <v>45008</v>
      </c>
      <c r="AH388" s="10">
        <v>20250000</v>
      </c>
      <c r="AI388" s="15" t="s">
        <v>112</v>
      </c>
      <c r="AJ388" s="16">
        <v>45007</v>
      </c>
      <c r="AK388" s="6" t="s">
        <v>2531</v>
      </c>
      <c r="AL388" s="35" t="s">
        <v>114</v>
      </c>
      <c r="AM388" s="28" t="s">
        <v>180</v>
      </c>
      <c r="AN388" s="15" t="s">
        <v>181</v>
      </c>
      <c r="AO388" s="11"/>
      <c r="AP388" s="11" t="s">
        <v>172</v>
      </c>
      <c r="AQ388" s="11"/>
      <c r="AR388" s="40"/>
      <c r="AS388" s="40"/>
      <c r="AT388" s="40"/>
      <c r="AU388" s="40"/>
      <c r="AV388" s="40"/>
      <c r="AW388" s="40"/>
      <c r="AX388" s="40"/>
      <c r="AY388" s="40"/>
      <c r="AZ388" s="40"/>
      <c r="BA388" s="40"/>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217"/>
      <c r="BY388" s="92">
        <f>V388</f>
        <v>45237</v>
      </c>
      <c r="BZ388" s="26">
        <f>Y388+AZ388</f>
        <v>225</v>
      </c>
      <c r="CA388" s="26" t="str">
        <f>Z388</f>
        <v>7 MESES Y 15 DIAS</v>
      </c>
      <c r="CB388" s="131">
        <f>AA388+AU388</f>
        <v>20250000</v>
      </c>
      <c r="CC388" s="11" t="s">
        <v>281</v>
      </c>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row>
    <row r="389" spans="1:105" ht="26.25" customHeight="1" x14ac:dyDescent="0.2">
      <c r="A389" s="79">
        <v>389</v>
      </c>
      <c r="B389" s="169">
        <v>88723</v>
      </c>
      <c r="C389" s="27" t="s">
        <v>95</v>
      </c>
      <c r="D389" s="1" t="s">
        <v>96</v>
      </c>
      <c r="E389" s="29" t="s">
        <v>97</v>
      </c>
      <c r="F389" s="154" t="s">
        <v>2532</v>
      </c>
      <c r="G389" s="80" t="s">
        <v>2533</v>
      </c>
      <c r="H389" s="50" t="s">
        <v>100</v>
      </c>
      <c r="I389" s="54" t="s">
        <v>129</v>
      </c>
      <c r="J389" s="49" t="s">
        <v>249</v>
      </c>
      <c r="K389" s="31">
        <v>1</v>
      </c>
      <c r="L389" s="137" t="s">
        <v>290</v>
      </c>
      <c r="M389" s="126" t="s">
        <v>2534</v>
      </c>
      <c r="N389" s="126" t="s">
        <v>105</v>
      </c>
      <c r="O389" s="126" t="s">
        <v>106</v>
      </c>
      <c r="P389" s="50" t="s">
        <v>2535</v>
      </c>
      <c r="Q389" s="80" t="s">
        <v>2536</v>
      </c>
      <c r="R389" s="36" t="s">
        <v>109</v>
      </c>
      <c r="S389" s="50" t="s">
        <v>110</v>
      </c>
      <c r="T389" s="139">
        <v>45009</v>
      </c>
      <c r="U389" s="38">
        <v>45012</v>
      </c>
      <c r="V389" s="38">
        <v>45241</v>
      </c>
      <c r="W389" s="8">
        <v>7</v>
      </c>
      <c r="X389" s="8">
        <v>15</v>
      </c>
      <c r="Y389" s="8">
        <f t="shared" si="6"/>
        <v>225</v>
      </c>
      <c r="Z389" s="8" t="s">
        <v>2453</v>
      </c>
      <c r="AA389" s="115">
        <v>27225000</v>
      </c>
      <c r="AB389" s="115">
        <v>3630000</v>
      </c>
      <c r="AC389" s="138">
        <v>1134</v>
      </c>
      <c r="AD389" s="38">
        <v>44998</v>
      </c>
      <c r="AE389" s="115">
        <v>27225000</v>
      </c>
      <c r="AF389" s="138">
        <v>1321</v>
      </c>
      <c r="AG389" s="38">
        <v>45012</v>
      </c>
      <c r="AH389" s="115">
        <v>27225000</v>
      </c>
      <c r="AI389" s="36" t="s">
        <v>112</v>
      </c>
      <c r="AJ389" s="116">
        <v>45008</v>
      </c>
      <c r="AK389" s="114" t="s">
        <v>2537</v>
      </c>
      <c r="AL389" s="50" t="s">
        <v>114</v>
      </c>
      <c r="AM389" s="138" t="s">
        <v>788</v>
      </c>
      <c r="AN389" s="36" t="s">
        <v>2538</v>
      </c>
      <c r="AO389" s="36"/>
      <c r="AP389" s="309" t="s">
        <v>135</v>
      </c>
      <c r="AQ389" s="31">
        <v>1</v>
      </c>
      <c r="AR389" s="80" t="s">
        <v>118</v>
      </c>
      <c r="AS389" s="140">
        <v>45239</v>
      </c>
      <c r="AT389" s="115">
        <v>7260000</v>
      </c>
      <c r="AU389" s="115">
        <v>7260000</v>
      </c>
      <c r="AV389" s="8">
        <v>2</v>
      </c>
      <c r="AW389" s="8">
        <v>0</v>
      </c>
      <c r="AX389" s="8">
        <v>60</v>
      </c>
      <c r="AY389" s="8" t="s">
        <v>119</v>
      </c>
      <c r="AZ389" s="8">
        <v>60</v>
      </c>
      <c r="BA389" s="140">
        <v>45302</v>
      </c>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215"/>
      <c r="BY389" s="140">
        <v>45302</v>
      </c>
      <c r="BZ389" s="8">
        <f>Y389+AZ389</f>
        <v>285</v>
      </c>
      <c r="CA389" s="8" t="s">
        <v>208</v>
      </c>
      <c r="CB389" s="115">
        <f>AA389+AU389</f>
        <v>34485000</v>
      </c>
      <c r="CC389" s="31" t="s">
        <v>121</v>
      </c>
      <c r="CD389" s="220"/>
      <c r="CE389" s="75"/>
      <c r="CF389" s="75"/>
      <c r="CG389" s="75"/>
      <c r="CH389" s="75"/>
      <c r="CI389" s="75"/>
      <c r="CJ389" s="75"/>
      <c r="CK389" s="75"/>
      <c r="CL389" s="75"/>
      <c r="CM389" s="75"/>
      <c r="CN389" s="75"/>
      <c r="CO389" s="75"/>
      <c r="CP389" s="75"/>
      <c r="CQ389" s="75"/>
      <c r="CR389" s="75"/>
      <c r="CS389" s="75"/>
      <c r="CT389" s="75"/>
      <c r="CU389" s="75"/>
      <c r="CV389" s="75"/>
      <c r="CW389" s="75"/>
      <c r="CX389" s="75"/>
      <c r="CY389" s="75"/>
      <c r="CZ389" s="75"/>
      <c r="DA389" s="75"/>
    </row>
    <row r="390" spans="1:105" ht="26.25" customHeight="1" x14ac:dyDescent="0.2">
      <c r="A390" s="77">
        <v>390</v>
      </c>
      <c r="B390" s="101">
        <v>88422</v>
      </c>
      <c r="C390" s="42" t="s">
        <v>613</v>
      </c>
      <c r="D390" s="1" t="s">
        <v>614</v>
      </c>
      <c r="E390" s="29" t="s">
        <v>615</v>
      </c>
      <c r="F390" s="112" t="s">
        <v>2539</v>
      </c>
      <c r="G390" s="82" t="s">
        <v>2540</v>
      </c>
      <c r="H390" s="48" t="s">
        <v>100</v>
      </c>
      <c r="I390" s="45" t="s">
        <v>101</v>
      </c>
      <c r="J390" s="47" t="s">
        <v>249</v>
      </c>
      <c r="K390" s="39">
        <v>5</v>
      </c>
      <c r="L390" s="48" t="s">
        <v>214</v>
      </c>
      <c r="M390" s="132" t="s">
        <v>215</v>
      </c>
      <c r="N390" s="132" t="s">
        <v>105</v>
      </c>
      <c r="O390" s="132" t="s">
        <v>2541</v>
      </c>
      <c r="P390" s="48" t="s">
        <v>2542</v>
      </c>
      <c r="Q390" s="82" t="s">
        <v>1576</v>
      </c>
      <c r="R390" s="105" t="s">
        <v>109</v>
      </c>
      <c r="S390" s="48" t="s">
        <v>110</v>
      </c>
      <c r="T390" s="134">
        <v>45015</v>
      </c>
      <c r="U390" s="44">
        <v>45019</v>
      </c>
      <c r="V390" s="44">
        <v>45262</v>
      </c>
      <c r="W390" s="65">
        <v>8</v>
      </c>
      <c r="X390" s="65">
        <v>0</v>
      </c>
      <c r="Y390" s="65">
        <f t="shared" si="6"/>
        <v>240</v>
      </c>
      <c r="Z390" s="65" t="s">
        <v>1374</v>
      </c>
      <c r="AA390" s="17">
        <v>19200000</v>
      </c>
      <c r="AB390" s="17">
        <v>2400000</v>
      </c>
      <c r="AC390" s="133">
        <v>1106</v>
      </c>
      <c r="AD390" s="44">
        <v>44987</v>
      </c>
      <c r="AE390" s="17">
        <v>19200000</v>
      </c>
      <c r="AF390" s="133">
        <v>1327</v>
      </c>
      <c r="AG390" s="44">
        <v>45015</v>
      </c>
      <c r="AH390" s="17">
        <v>19200000</v>
      </c>
      <c r="AI390" s="105" t="s">
        <v>112</v>
      </c>
      <c r="AJ390" s="108">
        <v>45008</v>
      </c>
      <c r="AK390" s="107" t="s">
        <v>2543</v>
      </c>
      <c r="AL390" s="48" t="s">
        <v>114</v>
      </c>
      <c r="AM390" s="133" t="s">
        <v>620</v>
      </c>
      <c r="AN390" s="105" t="s">
        <v>1572</v>
      </c>
      <c r="AO390" s="39"/>
      <c r="AP390" s="311" t="s">
        <v>135</v>
      </c>
      <c r="AQ390" s="39">
        <v>1</v>
      </c>
      <c r="AR390" s="82" t="s">
        <v>118</v>
      </c>
      <c r="AS390" s="129">
        <v>45261</v>
      </c>
      <c r="AT390" s="17">
        <v>2400000</v>
      </c>
      <c r="AU390" s="17">
        <v>2400000</v>
      </c>
      <c r="AV390" s="112">
        <v>1</v>
      </c>
      <c r="AW390" s="112">
        <v>0</v>
      </c>
      <c r="AX390" s="112">
        <v>30</v>
      </c>
      <c r="AY390" s="112" t="s">
        <v>136</v>
      </c>
      <c r="AZ390" s="112">
        <v>30</v>
      </c>
      <c r="BA390" s="129">
        <v>45293</v>
      </c>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215"/>
      <c r="BY390" s="129">
        <v>45293</v>
      </c>
      <c r="BZ390" s="112">
        <f>Y390+AZ390</f>
        <v>270</v>
      </c>
      <c r="CA390" s="112" t="s">
        <v>1150</v>
      </c>
      <c r="CB390" s="17">
        <f>AA390+AU390</f>
        <v>21600000</v>
      </c>
      <c r="CC390" s="39" t="s">
        <v>121</v>
      </c>
      <c r="CD390" s="221"/>
      <c r="CE390" s="85"/>
      <c r="CF390" s="85"/>
      <c r="CG390" s="85"/>
      <c r="CH390" s="85"/>
      <c r="CI390" s="85"/>
      <c r="CJ390" s="85"/>
      <c r="CK390" s="85"/>
      <c r="CL390" s="85"/>
      <c r="CM390" s="85"/>
      <c r="CN390" s="85"/>
      <c r="CO390" s="85"/>
      <c r="CP390" s="85"/>
      <c r="CQ390" s="85"/>
      <c r="CR390" s="85"/>
      <c r="CS390" s="85"/>
      <c r="CT390" s="85"/>
      <c r="CU390" s="85"/>
      <c r="CV390" s="85"/>
      <c r="CW390" s="85"/>
      <c r="CX390" s="85"/>
      <c r="CY390" s="85"/>
      <c r="CZ390" s="85"/>
      <c r="DA390" s="85"/>
    </row>
    <row r="391" spans="1:105" ht="26.25" customHeight="1" x14ac:dyDescent="0.2">
      <c r="A391" s="64">
        <v>391</v>
      </c>
      <c r="B391" s="100">
        <v>88676</v>
      </c>
      <c r="C391" s="1" t="s">
        <v>870</v>
      </c>
      <c r="D391" s="1" t="s">
        <v>871</v>
      </c>
      <c r="E391" s="29" t="s">
        <v>872</v>
      </c>
      <c r="F391" s="30" t="s">
        <v>2544</v>
      </c>
      <c r="G391" s="86" t="s">
        <v>2545</v>
      </c>
      <c r="H391" s="35" t="s">
        <v>100</v>
      </c>
      <c r="I391" s="24" t="s">
        <v>129</v>
      </c>
      <c r="J391" s="5" t="s">
        <v>249</v>
      </c>
      <c r="K391" s="11">
        <v>1</v>
      </c>
      <c r="L391" s="87" t="s">
        <v>290</v>
      </c>
      <c r="M391" s="52" t="s">
        <v>2546</v>
      </c>
      <c r="N391" s="52" t="s">
        <v>105</v>
      </c>
      <c r="O391" s="52" t="s">
        <v>106</v>
      </c>
      <c r="P391" s="35" t="s">
        <v>2547</v>
      </c>
      <c r="Q391" s="26" t="s">
        <v>2548</v>
      </c>
      <c r="R391" s="15" t="s">
        <v>109</v>
      </c>
      <c r="S391" s="35" t="s">
        <v>110</v>
      </c>
      <c r="T391" s="12">
        <v>45019</v>
      </c>
      <c r="U391" s="37">
        <v>45020</v>
      </c>
      <c r="V391" s="37">
        <v>45248</v>
      </c>
      <c r="W391" s="7">
        <v>7</v>
      </c>
      <c r="X391" s="7">
        <v>15</v>
      </c>
      <c r="Y391" s="7">
        <f t="shared" si="6"/>
        <v>225</v>
      </c>
      <c r="Z391" s="7" t="s">
        <v>2453</v>
      </c>
      <c r="AA391" s="10">
        <v>30000000</v>
      </c>
      <c r="AB391" s="10">
        <v>4000000</v>
      </c>
      <c r="AC391" s="28">
        <v>1123</v>
      </c>
      <c r="AD391" s="37">
        <v>44998</v>
      </c>
      <c r="AE391" s="10">
        <v>30000000</v>
      </c>
      <c r="AF391" s="28">
        <v>1335</v>
      </c>
      <c r="AG391" s="37">
        <v>45020</v>
      </c>
      <c r="AH391" s="10">
        <v>30000000</v>
      </c>
      <c r="AI391" s="15" t="s">
        <v>112</v>
      </c>
      <c r="AJ391" s="16">
        <v>45009</v>
      </c>
      <c r="AK391" s="6" t="s">
        <v>2549</v>
      </c>
      <c r="AL391" s="35" t="s">
        <v>114</v>
      </c>
      <c r="AM391" s="28" t="s">
        <v>879</v>
      </c>
      <c r="AN391" s="15" t="s">
        <v>874</v>
      </c>
      <c r="AO391" s="15" t="s">
        <v>1126</v>
      </c>
      <c r="AP391" s="11" t="s">
        <v>310</v>
      </c>
      <c r="AQ391" s="11">
        <v>1</v>
      </c>
      <c r="AR391" s="40"/>
      <c r="AS391" s="40"/>
      <c r="AT391" s="40"/>
      <c r="AU391" s="40"/>
      <c r="AV391" s="40"/>
      <c r="AW391" s="40"/>
      <c r="AX391" s="40"/>
      <c r="AY391" s="40"/>
      <c r="AZ391" s="40"/>
      <c r="BA391" s="40"/>
      <c r="BB391" s="75"/>
      <c r="BC391" s="75"/>
      <c r="BD391" s="75"/>
      <c r="BE391" s="75"/>
      <c r="BF391" s="75"/>
      <c r="BG391" s="75"/>
      <c r="BH391" s="75"/>
      <c r="BI391" s="75"/>
      <c r="BJ391" s="75"/>
      <c r="BK391" s="80" t="s">
        <v>343</v>
      </c>
      <c r="BL391" s="140">
        <v>45077</v>
      </c>
      <c r="BM391" s="140">
        <v>45078</v>
      </c>
      <c r="BN391" s="80" t="s">
        <v>2550</v>
      </c>
      <c r="BO391" s="80">
        <v>1022982221</v>
      </c>
      <c r="BP391" s="80" t="s">
        <v>2551</v>
      </c>
      <c r="BQ391" s="115">
        <v>7600000</v>
      </c>
      <c r="BR391" s="80" t="s">
        <v>2545</v>
      </c>
      <c r="BS391" s="80">
        <v>1023016055</v>
      </c>
      <c r="BT391" s="80" t="s">
        <v>2552</v>
      </c>
      <c r="BU391" s="115">
        <v>22400000</v>
      </c>
      <c r="BV391" s="125" t="s">
        <v>2553</v>
      </c>
      <c r="BW391" s="75"/>
      <c r="BX391" s="207"/>
      <c r="BY391" s="92">
        <f>V391</f>
        <v>45248</v>
      </c>
      <c r="BZ391" s="26">
        <f>Y391+AZ391</f>
        <v>225</v>
      </c>
      <c r="CA391" s="26" t="str">
        <f>Z391</f>
        <v>7 MESES Y 15 DIAS</v>
      </c>
      <c r="CB391" s="131">
        <f>AA391+AU391</f>
        <v>30000000</v>
      </c>
      <c r="CC391" s="11" t="s">
        <v>368</v>
      </c>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row>
    <row r="392" spans="1:105" ht="26.25" customHeight="1" x14ac:dyDescent="0.2">
      <c r="A392" s="64">
        <v>392</v>
      </c>
      <c r="B392" s="100">
        <v>88720</v>
      </c>
      <c r="C392" s="1" t="s">
        <v>95</v>
      </c>
      <c r="D392" s="1" t="s">
        <v>96</v>
      </c>
      <c r="E392" s="29" t="s">
        <v>97</v>
      </c>
      <c r="F392" s="30" t="s">
        <v>2554</v>
      </c>
      <c r="G392" s="86" t="s">
        <v>2555</v>
      </c>
      <c r="H392" s="35" t="s">
        <v>100</v>
      </c>
      <c r="I392" s="24" t="s">
        <v>129</v>
      </c>
      <c r="J392" s="5" t="s">
        <v>249</v>
      </c>
      <c r="K392" s="11">
        <v>4</v>
      </c>
      <c r="L392" s="35" t="s">
        <v>214</v>
      </c>
      <c r="M392" s="52" t="s">
        <v>215</v>
      </c>
      <c r="N392" s="52" t="s">
        <v>105</v>
      </c>
      <c r="O392" s="52" t="s">
        <v>106</v>
      </c>
      <c r="P392" s="35" t="s">
        <v>2556</v>
      </c>
      <c r="Q392" s="26" t="s">
        <v>564</v>
      </c>
      <c r="R392" s="15" t="s">
        <v>109</v>
      </c>
      <c r="S392" s="35" t="s">
        <v>110</v>
      </c>
      <c r="T392" s="12">
        <v>45014</v>
      </c>
      <c r="U392" s="37">
        <v>45015</v>
      </c>
      <c r="V392" s="37">
        <v>45244</v>
      </c>
      <c r="W392" s="7">
        <v>7</v>
      </c>
      <c r="X392" s="7">
        <v>15</v>
      </c>
      <c r="Y392" s="7">
        <f t="shared" si="6"/>
        <v>225</v>
      </c>
      <c r="Z392" s="7" t="s">
        <v>2453</v>
      </c>
      <c r="AA392" s="10">
        <v>20452500</v>
      </c>
      <c r="AB392" s="10">
        <v>2727000</v>
      </c>
      <c r="AC392" s="28">
        <v>1132</v>
      </c>
      <c r="AD392" s="37">
        <v>44998</v>
      </c>
      <c r="AE392" s="10">
        <v>20452500</v>
      </c>
      <c r="AF392" s="28">
        <v>1328</v>
      </c>
      <c r="AG392" s="37">
        <v>45015</v>
      </c>
      <c r="AH392" s="10">
        <v>20452500</v>
      </c>
      <c r="AI392" s="15" t="s">
        <v>112</v>
      </c>
      <c r="AJ392" s="16">
        <v>45009</v>
      </c>
      <c r="AK392" s="6" t="s">
        <v>2557</v>
      </c>
      <c r="AL392" s="35" t="s">
        <v>114</v>
      </c>
      <c r="AM392" s="28" t="s">
        <v>566</v>
      </c>
      <c r="AN392" s="23" t="s">
        <v>559</v>
      </c>
      <c r="AO392" s="22" t="s">
        <v>2558</v>
      </c>
      <c r="AP392" s="11" t="s">
        <v>418</v>
      </c>
      <c r="AQ392" s="11"/>
      <c r="AR392" s="40"/>
      <c r="AS392" s="40"/>
      <c r="AT392" s="40"/>
      <c r="AU392" s="40"/>
      <c r="AV392" s="40"/>
      <c r="AW392" s="40"/>
      <c r="AX392" s="40"/>
      <c r="AY392" s="40"/>
      <c r="AZ392" s="40"/>
      <c r="BA392" s="40"/>
      <c r="BB392" s="85"/>
      <c r="BC392" s="85"/>
      <c r="BD392" s="85"/>
      <c r="BE392" s="85"/>
      <c r="BF392" s="85"/>
      <c r="BG392" s="85"/>
      <c r="BH392" s="85"/>
      <c r="BI392" s="85"/>
      <c r="BJ392" s="85"/>
      <c r="BK392" s="85"/>
      <c r="BL392" s="85"/>
      <c r="BM392" s="85"/>
      <c r="BN392" s="85"/>
      <c r="BO392" s="85"/>
      <c r="BP392" s="85"/>
      <c r="BQ392" s="85"/>
      <c r="BR392" s="85"/>
      <c r="BS392" s="85"/>
      <c r="BT392" s="85"/>
      <c r="BU392" s="85"/>
      <c r="BV392" s="85"/>
      <c r="BW392" s="85"/>
      <c r="BX392" s="218"/>
      <c r="BY392" s="92">
        <f>V392</f>
        <v>45244</v>
      </c>
      <c r="BZ392" s="26">
        <f>Y392+AZ392</f>
        <v>225</v>
      </c>
      <c r="CA392" s="26" t="str">
        <f>Z392</f>
        <v>7 MESES Y 15 DIAS</v>
      </c>
      <c r="CB392" s="131">
        <f>AA392+AU392</f>
        <v>20452500</v>
      </c>
      <c r="CC392" s="11" t="s">
        <v>281</v>
      </c>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row>
    <row r="393" spans="1:105" ht="26.25" hidden="1" customHeight="1" x14ac:dyDescent="0.2">
      <c r="A393" s="265">
        <v>393</v>
      </c>
      <c r="B393" s="209">
        <v>89200</v>
      </c>
      <c r="C393" s="56" t="s">
        <v>2559</v>
      </c>
      <c r="D393" s="13" t="s">
        <v>2560</v>
      </c>
      <c r="E393" s="205" t="s">
        <v>2561</v>
      </c>
      <c r="F393" s="266" t="s">
        <v>2562</v>
      </c>
      <c r="G393" s="302" t="s">
        <v>2563</v>
      </c>
      <c r="H393" s="50" t="s">
        <v>2564</v>
      </c>
      <c r="I393" s="126" t="s">
        <v>1446</v>
      </c>
      <c r="J393" s="126" t="s">
        <v>1446</v>
      </c>
      <c r="K393" s="126" t="s">
        <v>1446</v>
      </c>
      <c r="L393" s="126" t="s">
        <v>1446</v>
      </c>
      <c r="M393" s="126" t="s">
        <v>1446</v>
      </c>
      <c r="N393" s="126" t="s">
        <v>1446</v>
      </c>
      <c r="O393" s="126" t="s">
        <v>1446</v>
      </c>
      <c r="P393" s="50" t="s">
        <v>2565</v>
      </c>
      <c r="Q393" s="36" t="s">
        <v>2566</v>
      </c>
      <c r="R393" s="80" t="s">
        <v>2567</v>
      </c>
      <c r="S393" s="50" t="s">
        <v>2568</v>
      </c>
      <c r="T393" s="139">
        <v>45008</v>
      </c>
      <c r="U393" s="38">
        <v>45008</v>
      </c>
      <c r="V393" s="38">
        <v>45317</v>
      </c>
      <c r="W393" s="8">
        <v>10</v>
      </c>
      <c r="X393" s="8">
        <v>0</v>
      </c>
      <c r="Y393" s="8">
        <f>W393*30</f>
        <v>300</v>
      </c>
      <c r="Z393" s="8" t="s">
        <v>274</v>
      </c>
      <c r="AA393" s="115">
        <v>184000000</v>
      </c>
      <c r="AB393" s="269" t="s">
        <v>1446</v>
      </c>
      <c r="AC393" s="303" t="s">
        <v>2569</v>
      </c>
      <c r="AD393" s="268" t="s">
        <v>2570</v>
      </c>
      <c r="AE393" s="259" t="s">
        <v>2571</v>
      </c>
      <c r="AF393" s="303" t="s">
        <v>2572</v>
      </c>
      <c r="AG393" s="304" t="s">
        <v>2573</v>
      </c>
      <c r="AH393" s="259" t="s">
        <v>2571</v>
      </c>
      <c r="AI393" s="36" t="s">
        <v>2574</v>
      </c>
      <c r="AJ393" s="116">
        <v>45008</v>
      </c>
      <c r="AK393" s="114" t="s">
        <v>2575</v>
      </c>
      <c r="AL393" s="50" t="s">
        <v>2576</v>
      </c>
      <c r="AM393" s="138" t="s">
        <v>2363</v>
      </c>
      <c r="AN393" s="36" t="s">
        <v>2577</v>
      </c>
      <c r="AO393" s="36" t="s">
        <v>2578</v>
      </c>
      <c r="AP393" s="31" t="s">
        <v>225</v>
      </c>
      <c r="AQ393" s="31">
        <v>1</v>
      </c>
      <c r="AR393" s="80" t="s">
        <v>2579</v>
      </c>
      <c r="AS393" s="140">
        <v>45226</v>
      </c>
      <c r="AT393" s="115">
        <v>88000000</v>
      </c>
      <c r="AU393" s="115">
        <v>88000000</v>
      </c>
      <c r="AV393" s="75"/>
      <c r="AW393" s="75"/>
      <c r="AX393" s="75"/>
      <c r="AY393" s="75"/>
      <c r="AZ393" s="75"/>
      <c r="BA393" s="75"/>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141">
        <f>V393</f>
        <v>45317</v>
      </c>
      <c r="BZ393" s="8">
        <f>Y393+AZ393</f>
        <v>300</v>
      </c>
      <c r="CA393" s="8" t="s">
        <v>274</v>
      </c>
      <c r="CB393" s="115">
        <f>AA393+AU393</f>
        <v>272000000</v>
      </c>
      <c r="CC393" s="31" t="s">
        <v>121</v>
      </c>
      <c r="CD393" s="75"/>
      <c r="CE393" s="36"/>
      <c r="CF393" s="154"/>
      <c r="CG393" s="75"/>
      <c r="CH393" s="75"/>
      <c r="CI393" s="75"/>
      <c r="CJ393" s="75"/>
      <c r="CK393" s="75"/>
      <c r="CL393" s="75"/>
      <c r="CM393" s="75"/>
      <c r="CN393" s="75"/>
      <c r="CO393" s="75"/>
      <c r="CP393" s="75"/>
      <c r="CQ393" s="75"/>
      <c r="CR393" s="75"/>
      <c r="CS393" s="75"/>
      <c r="CT393" s="75"/>
      <c r="CU393" s="75"/>
      <c r="CV393" s="75"/>
      <c r="CW393" s="75"/>
      <c r="CX393" s="75"/>
      <c r="CY393" s="80" t="s">
        <v>2580</v>
      </c>
      <c r="CZ393" s="80"/>
      <c r="DA393" s="75"/>
    </row>
    <row r="394" spans="1:105" ht="26.25" hidden="1" customHeight="1" x14ac:dyDescent="0.2">
      <c r="A394" s="261">
        <v>394</v>
      </c>
      <c r="B394" s="210">
        <v>88992</v>
      </c>
      <c r="C394" s="1" t="s">
        <v>2559</v>
      </c>
      <c r="D394" s="1" t="s">
        <v>871</v>
      </c>
      <c r="E394" s="29" t="s">
        <v>872</v>
      </c>
      <c r="F394" s="262" t="s">
        <v>2581</v>
      </c>
      <c r="G394" s="263" t="s">
        <v>2582</v>
      </c>
      <c r="H394" s="48" t="s">
        <v>2564</v>
      </c>
      <c r="I394" s="132" t="s">
        <v>1446</v>
      </c>
      <c r="J394" s="132" t="s">
        <v>1446</v>
      </c>
      <c r="K394" s="132" t="s">
        <v>1446</v>
      </c>
      <c r="L394" s="132" t="s">
        <v>1446</v>
      </c>
      <c r="M394" s="132" t="s">
        <v>1446</v>
      </c>
      <c r="N394" s="132" t="s">
        <v>1446</v>
      </c>
      <c r="O394" s="132" t="s">
        <v>1446</v>
      </c>
      <c r="P394" s="48" t="s">
        <v>2581</v>
      </c>
      <c r="Q394" s="82" t="s">
        <v>2583</v>
      </c>
      <c r="R394" s="105" t="s">
        <v>109</v>
      </c>
      <c r="S394" s="48" t="s">
        <v>2584</v>
      </c>
      <c r="T394" s="134">
        <v>45007</v>
      </c>
      <c r="U394" s="44">
        <v>45019</v>
      </c>
      <c r="V394" s="44">
        <v>45291</v>
      </c>
      <c r="W394" s="65">
        <v>8</v>
      </c>
      <c r="X394" s="65">
        <v>28</v>
      </c>
      <c r="Y394" s="65">
        <f>W394*30+X394</f>
        <v>268</v>
      </c>
      <c r="Z394" s="65" t="s">
        <v>2585</v>
      </c>
      <c r="AA394" s="17">
        <v>1611000000</v>
      </c>
      <c r="AB394" s="264" t="s">
        <v>1446</v>
      </c>
      <c r="AC394" s="133">
        <v>1139</v>
      </c>
      <c r="AD394" s="44">
        <v>44999</v>
      </c>
      <c r="AE394" s="17">
        <v>1611000000</v>
      </c>
      <c r="AF394" s="133">
        <v>1319</v>
      </c>
      <c r="AG394" s="44">
        <v>45009</v>
      </c>
      <c r="AH394" s="17">
        <v>1611000000</v>
      </c>
      <c r="AI394" s="105" t="s">
        <v>112</v>
      </c>
      <c r="AJ394" s="108">
        <v>45009</v>
      </c>
      <c r="AK394" s="107" t="s">
        <v>2586</v>
      </c>
      <c r="AL394" s="48" t="s">
        <v>2587</v>
      </c>
      <c r="AM394" s="133" t="s">
        <v>2363</v>
      </c>
      <c r="AN394" s="105" t="s">
        <v>1935</v>
      </c>
      <c r="AO394" s="39"/>
      <c r="AP394" s="39" t="s">
        <v>172</v>
      </c>
      <c r="AQ394" s="39"/>
      <c r="AR394" s="85"/>
      <c r="AS394" s="85"/>
      <c r="AT394" s="85"/>
      <c r="AU394" s="85"/>
      <c r="AV394" s="85"/>
      <c r="AW394" s="85"/>
      <c r="AX394" s="85"/>
      <c r="AY394" s="85"/>
      <c r="AZ394" s="85"/>
      <c r="BA394" s="85"/>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130">
        <f>V394</f>
        <v>45291</v>
      </c>
      <c r="BZ394" s="85"/>
      <c r="CA394" s="85"/>
      <c r="CB394" s="85"/>
      <c r="CC394" s="39" t="s">
        <v>121</v>
      </c>
      <c r="CD394" s="85"/>
      <c r="CE394" s="82" t="s">
        <v>2588</v>
      </c>
      <c r="CF394" s="112">
        <v>80904744</v>
      </c>
      <c r="CG394" s="85"/>
      <c r="CH394" s="85"/>
      <c r="CI394" s="85"/>
      <c r="CJ394" s="85"/>
      <c r="CK394" s="85"/>
      <c r="CL394" s="85"/>
      <c r="CM394" s="85"/>
      <c r="CN394" s="85"/>
      <c r="CO394" s="85"/>
      <c r="CP394" s="85"/>
      <c r="CQ394" s="85"/>
      <c r="CR394" s="85"/>
      <c r="CS394" s="85"/>
      <c r="CT394" s="85"/>
      <c r="CU394" s="85"/>
      <c r="CV394" s="85"/>
      <c r="CW394" s="85"/>
      <c r="CX394" s="85"/>
      <c r="CY394" s="82" t="s">
        <v>1446</v>
      </c>
      <c r="CZ394" s="82">
        <v>1</v>
      </c>
      <c r="DA394" s="85"/>
    </row>
    <row r="395" spans="1:105" ht="26.25" customHeight="1" x14ac:dyDescent="0.2">
      <c r="A395" s="64">
        <v>395</v>
      </c>
      <c r="B395" s="100">
        <v>88597</v>
      </c>
      <c r="C395" s="1" t="s">
        <v>95</v>
      </c>
      <c r="D395" s="1" t="s">
        <v>96</v>
      </c>
      <c r="E395" s="29" t="s">
        <v>97</v>
      </c>
      <c r="F395" s="30" t="s">
        <v>2589</v>
      </c>
      <c r="G395" s="26" t="s">
        <v>2590</v>
      </c>
      <c r="H395" s="35" t="s">
        <v>100</v>
      </c>
      <c r="I395" s="24" t="s">
        <v>129</v>
      </c>
      <c r="J395" s="5" t="s">
        <v>249</v>
      </c>
      <c r="K395" s="11">
        <v>1</v>
      </c>
      <c r="L395" s="35" t="s">
        <v>214</v>
      </c>
      <c r="M395" s="52" t="s">
        <v>215</v>
      </c>
      <c r="N395" s="52" t="s">
        <v>105</v>
      </c>
      <c r="O395" s="52" t="s">
        <v>106</v>
      </c>
      <c r="P395" s="35" t="s">
        <v>2591</v>
      </c>
      <c r="Q395" s="26" t="s">
        <v>323</v>
      </c>
      <c r="R395" s="15" t="s">
        <v>109</v>
      </c>
      <c r="S395" s="35" t="s">
        <v>110</v>
      </c>
      <c r="T395" s="12">
        <v>45009</v>
      </c>
      <c r="U395" s="37">
        <v>45012</v>
      </c>
      <c r="V395" s="37">
        <v>45241</v>
      </c>
      <c r="W395" s="7">
        <v>7</v>
      </c>
      <c r="X395" s="7">
        <v>15</v>
      </c>
      <c r="Y395" s="7">
        <f>W395*30+X395</f>
        <v>225</v>
      </c>
      <c r="Z395" s="7" t="s">
        <v>2453</v>
      </c>
      <c r="AA395" s="10">
        <v>18000000</v>
      </c>
      <c r="AB395" s="10">
        <v>2400000</v>
      </c>
      <c r="AC395" s="28">
        <v>1113</v>
      </c>
      <c r="AD395" s="37">
        <v>44988</v>
      </c>
      <c r="AE395" s="10">
        <v>18000000</v>
      </c>
      <c r="AF395" s="28">
        <v>1320</v>
      </c>
      <c r="AG395" s="37">
        <v>45012</v>
      </c>
      <c r="AH395" s="10">
        <v>18000000</v>
      </c>
      <c r="AI395" s="15" t="s">
        <v>112</v>
      </c>
      <c r="AJ395" s="16">
        <v>45009</v>
      </c>
      <c r="AK395" s="6" t="s">
        <v>2592</v>
      </c>
      <c r="AL395" s="35" t="s">
        <v>114</v>
      </c>
      <c r="AM395" s="28" t="s">
        <v>325</v>
      </c>
      <c r="AN395" s="15" t="s">
        <v>181</v>
      </c>
      <c r="AO395" s="11"/>
      <c r="AP395" s="310" t="s">
        <v>225</v>
      </c>
      <c r="AQ395" s="11">
        <v>1</v>
      </c>
      <c r="AR395" s="26" t="s">
        <v>118</v>
      </c>
      <c r="AS395" s="94">
        <v>45239</v>
      </c>
      <c r="AT395" s="10">
        <v>4800000</v>
      </c>
      <c r="AU395" s="10">
        <v>4800000</v>
      </c>
      <c r="AV395" s="7">
        <v>2</v>
      </c>
      <c r="AW395" s="7">
        <v>0</v>
      </c>
      <c r="AX395" s="7">
        <v>60</v>
      </c>
      <c r="AY395" s="7" t="s">
        <v>119</v>
      </c>
      <c r="AZ395" s="7">
        <v>60</v>
      </c>
      <c r="BA395" s="94">
        <v>45302</v>
      </c>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207"/>
      <c r="BY395" s="94">
        <v>45302</v>
      </c>
      <c r="BZ395" s="7">
        <f>Y395+AZ395</f>
        <v>285</v>
      </c>
      <c r="CA395" s="7" t="s">
        <v>208</v>
      </c>
      <c r="CB395" s="10">
        <f>AA395+AU395</f>
        <v>22800000</v>
      </c>
      <c r="CC395" s="11" t="s">
        <v>121</v>
      </c>
      <c r="CD395" s="214"/>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row>
    <row r="396" spans="1:105" ht="26.25" customHeight="1" x14ac:dyDescent="0.2">
      <c r="A396" s="64">
        <v>396</v>
      </c>
      <c r="B396" s="100">
        <v>88673</v>
      </c>
      <c r="C396" s="1" t="s">
        <v>254</v>
      </c>
      <c r="D396" s="1" t="s">
        <v>255</v>
      </c>
      <c r="E396" s="29" t="s">
        <v>256</v>
      </c>
      <c r="F396" s="30" t="s">
        <v>2593</v>
      </c>
      <c r="G396" s="86" t="s">
        <v>2594</v>
      </c>
      <c r="H396" s="35" t="s">
        <v>100</v>
      </c>
      <c r="I396" s="24" t="s">
        <v>101</v>
      </c>
      <c r="J396" s="5" t="s">
        <v>249</v>
      </c>
      <c r="K396" s="11">
        <v>4</v>
      </c>
      <c r="L396" s="35" t="s">
        <v>214</v>
      </c>
      <c r="M396" s="52" t="s">
        <v>215</v>
      </c>
      <c r="N396" s="52" t="s">
        <v>105</v>
      </c>
      <c r="O396" s="52" t="s">
        <v>106</v>
      </c>
      <c r="P396" s="35" t="s">
        <v>2595</v>
      </c>
      <c r="Q396" s="26" t="s">
        <v>2596</v>
      </c>
      <c r="R396" s="15" t="s">
        <v>109</v>
      </c>
      <c r="S396" s="35" t="s">
        <v>110</v>
      </c>
      <c r="T396" s="12">
        <v>45013</v>
      </c>
      <c r="U396" s="37">
        <v>45019</v>
      </c>
      <c r="V396" s="37">
        <v>45247</v>
      </c>
      <c r="W396" s="7">
        <v>7</v>
      </c>
      <c r="X396" s="7">
        <v>15</v>
      </c>
      <c r="Y396" s="7">
        <f>W396*30+X396</f>
        <v>225</v>
      </c>
      <c r="Z396" s="7" t="s">
        <v>2453</v>
      </c>
      <c r="AA396" s="10">
        <v>18000000</v>
      </c>
      <c r="AB396" s="10">
        <v>2400000</v>
      </c>
      <c r="AC396" s="28">
        <v>1121</v>
      </c>
      <c r="AD396" s="37">
        <v>44998</v>
      </c>
      <c r="AE396" s="10">
        <v>36000000</v>
      </c>
      <c r="AF396" s="28">
        <v>1324</v>
      </c>
      <c r="AG396" s="37">
        <v>45015</v>
      </c>
      <c r="AH396" s="10">
        <v>18000000</v>
      </c>
      <c r="AI396" s="15" t="s">
        <v>112</v>
      </c>
      <c r="AJ396" s="16">
        <v>45012</v>
      </c>
      <c r="AK396" s="6" t="s">
        <v>2597</v>
      </c>
      <c r="AL396" s="35" t="s">
        <v>114</v>
      </c>
      <c r="AM396" s="28" t="s">
        <v>263</v>
      </c>
      <c r="AN396" s="15" t="s">
        <v>264</v>
      </c>
      <c r="AO396" s="11"/>
      <c r="AP396" s="310" t="s">
        <v>265</v>
      </c>
      <c r="AQ396" s="11">
        <v>1</v>
      </c>
      <c r="AR396" s="26" t="s">
        <v>118</v>
      </c>
      <c r="AS396" s="94">
        <v>45246</v>
      </c>
      <c r="AT396" s="10">
        <v>2400000</v>
      </c>
      <c r="AU396" s="10">
        <v>2400000</v>
      </c>
      <c r="AV396" s="7">
        <v>1</v>
      </c>
      <c r="AW396" s="7">
        <v>0</v>
      </c>
      <c r="AX396" s="7">
        <v>30</v>
      </c>
      <c r="AY396" s="7" t="s">
        <v>136</v>
      </c>
      <c r="AZ396" s="7">
        <v>30</v>
      </c>
      <c r="BA396" s="94">
        <v>45277</v>
      </c>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215"/>
      <c r="BY396" s="94">
        <v>45277</v>
      </c>
      <c r="BZ396" s="7">
        <f>Y396+AZ396</f>
        <v>255</v>
      </c>
      <c r="CA396" s="7" t="s">
        <v>982</v>
      </c>
      <c r="CB396" s="10">
        <f>AA396+AU396</f>
        <v>20400000</v>
      </c>
      <c r="CC396" s="11" t="s">
        <v>281</v>
      </c>
      <c r="CD396" s="214"/>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row>
    <row r="397" spans="1:105" ht="26.25" customHeight="1" x14ac:dyDescent="0.2">
      <c r="A397" s="64">
        <v>397</v>
      </c>
      <c r="B397" s="100">
        <v>88670</v>
      </c>
      <c r="C397" s="1" t="s">
        <v>254</v>
      </c>
      <c r="D397" s="1" t="s">
        <v>255</v>
      </c>
      <c r="E397" s="29" t="s">
        <v>256</v>
      </c>
      <c r="F397" s="30" t="s">
        <v>2598</v>
      </c>
      <c r="G397" s="86" t="s">
        <v>2599</v>
      </c>
      <c r="H397" s="35" t="s">
        <v>100</v>
      </c>
      <c r="I397" s="24" t="s">
        <v>129</v>
      </c>
      <c r="J397" s="5" t="s">
        <v>249</v>
      </c>
      <c r="K397" s="11">
        <v>4</v>
      </c>
      <c r="L397" s="35" t="s">
        <v>103</v>
      </c>
      <c r="M397" s="52" t="s">
        <v>131</v>
      </c>
      <c r="N397" s="52" t="s">
        <v>105</v>
      </c>
      <c r="O397" s="52" t="s">
        <v>106</v>
      </c>
      <c r="P397" s="35" t="s">
        <v>2600</v>
      </c>
      <c r="Q397" s="26" t="s">
        <v>762</v>
      </c>
      <c r="R397" s="15" t="s">
        <v>109</v>
      </c>
      <c r="S397" s="35" t="s">
        <v>110</v>
      </c>
      <c r="T397" s="12">
        <v>45014</v>
      </c>
      <c r="U397" s="37">
        <v>45020</v>
      </c>
      <c r="V397" s="37">
        <v>45248</v>
      </c>
      <c r="W397" s="7">
        <v>7</v>
      </c>
      <c r="X397" s="7">
        <v>15</v>
      </c>
      <c r="Y397" s="7">
        <f>W397*30+X397</f>
        <v>225</v>
      </c>
      <c r="Z397" s="7" t="s">
        <v>2453</v>
      </c>
      <c r="AA397" s="10">
        <v>37500000</v>
      </c>
      <c r="AB397" s="10">
        <v>5000000</v>
      </c>
      <c r="AC397" s="28">
        <v>1118</v>
      </c>
      <c r="AD397" s="37">
        <v>44995</v>
      </c>
      <c r="AE397" s="10">
        <v>37500000</v>
      </c>
      <c r="AF397" s="28">
        <v>1334</v>
      </c>
      <c r="AG397" s="37">
        <v>45020</v>
      </c>
      <c r="AH397" s="10">
        <v>37500000</v>
      </c>
      <c r="AI397" s="15" t="s">
        <v>112</v>
      </c>
      <c r="AJ397" s="16">
        <v>45013</v>
      </c>
      <c r="AK397" s="6" t="s">
        <v>2601</v>
      </c>
      <c r="AL397" s="35" t="s">
        <v>114</v>
      </c>
      <c r="AM397" s="28" t="s">
        <v>263</v>
      </c>
      <c r="AN397" s="15" t="s">
        <v>264</v>
      </c>
      <c r="AO397" s="11" t="s">
        <v>471</v>
      </c>
      <c r="AP397" s="310" t="s">
        <v>265</v>
      </c>
      <c r="AQ397" s="11">
        <v>1</v>
      </c>
      <c r="AR397" s="26" t="s">
        <v>118</v>
      </c>
      <c r="AS397" s="94">
        <v>45246</v>
      </c>
      <c r="AT397" s="10">
        <v>5000000</v>
      </c>
      <c r="AU397" s="10">
        <v>5000000</v>
      </c>
      <c r="AV397" s="7">
        <v>1</v>
      </c>
      <c r="AW397" s="7">
        <v>0</v>
      </c>
      <c r="AX397" s="7">
        <v>30</v>
      </c>
      <c r="AY397" s="7" t="s">
        <v>136</v>
      </c>
      <c r="AZ397" s="7">
        <v>30</v>
      </c>
      <c r="BA397" s="94">
        <v>45278</v>
      </c>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215"/>
      <c r="BY397" s="94">
        <v>45278</v>
      </c>
      <c r="BZ397" s="7">
        <f>Y397+AZ397</f>
        <v>255</v>
      </c>
      <c r="CA397" s="7" t="s">
        <v>982</v>
      </c>
      <c r="CB397" s="10">
        <f>AA397+AU397</f>
        <v>42500000</v>
      </c>
      <c r="CC397" s="11" t="s">
        <v>281</v>
      </c>
      <c r="CD397" s="214"/>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row>
    <row r="398" spans="1:105" ht="26.25" customHeight="1" x14ac:dyDescent="0.2">
      <c r="A398" s="77">
        <v>398</v>
      </c>
      <c r="B398" s="100">
        <v>88685</v>
      </c>
      <c r="C398" s="1" t="s">
        <v>621</v>
      </c>
      <c r="D398" s="1" t="s">
        <v>622</v>
      </c>
      <c r="E398" s="29" t="s">
        <v>623</v>
      </c>
      <c r="F398" s="112" t="s">
        <v>2602</v>
      </c>
      <c r="G398" s="82" t="s">
        <v>2603</v>
      </c>
      <c r="H398" s="48" t="s">
        <v>100</v>
      </c>
      <c r="I398" s="45" t="s">
        <v>101</v>
      </c>
      <c r="J398" s="47" t="s">
        <v>249</v>
      </c>
      <c r="K398" s="39">
        <v>3</v>
      </c>
      <c r="L398" s="48" t="s">
        <v>103</v>
      </c>
      <c r="M398" s="132" t="s">
        <v>2471</v>
      </c>
      <c r="N398" s="132" t="s">
        <v>105</v>
      </c>
      <c r="O398" s="132" t="s">
        <v>106</v>
      </c>
      <c r="P398" s="48" t="s">
        <v>2604</v>
      </c>
      <c r="Q398" s="82" t="s">
        <v>2605</v>
      </c>
      <c r="R398" s="105" t="s">
        <v>109</v>
      </c>
      <c r="S398" s="48" t="s">
        <v>110</v>
      </c>
      <c r="T398" s="134">
        <v>45014</v>
      </c>
      <c r="U398" s="44">
        <v>45017</v>
      </c>
      <c r="V398" s="44">
        <v>45230</v>
      </c>
      <c r="W398" s="65">
        <v>7</v>
      </c>
      <c r="X398" s="65">
        <v>0</v>
      </c>
      <c r="Y398" s="65">
        <f>W398*30</f>
        <v>210</v>
      </c>
      <c r="Z398" s="65" t="s">
        <v>2606</v>
      </c>
      <c r="AA398" s="17">
        <v>31640000</v>
      </c>
      <c r="AB398" s="17">
        <v>4520000</v>
      </c>
      <c r="AC398" s="133">
        <v>1144</v>
      </c>
      <c r="AD398" s="44">
        <v>45013</v>
      </c>
      <c r="AE398" s="17">
        <v>31640000</v>
      </c>
      <c r="AF398" s="133">
        <v>1332</v>
      </c>
      <c r="AG398" s="44">
        <v>45016</v>
      </c>
      <c r="AH398" s="17">
        <v>31640000</v>
      </c>
      <c r="AI398" s="105" t="s">
        <v>112</v>
      </c>
      <c r="AJ398" s="108">
        <v>45014</v>
      </c>
      <c r="AK398" s="107" t="s">
        <v>2607</v>
      </c>
      <c r="AL398" s="48" t="s">
        <v>114</v>
      </c>
      <c r="AM398" s="133" t="s">
        <v>630</v>
      </c>
      <c r="AN398" s="105" t="s">
        <v>481</v>
      </c>
      <c r="AO398" s="39"/>
      <c r="AP398" s="311" t="s">
        <v>278</v>
      </c>
      <c r="AQ398" s="39">
        <v>1</v>
      </c>
      <c r="AR398" s="82" t="s">
        <v>118</v>
      </c>
      <c r="AS398" s="129">
        <v>45219</v>
      </c>
      <c r="AT398" s="17">
        <v>9040000</v>
      </c>
      <c r="AU398" s="17">
        <v>9040000</v>
      </c>
      <c r="AV398" s="65">
        <v>2</v>
      </c>
      <c r="AW398" s="65">
        <v>0</v>
      </c>
      <c r="AX398" s="65">
        <v>60</v>
      </c>
      <c r="AY398" s="65" t="s">
        <v>119</v>
      </c>
      <c r="AZ398" s="65">
        <v>60</v>
      </c>
      <c r="BA398" s="129">
        <v>45291</v>
      </c>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215"/>
      <c r="BY398" s="129">
        <v>45291</v>
      </c>
      <c r="BZ398" s="65">
        <f>Y398+AZ398</f>
        <v>270</v>
      </c>
      <c r="CA398" s="65" t="s">
        <v>1150</v>
      </c>
      <c r="CB398" s="17">
        <f>AA398+AU398</f>
        <v>40680000</v>
      </c>
      <c r="CC398" s="39" t="s">
        <v>121</v>
      </c>
      <c r="CD398" s="221"/>
      <c r="CE398" s="85"/>
      <c r="CF398" s="85"/>
      <c r="CG398" s="85"/>
      <c r="CH398" s="85"/>
      <c r="CI398" s="85"/>
      <c r="CJ398" s="85"/>
      <c r="CK398" s="85"/>
      <c r="CL398" s="85"/>
      <c r="CM398" s="85"/>
      <c r="CN398" s="85"/>
      <c r="CO398" s="85"/>
      <c r="CP398" s="85"/>
      <c r="CQ398" s="85"/>
      <c r="CR398" s="85"/>
      <c r="CS398" s="85"/>
      <c r="CT398" s="85"/>
      <c r="CU398" s="85"/>
      <c r="CV398" s="85"/>
      <c r="CW398" s="85"/>
      <c r="CX398" s="85"/>
      <c r="CY398" s="85"/>
      <c r="CZ398" s="85"/>
      <c r="DA398" s="85"/>
    </row>
    <row r="399" spans="1:105" ht="27.75" customHeight="1" x14ac:dyDescent="0.2">
      <c r="A399" s="64">
        <v>399</v>
      </c>
      <c r="B399" s="100">
        <v>88674</v>
      </c>
      <c r="C399" s="1" t="s">
        <v>254</v>
      </c>
      <c r="D399" s="1" t="s">
        <v>255</v>
      </c>
      <c r="E399" s="29" t="s">
        <v>256</v>
      </c>
      <c r="F399" s="30" t="s">
        <v>2608</v>
      </c>
      <c r="G399" s="86" t="s">
        <v>2609</v>
      </c>
      <c r="H399" s="35" t="s">
        <v>100</v>
      </c>
      <c r="I399" s="24" t="s">
        <v>101</v>
      </c>
      <c r="J399" s="5" t="s">
        <v>249</v>
      </c>
      <c r="K399" s="11">
        <v>1</v>
      </c>
      <c r="L399" s="35" t="s">
        <v>214</v>
      </c>
      <c r="M399" s="52" t="s">
        <v>215</v>
      </c>
      <c r="N399" s="52" t="s">
        <v>105</v>
      </c>
      <c r="O399" s="52" t="s">
        <v>106</v>
      </c>
      <c r="P399" s="35" t="s">
        <v>2610</v>
      </c>
      <c r="Q399" s="26" t="s">
        <v>2611</v>
      </c>
      <c r="R399" s="15" t="s">
        <v>109</v>
      </c>
      <c r="S399" s="35" t="s">
        <v>110</v>
      </c>
      <c r="T399" s="12">
        <v>45014</v>
      </c>
      <c r="U399" s="37">
        <v>45017</v>
      </c>
      <c r="V399" s="37">
        <v>45245</v>
      </c>
      <c r="W399" s="7">
        <v>7</v>
      </c>
      <c r="X399" s="7">
        <v>15</v>
      </c>
      <c r="Y399" s="7">
        <f t="shared" ref="Y399:Y408" si="7">W399*30+X399</f>
        <v>225</v>
      </c>
      <c r="Z399" s="7" t="s">
        <v>2453</v>
      </c>
      <c r="AA399" s="10">
        <v>17250000</v>
      </c>
      <c r="AB399" s="10">
        <v>2300000</v>
      </c>
      <c r="AC399" s="28">
        <v>1122</v>
      </c>
      <c r="AD399" s="37">
        <v>44998</v>
      </c>
      <c r="AE399" s="10">
        <v>51750000</v>
      </c>
      <c r="AF399" s="28">
        <v>1326</v>
      </c>
      <c r="AG399" s="37">
        <v>45015</v>
      </c>
      <c r="AH399" s="10">
        <v>17250000</v>
      </c>
      <c r="AI399" s="15" t="s">
        <v>112</v>
      </c>
      <c r="AJ399" s="16">
        <v>45013</v>
      </c>
      <c r="AK399" s="6" t="s">
        <v>2612</v>
      </c>
      <c r="AL399" s="35" t="s">
        <v>114</v>
      </c>
      <c r="AM399" s="28" t="s">
        <v>263</v>
      </c>
      <c r="AN399" s="15" t="s">
        <v>264</v>
      </c>
      <c r="AO399" s="11"/>
      <c r="AP399" s="11" t="s">
        <v>191</v>
      </c>
      <c r="AQ399" s="11"/>
      <c r="AR399" s="40"/>
      <c r="AS399" s="40"/>
      <c r="AT399" s="40"/>
      <c r="AU399" s="40"/>
      <c r="AV399" s="40"/>
      <c r="AW399" s="40"/>
      <c r="AX399" s="40"/>
      <c r="AY399" s="40"/>
      <c r="AZ399" s="40"/>
      <c r="BA399" s="40"/>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217"/>
      <c r="BY399" s="92">
        <f>V399</f>
        <v>45245</v>
      </c>
      <c r="BZ399" s="26">
        <f>Y399+AZ399</f>
        <v>225</v>
      </c>
      <c r="CA399" s="26" t="str">
        <f>Z399</f>
        <v>7 MESES Y 15 DIAS</v>
      </c>
      <c r="CB399" s="131">
        <f>AA399+AU399</f>
        <v>17250000</v>
      </c>
      <c r="CC399" s="11" t="s">
        <v>281</v>
      </c>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row>
    <row r="400" spans="1:105" ht="27.75" customHeight="1" x14ac:dyDescent="0.2">
      <c r="A400" s="79">
        <v>400</v>
      </c>
      <c r="B400" s="100">
        <v>88682</v>
      </c>
      <c r="C400" s="1" t="s">
        <v>1105</v>
      </c>
      <c r="D400" s="1" t="s">
        <v>991</v>
      </c>
      <c r="E400" s="29" t="s">
        <v>992</v>
      </c>
      <c r="F400" s="154" t="s">
        <v>2613</v>
      </c>
      <c r="G400" s="189" t="s">
        <v>2614</v>
      </c>
      <c r="H400" s="50" t="s">
        <v>100</v>
      </c>
      <c r="I400" s="54" t="s">
        <v>129</v>
      </c>
      <c r="J400" s="49" t="s">
        <v>249</v>
      </c>
      <c r="K400" s="31">
        <v>4</v>
      </c>
      <c r="L400" s="50" t="s">
        <v>103</v>
      </c>
      <c r="M400" s="126" t="s">
        <v>2615</v>
      </c>
      <c r="N400" s="126" t="s">
        <v>105</v>
      </c>
      <c r="O400" s="126" t="s">
        <v>106</v>
      </c>
      <c r="P400" s="50" t="s">
        <v>2616</v>
      </c>
      <c r="Q400" s="80" t="s">
        <v>2617</v>
      </c>
      <c r="R400" s="36" t="s">
        <v>109</v>
      </c>
      <c r="S400" s="50" t="s">
        <v>110</v>
      </c>
      <c r="T400" s="139">
        <v>45014</v>
      </c>
      <c r="U400" s="38">
        <v>45019</v>
      </c>
      <c r="V400" s="38">
        <v>45247</v>
      </c>
      <c r="W400" s="8">
        <v>7</v>
      </c>
      <c r="X400" s="8">
        <v>15</v>
      </c>
      <c r="Y400" s="8">
        <f t="shared" si="7"/>
        <v>225</v>
      </c>
      <c r="Z400" s="8" t="s">
        <v>2453</v>
      </c>
      <c r="AA400" s="115">
        <v>41250000</v>
      </c>
      <c r="AB400" s="115">
        <v>5500000</v>
      </c>
      <c r="AC400" s="138">
        <v>1128</v>
      </c>
      <c r="AD400" s="38">
        <v>44998</v>
      </c>
      <c r="AE400" s="115">
        <v>82500000</v>
      </c>
      <c r="AF400" s="138">
        <v>1329</v>
      </c>
      <c r="AG400" s="38">
        <v>45015</v>
      </c>
      <c r="AH400" s="115">
        <v>41250000</v>
      </c>
      <c r="AI400" s="36" t="s">
        <v>112</v>
      </c>
      <c r="AJ400" s="116">
        <v>45014</v>
      </c>
      <c r="AK400" s="114" t="s">
        <v>2618</v>
      </c>
      <c r="AL400" s="50" t="s">
        <v>114</v>
      </c>
      <c r="AM400" s="138" t="s">
        <v>1001</v>
      </c>
      <c r="AN400" s="36" t="s">
        <v>1217</v>
      </c>
      <c r="AO400" s="31"/>
      <c r="AP400" s="309" t="s">
        <v>117</v>
      </c>
      <c r="AQ400" s="31">
        <v>1</v>
      </c>
      <c r="AR400" s="80" t="s">
        <v>118</v>
      </c>
      <c r="AS400" s="140">
        <v>45245</v>
      </c>
      <c r="AT400" s="115">
        <v>5500000</v>
      </c>
      <c r="AU400" s="115">
        <v>5500000</v>
      </c>
      <c r="AV400" s="8">
        <v>1</v>
      </c>
      <c r="AW400" s="8">
        <v>0</v>
      </c>
      <c r="AX400" s="8">
        <v>30</v>
      </c>
      <c r="AY400" s="8" t="s">
        <v>136</v>
      </c>
      <c r="AZ400" s="8">
        <v>30</v>
      </c>
      <c r="BA400" s="140">
        <v>45277</v>
      </c>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215"/>
      <c r="BY400" s="140">
        <v>45277</v>
      </c>
      <c r="BZ400" s="8">
        <f>Y400+AZ400</f>
        <v>255</v>
      </c>
      <c r="CA400" s="8" t="s">
        <v>982</v>
      </c>
      <c r="CB400" s="115">
        <f>AA400+AU400</f>
        <v>46750000</v>
      </c>
      <c r="CC400" s="31" t="s">
        <v>281</v>
      </c>
      <c r="CD400" s="220"/>
      <c r="CE400" s="75"/>
      <c r="CF400" s="75"/>
      <c r="CG400" s="75"/>
      <c r="CH400" s="75"/>
      <c r="CI400" s="75"/>
      <c r="CJ400" s="75"/>
      <c r="CK400" s="75"/>
      <c r="CL400" s="75"/>
      <c r="CM400" s="75"/>
      <c r="CN400" s="75"/>
      <c r="CO400" s="75"/>
      <c r="CP400" s="75"/>
      <c r="CQ400" s="75"/>
      <c r="CR400" s="75"/>
      <c r="CS400" s="75"/>
      <c r="CT400" s="75"/>
      <c r="CU400" s="75"/>
      <c r="CV400" s="75"/>
      <c r="CW400" s="75"/>
      <c r="CX400" s="75"/>
      <c r="CY400" s="75"/>
      <c r="CZ400" s="75"/>
      <c r="DA400" s="75"/>
    </row>
    <row r="401" spans="1:105" ht="27.75" customHeight="1" x14ac:dyDescent="0.2">
      <c r="A401" s="64">
        <v>401</v>
      </c>
      <c r="B401" s="100">
        <v>88972</v>
      </c>
      <c r="C401" s="1" t="s">
        <v>95</v>
      </c>
      <c r="D401" s="1" t="s">
        <v>96</v>
      </c>
      <c r="E401" s="29" t="s">
        <v>97</v>
      </c>
      <c r="F401" s="30" t="s">
        <v>2619</v>
      </c>
      <c r="G401" s="26" t="s">
        <v>2620</v>
      </c>
      <c r="H401" s="35" t="s">
        <v>100</v>
      </c>
      <c r="I401" s="24" t="s">
        <v>101</v>
      </c>
      <c r="J401" s="5" t="s">
        <v>249</v>
      </c>
      <c r="K401" s="11">
        <v>1</v>
      </c>
      <c r="L401" s="35" t="s">
        <v>103</v>
      </c>
      <c r="M401" s="52" t="s">
        <v>2621</v>
      </c>
      <c r="N401" s="52" t="s">
        <v>105</v>
      </c>
      <c r="O401" s="52" t="s">
        <v>106</v>
      </c>
      <c r="P401" s="35" t="s">
        <v>2622</v>
      </c>
      <c r="Q401" s="26" t="s">
        <v>2623</v>
      </c>
      <c r="R401" s="15" t="s">
        <v>109</v>
      </c>
      <c r="S401" s="35" t="s">
        <v>110</v>
      </c>
      <c r="T401" s="12">
        <v>45015</v>
      </c>
      <c r="U401" s="37">
        <v>45019</v>
      </c>
      <c r="V401" s="37">
        <v>45247</v>
      </c>
      <c r="W401" s="7">
        <v>7</v>
      </c>
      <c r="X401" s="7">
        <v>15</v>
      </c>
      <c r="Y401" s="7">
        <f t="shared" si="7"/>
        <v>225</v>
      </c>
      <c r="Z401" s="7" t="s">
        <v>2453</v>
      </c>
      <c r="AA401" s="10">
        <v>34500000</v>
      </c>
      <c r="AB401" s="10">
        <v>4600000</v>
      </c>
      <c r="AC401" s="28">
        <v>1142</v>
      </c>
      <c r="AD401" s="37">
        <v>45008</v>
      </c>
      <c r="AE401" s="10">
        <v>34500000</v>
      </c>
      <c r="AF401" s="28">
        <v>1331</v>
      </c>
      <c r="AG401" s="37">
        <v>45016</v>
      </c>
      <c r="AH401" s="10">
        <v>34500000</v>
      </c>
      <c r="AI401" s="15" t="s">
        <v>112</v>
      </c>
      <c r="AJ401" s="16">
        <v>45014</v>
      </c>
      <c r="AK401" s="6" t="s">
        <v>2624</v>
      </c>
      <c r="AL401" s="35" t="s">
        <v>114</v>
      </c>
      <c r="AM401" s="28" t="s">
        <v>198</v>
      </c>
      <c r="AN401" s="15" t="s">
        <v>199</v>
      </c>
      <c r="AO401" s="11"/>
      <c r="AP401" s="310" t="s">
        <v>191</v>
      </c>
      <c r="AQ401" s="11">
        <v>1</v>
      </c>
      <c r="AR401" s="26" t="s">
        <v>118</v>
      </c>
      <c r="AS401" s="94">
        <v>45246</v>
      </c>
      <c r="AT401" s="10">
        <v>9200000</v>
      </c>
      <c r="AU401" s="10">
        <v>9200000</v>
      </c>
      <c r="AV401" s="7">
        <v>2</v>
      </c>
      <c r="AW401" s="7">
        <v>0</v>
      </c>
      <c r="AX401" s="7">
        <v>60</v>
      </c>
      <c r="AY401" s="7" t="s">
        <v>119</v>
      </c>
      <c r="AZ401" s="7">
        <v>60</v>
      </c>
      <c r="BA401" s="94">
        <v>45308</v>
      </c>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215"/>
      <c r="BY401" s="94">
        <v>45308</v>
      </c>
      <c r="BZ401" s="26">
        <f>Y401+AZ401</f>
        <v>285</v>
      </c>
      <c r="CA401" s="26" t="s">
        <v>208</v>
      </c>
      <c r="CB401" s="131">
        <f>AA401+AU401</f>
        <v>43700000</v>
      </c>
      <c r="CC401" s="11" t="s">
        <v>121</v>
      </c>
      <c r="CD401" s="214"/>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row>
    <row r="402" spans="1:105" ht="27.75" customHeight="1" x14ac:dyDescent="0.2">
      <c r="A402" s="64">
        <v>402</v>
      </c>
      <c r="B402" s="100">
        <v>88673</v>
      </c>
      <c r="C402" s="1" t="s">
        <v>254</v>
      </c>
      <c r="D402" s="1" t="s">
        <v>255</v>
      </c>
      <c r="E402" s="29" t="s">
        <v>256</v>
      </c>
      <c r="F402" s="30" t="s">
        <v>2625</v>
      </c>
      <c r="G402" s="86" t="s">
        <v>2626</v>
      </c>
      <c r="H402" s="35" t="s">
        <v>100</v>
      </c>
      <c r="I402" s="24" t="s">
        <v>101</v>
      </c>
      <c r="J402" s="5" t="s">
        <v>249</v>
      </c>
      <c r="K402" s="11">
        <v>4</v>
      </c>
      <c r="L402" s="35" t="s">
        <v>214</v>
      </c>
      <c r="M402" s="52" t="s">
        <v>215</v>
      </c>
      <c r="N402" s="52" t="s">
        <v>105</v>
      </c>
      <c r="O402" s="52" t="s">
        <v>106</v>
      </c>
      <c r="P402" s="35" t="s">
        <v>2627</v>
      </c>
      <c r="Q402" s="26" t="s">
        <v>1036</v>
      </c>
      <c r="R402" s="15" t="s">
        <v>109</v>
      </c>
      <c r="S402" s="35" t="s">
        <v>110</v>
      </c>
      <c r="T402" s="12">
        <v>45020</v>
      </c>
      <c r="U402" s="37">
        <v>45021</v>
      </c>
      <c r="V402" s="37">
        <v>45249</v>
      </c>
      <c r="W402" s="7">
        <v>7</v>
      </c>
      <c r="X402" s="7">
        <v>15</v>
      </c>
      <c r="Y402" s="7">
        <f t="shared" si="7"/>
        <v>225</v>
      </c>
      <c r="Z402" s="7" t="s">
        <v>2453</v>
      </c>
      <c r="AA402" s="10">
        <v>18000000</v>
      </c>
      <c r="AB402" s="10">
        <v>2400000</v>
      </c>
      <c r="AC402" s="28">
        <v>1121</v>
      </c>
      <c r="AD402" s="37">
        <v>44998</v>
      </c>
      <c r="AE402" s="10">
        <v>36000000</v>
      </c>
      <c r="AF402" s="28">
        <v>1336</v>
      </c>
      <c r="AG402" s="37">
        <v>45020</v>
      </c>
      <c r="AH402" s="10">
        <v>18000000</v>
      </c>
      <c r="AI402" s="15" t="s">
        <v>112</v>
      </c>
      <c r="AJ402" s="16">
        <v>45019</v>
      </c>
      <c r="AK402" s="6" t="s">
        <v>2628</v>
      </c>
      <c r="AL402" s="35" t="s">
        <v>114</v>
      </c>
      <c r="AM402" s="28" t="s">
        <v>263</v>
      </c>
      <c r="AN402" s="15" t="s">
        <v>264</v>
      </c>
      <c r="AO402" s="11"/>
      <c r="AP402" s="310" t="s">
        <v>265</v>
      </c>
      <c r="AQ402" s="11">
        <v>1</v>
      </c>
      <c r="AR402" s="26" t="s">
        <v>118</v>
      </c>
      <c r="AS402" s="94">
        <v>45247</v>
      </c>
      <c r="AT402" s="10">
        <v>2400000</v>
      </c>
      <c r="AU402" s="10">
        <v>2400000</v>
      </c>
      <c r="AV402" s="7">
        <v>1</v>
      </c>
      <c r="AW402" s="7">
        <v>0</v>
      </c>
      <c r="AX402" s="7">
        <v>30</v>
      </c>
      <c r="AY402" s="7" t="s">
        <v>136</v>
      </c>
      <c r="AZ402" s="7">
        <v>30</v>
      </c>
      <c r="BA402" s="94">
        <v>45279</v>
      </c>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215"/>
      <c r="BY402" s="94">
        <v>45279</v>
      </c>
      <c r="BZ402" s="7">
        <f>Y402+AZ402</f>
        <v>255</v>
      </c>
      <c r="CA402" s="7" t="s">
        <v>982</v>
      </c>
      <c r="CB402" s="10">
        <f>AA402+AU402</f>
        <v>20400000</v>
      </c>
      <c r="CC402" s="11" t="s">
        <v>281</v>
      </c>
      <c r="CD402" s="214"/>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row>
    <row r="403" spans="1:105" ht="26.25" customHeight="1" x14ac:dyDescent="0.2">
      <c r="A403" s="77">
        <v>403</v>
      </c>
      <c r="B403" s="100">
        <v>88680</v>
      </c>
      <c r="C403" s="1" t="s">
        <v>1105</v>
      </c>
      <c r="D403" s="1" t="s">
        <v>991</v>
      </c>
      <c r="E403" s="29" t="s">
        <v>992</v>
      </c>
      <c r="F403" s="112" t="s">
        <v>2629</v>
      </c>
      <c r="G403" s="82" t="s">
        <v>2630</v>
      </c>
      <c r="H403" s="48" t="s">
        <v>100</v>
      </c>
      <c r="I403" s="45" t="s">
        <v>101</v>
      </c>
      <c r="J403" s="47" t="s">
        <v>249</v>
      </c>
      <c r="K403" s="39">
        <v>4</v>
      </c>
      <c r="L403" s="48" t="s">
        <v>214</v>
      </c>
      <c r="M403" s="132" t="s">
        <v>215</v>
      </c>
      <c r="N403" s="132" t="s">
        <v>105</v>
      </c>
      <c r="O403" s="132" t="s">
        <v>106</v>
      </c>
      <c r="P403" s="48" t="s">
        <v>2631</v>
      </c>
      <c r="Q403" s="82" t="s">
        <v>2632</v>
      </c>
      <c r="R403" s="105" t="s">
        <v>109</v>
      </c>
      <c r="S403" s="48" t="s">
        <v>110</v>
      </c>
      <c r="T403" s="134">
        <v>45019</v>
      </c>
      <c r="U403" s="44">
        <v>45027</v>
      </c>
      <c r="V403" s="44">
        <v>45255</v>
      </c>
      <c r="W403" s="65">
        <v>7</v>
      </c>
      <c r="X403" s="65">
        <v>15</v>
      </c>
      <c r="Y403" s="65">
        <f t="shared" si="7"/>
        <v>225</v>
      </c>
      <c r="Z403" s="65" t="s">
        <v>2453</v>
      </c>
      <c r="AA403" s="17">
        <v>18000000</v>
      </c>
      <c r="AB403" s="17">
        <v>2400000</v>
      </c>
      <c r="AC403" s="133">
        <v>1126</v>
      </c>
      <c r="AD403" s="44">
        <v>44998</v>
      </c>
      <c r="AE403" s="17">
        <v>18000000</v>
      </c>
      <c r="AF403" s="133">
        <v>1337</v>
      </c>
      <c r="AG403" s="44">
        <v>45020</v>
      </c>
      <c r="AH403" s="17">
        <v>18000000</v>
      </c>
      <c r="AI403" s="105" t="s">
        <v>112</v>
      </c>
      <c r="AJ403" s="108">
        <v>45019</v>
      </c>
      <c r="AK403" s="107" t="s">
        <v>2633</v>
      </c>
      <c r="AL403" s="48" t="s">
        <v>114</v>
      </c>
      <c r="AM403" s="133" t="s">
        <v>1001</v>
      </c>
      <c r="AN403" s="105" t="s">
        <v>1112</v>
      </c>
      <c r="AO403" s="39" t="s">
        <v>1113</v>
      </c>
      <c r="AP403" s="311" t="s">
        <v>126</v>
      </c>
      <c r="AQ403" s="39">
        <v>1</v>
      </c>
      <c r="AR403" s="82" t="s">
        <v>118</v>
      </c>
      <c r="AS403" s="129">
        <v>45253</v>
      </c>
      <c r="AT403" s="17">
        <v>2960000</v>
      </c>
      <c r="AU403" s="17">
        <v>2960000</v>
      </c>
      <c r="AV403" s="65">
        <v>1</v>
      </c>
      <c r="AW403" s="65">
        <v>7</v>
      </c>
      <c r="AX403" s="65">
        <v>37</v>
      </c>
      <c r="AY403" s="65" t="s">
        <v>2634</v>
      </c>
      <c r="AZ403" s="65">
        <v>37</v>
      </c>
      <c r="BA403" s="129">
        <v>45292</v>
      </c>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215"/>
      <c r="BY403" s="129">
        <v>45292</v>
      </c>
      <c r="BZ403" s="65">
        <f>Y403+AZ403</f>
        <v>262</v>
      </c>
      <c r="CA403" s="65" t="s">
        <v>2635</v>
      </c>
      <c r="CB403" s="17">
        <f>AA403+AU403</f>
        <v>20960000</v>
      </c>
      <c r="CC403" s="39" t="s">
        <v>121</v>
      </c>
      <c r="CD403" s="221"/>
      <c r="CE403" s="85"/>
      <c r="CF403" s="85"/>
      <c r="CG403" s="85"/>
      <c r="CH403" s="85"/>
      <c r="CI403" s="85"/>
      <c r="CJ403" s="85"/>
      <c r="CK403" s="85"/>
      <c r="CL403" s="85"/>
      <c r="CM403" s="85"/>
      <c r="CN403" s="85"/>
      <c r="CO403" s="85"/>
      <c r="CP403" s="85"/>
      <c r="CQ403" s="85"/>
      <c r="CR403" s="85"/>
      <c r="CS403" s="85"/>
      <c r="CT403" s="85"/>
      <c r="CU403" s="85"/>
      <c r="CV403" s="85"/>
      <c r="CW403" s="85"/>
      <c r="CX403" s="85"/>
      <c r="CY403" s="85"/>
      <c r="CZ403" s="85"/>
      <c r="DA403" s="85"/>
    </row>
    <row r="404" spans="1:105" ht="26.25" customHeight="1" x14ac:dyDescent="0.2">
      <c r="A404" s="64">
        <v>404</v>
      </c>
      <c r="B404" s="100">
        <v>88686</v>
      </c>
      <c r="C404" s="1" t="s">
        <v>621</v>
      </c>
      <c r="D404" s="1" t="s">
        <v>622</v>
      </c>
      <c r="E404" s="29" t="s">
        <v>623</v>
      </c>
      <c r="F404" s="30" t="s">
        <v>2636</v>
      </c>
      <c r="G404" s="86" t="s">
        <v>2637</v>
      </c>
      <c r="H404" s="35" t="s">
        <v>100</v>
      </c>
      <c r="I404" s="24" t="s">
        <v>129</v>
      </c>
      <c r="J404" s="5" t="s">
        <v>249</v>
      </c>
      <c r="K404" s="11">
        <v>3</v>
      </c>
      <c r="L404" s="35" t="s">
        <v>214</v>
      </c>
      <c r="M404" s="52" t="s">
        <v>215</v>
      </c>
      <c r="N404" s="52" t="s">
        <v>105</v>
      </c>
      <c r="O404" s="52" t="s">
        <v>106</v>
      </c>
      <c r="P404" s="35" t="s">
        <v>2638</v>
      </c>
      <c r="Q404" s="26" t="s">
        <v>627</v>
      </c>
      <c r="R404" s="15" t="s">
        <v>109</v>
      </c>
      <c r="S404" s="35" t="s">
        <v>110</v>
      </c>
      <c r="T404" s="12">
        <v>45020</v>
      </c>
      <c r="U404" s="37">
        <v>45028</v>
      </c>
      <c r="V404" s="37">
        <v>45257</v>
      </c>
      <c r="W404" s="7">
        <v>7</v>
      </c>
      <c r="X404" s="7">
        <v>15</v>
      </c>
      <c r="Y404" s="7">
        <f t="shared" si="7"/>
        <v>225</v>
      </c>
      <c r="Z404" s="7" t="s">
        <v>2453</v>
      </c>
      <c r="AA404" s="10">
        <v>14100000</v>
      </c>
      <c r="AB404" s="10">
        <v>1880000</v>
      </c>
      <c r="AC404" s="28">
        <v>1130</v>
      </c>
      <c r="AD404" s="37">
        <v>44998</v>
      </c>
      <c r="AE404" s="10">
        <v>42300000</v>
      </c>
      <c r="AF404" s="28">
        <v>1347</v>
      </c>
      <c r="AG404" s="37">
        <v>45026</v>
      </c>
      <c r="AH404" s="10">
        <v>14100000</v>
      </c>
      <c r="AI404" s="15" t="s">
        <v>112</v>
      </c>
      <c r="AJ404" s="16">
        <v>45019</v>
      </c>
      <c r="AK404" s="6" t="s">
        <v>2639</v>
      </c>
      <c r="AL404" s="35" t="s">
        <v>114</v>
      </c>
      <c r="AM404" s="28" t="s">
        <v>630</v>
      </c>
      <c r="AN404" s="15" t="s">
        <v>481</v>
      </c>
      <c r="AO404" s="11"/>
      <c r="AP404" s="11" t="s">
        <v>278</v>
      </c>
      <c r="AQ404" s="11"/>
      <c r="AR404" s="40"/>
      <c r="AS404" s="40"/>
      <c r="AT404" s="40"/>
      <c r="AU404" s="40"/>
      <c r="AV404" s="40"/>
      <c r="AW404" s="40"/>
      <c r="AX404" s="40"/>
      <c r="AY404" s="40"/>
      <c r="AZ404" s="40"/>
      <c r="BA404" s="40"/>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207"/>
      <c r="BY404" s="92">
        <f>V404</f>
        <v>45257</v>
      </c>
      <c r="BZ404" s="26">
        <f>Y404+AZ404</f>
        <v>225</v>
      </c>
      <c r="CA404" s="26" t="str">
        <f>Z404</f>
        <v>7 MESES Y 15 DIAS</v>
      </c>
      <c r="CB404" s="131">
        <f>AA404+AU404</f>
        <v>14100000</v>
      </c>
      <c r="CC404" s="11" t="s">
        <v>281</v>
      </c>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row>
    <row r="405" spans="1:105" ht="26.25" customHeight="1" x14ac:dyDescent="0.2">
      <c r="A405" s="64">
        <v>405</v>
      </c>
      <c r="B405" s="100">
        <v>88669</v>
      </c>
      <c r="C405" s="1" t="s">
        <v>419</v>
      </c>
      <c r="D405" s="1" t="s">
        <v>255</v>
      </c>
      <c r="E405" s="29" t="s">
        <v>256</v>
      </c>
      <c r="F405" s="30" t="s">
        <v>2640</v>
      </c>
      <c r="G405" s="86" t="s">
        <v>2641</v>
      </c>
      <c r="H405" s="35" t="s">
        <v>100</v>
      </c>
      <c r="I405" s="24" t="s">
        <v>129</v>
      </c>
      <c r="J405" s="5" t="s">
        <v>249</v>
      </c>
      <c r="K405" s="11">
        <v>1</v>
      </c>
      <c r="L405" s="35" t="s">
        <v>103</v>
      </c>
      <c r="M405" s="52" t="s">
        <v>131</v>
      </c>
      <c r="N405" s="52" t="s">
        <v>105</v>
      </c>
      <c r="O405" s="52" t="s">
        <v>106</v>
      </c>
      <c r="P405" s="35" t="s">
        <v>2642</v>
      </c>
      <c r="Q405" s="26" t="s">
        <v>2643</v>
      </c>
      <c r="R405" s="15" t="s">
        <v>109</v>
      </c>
      <c r="S405" s="35" t="s">
        <v>110</v>
      </c>
      <c r="T405" s="12">
        <v>45021</v>
      </c>
      <c r="U405" s="37">
        <v>45026</v>
      </c>
      <c r="V405" s="37">
        <v>45254</v>
      </c>
      <c r="W405" s="7">
        <v>7</v>
      </c>
      <c r="X405" s="7">
        <v>15</v>
      </c>
      <c r="Y405" s="7">
        <f t="shared" si="7"/>
        <v>225</v>
      </c>
      <c r="Z405" s="7" t="s">
        <v>2453</v>
      </c>
      <c r="AA405" s="10">
        <v>37500000</v>
      </c>
      <c r="AB405" s="10">
        <v>5000000</v>
      </c>
      <c r="AC405" s="28">
        <v>1117</v>
      </c>
      <c r="AD405" s="37">
        <v>44995</v>
      </c>
      <c r="AE405" s="10">
        <v>37500000</v>
      </c>
      <c r="AF405" s="28">
        <v>1348</v>
      </c>
      <c r="AG405" s="37">
        <v>45026</v>
      </c>
      <c r="AH405" s="10">
        <v>37500000</v>
      </c>
      <c r="AI405" s="15" t="s">
        <v>112</v>
      </c>
      <c r="AJ405" s="16">
        <v>45020</v>
      </c>
      <c r="AK405" s="6" t="s">
        <v>2644</v>
      </c>
      <c r="AL405" s="35" t="s">
        <v>114</v>
      </c>
      <c r="AM405" s="28" t="s">
        <v>263</v>
      </c>
      <c r="AN405" s="15" t="s">
        <v>1020</v>
      </c>
      <c r="AO405" s="11" t="s">
        <v>1021</v>
      </c>
      <c r="AP405" s="11" t="s">
        <v>265</v>
      </c>
      <c r="AQ405" s="11"/>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215"/>
      <c r="BY405" s="92">
        <f>V405</f>
        <v>45254</v>
      </c>
      <c r="BZ405" s="26">
        <f>Y405+AZ405</f>
        <v>225</v>
      </c>
      <c r="CA405" s="26" t="str">
        <f>Z405</f>
        <v>7 MESES Y 15 DIAS</v>
      </c>
      <c r="CB405" s="131">
        <f>AA405+AU405</f>
        <v>37500000</v>
      </c>
      <c r="CC405" s="11" t="s">
        <v>281</v>
      </c>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row>
    <row r="406" spans="1:105" ht="26.25" customHeight="1" x14ac:dyDescent="0.2">
      <c r="A406" s="64">
        <v>406</v>
      </c>
      <c r="B406" s="100">
        <v>88725</v>
      </c>
      <c r="C406" s="1" t="s">
        <v>95</v>
      </c>
      <c r="D406" s="1" t="s">
        <v>96</v>
      </c>
      <c r="E406" s="29" t="s">
        <v>97</v>
      </c>
      <c r="F406" s="30" t="s">
        <v>2645</v>
      </c>
      <c r="G406" s="26" t="s">
        <v>2646</v>
      </c>
      <c r="H406" s="35" t="s">
        <v>100</v>
      </c>
      <c r="I406" s="24" t="s">
        <v>129</v>
      </c>
      <c r="J406" s="5" t="s">
        <v>249</v>
      </c>
      <c r="K406" s="11">
        <v>1</v>
      </c>
      <c r="L406" s="35" t="s">
        <v>103</v>
      </c>
      <c r="M406" s="52" t="s">
        <v>131</v>
      </c>
      <c r="N406" s="52" t="s">
        <v>105</v>
      </c>
      <c r="O406" s="52" t="s">
        <v>106</v>
      </c>
      <c r="P406" s="35" t="s">
        <v>2647</v>
      </c>
      <c r="Q406" s="26" t="s">
        <v>2648</v>
      </c>
      <c r="R406" s="15" t="s">
        <v>109</v>
      </c>
      <c r="S406" s="35" t="s">
        <v>110</v>
      </c>
      <c r="T406" s="12">
        <v>45020</v>
      </c>
      <c r="U406" s="37">
        <v>45063</v>
      </c>
      <c r="V406" s="37">
        <v>45292</v>
      </c>
      <c r="W406" s="7">
        <v>7</v>
      </c>
      <c r="X406" s="7">
        <v>15</v>
      </c>
      <c r="Y406" s="7">
        <f t="shared" si="7"/>
        <v>225</v>
      </c>
      <c r="Z406" s="7" t="s">
        <v>2453</v>
      </c>
      <c r="AA406" s="10">
        <v>35625000</v>
      </c>
      <c r="AB406" s="10">
        <v>4750000</v>
      </c>
      <c r="AC406" s="28">
        <v>1136</v>
      </c>
      <c r="AD406" s="37">
        <v>44998</v>
      </c>
      <c r="AE406" s="10">
        <v>35625000</v>
      </c>
      <c r="AF406" s="28">
        <v>1349</v>
      </c>
      <c r="AG406" s="37">
        <v>45026</v>
      </c>
      <c r="AH406" s="10">
        <v>35625000</v>
      </c>
      <c r="AI406" s="15" t="s">
        <v>112</v>
      </c>
      <c r="AJ406" s="16">
        <v>45020</v>
      </c>
      <c r="AK406" s="6" t="s">
        <v>2649</v>
      </c>
      <c r="AL406" s="35" t="s">
        <v>114</v>
      </c>
      <c r="AM406" s="28" t="s">
        <v>239</v>
      </c>
      <c r="AN406" s="15" t="s">
        <v>240</v>
      </c>
      <c r="AO406" s="11"/>
      <c r="AP406" s="11" t="s">
        <v>219</v>
      </c>
      <c r="AQ406" s="11"/>
      <c r="AR406" s="40"/>
      <c r="AS406" s="40"/>
      <c r="AT406" s="40"/>
      <c r="AU406" s="40"/>
      <c r="AV406" s="40"/>
      <c r="AW406" s="40"/>
      <c r="AX406" s="40"/>
      <c r="AY406" s="40"/>
      <c r="AZ406" s="40"/>
      <c r="BA406" s="40"/>
      <c r="BB406" s="85"/>
      <c r="BC406" s="85"/>
      <c r="BD406" s="85"/>
      <c r="BE406" s="85"/>
      <c r="BF406" s="85"/>
      <c r="BG406" s="85"/>
      <c r="BH406" s="85"/>
      <c r="BI406" s="85"/>
      <c r="BJ406" s="85"/>
      <c r="BK406" s="85"/>
      <c r="BL406" s="85"/>
      <c r="BM406" s="85"/>
      <c r="BN406" s="85"/>
      <c r="BO406" s="85"/>
      <c r="BP406" s="85"/>
      <c r="BQ406" s="85"/>
      <c r="BR406" s="85"/>
      <c r="BS406" s="85"/>
      <c r="BT406" s="85"/>
      <c r="BU406" s="85"/>
      <c r="BV406" s="85"/>
      <c r="BW406" s="85"/>
      <c r="BX406" s="218"/>
      <c r="BY406" s="92">
        <f>V406</f>
        <v>45292</v>
      </c>
      <c r="BZ406" s="26">
        <f>Y406+AZ406</f>
        <v>225</v>
      </c>
      <c r="CA406" s="26" t="str">
        <f>Z406</f>
        <v>7 MESES Y 15 DIAS</v>
      </c>
      <c r="CB406" s="131">
        <f>AA406+AU406</f>
        <v>35625000</v>
      </c>
      <c r="CC406" s="14" t="s">
        <v>121</v>
      </c>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row>
    <row r="407" spans="1:105" ht="26.25" customHeight="1" x14ac:dyDescent="0.2">
      <c r="A407" s="172">
        <v>407</v>
      </c>
      <c r="B407" s="100">
        <v>88674</v>
      </c>
      <c r="C407" s="1" t="s">
        <v>254</v>
      </c>
      <c r="D407" s="1" t="s">
        <v>255</v>
      </c>
      <c r="E407" s="29" t="s">
        <v>256</v>
      </c>
      <c r="F407" s="171" t="s">
        <v>2650</v>
      </c>
      <c r="G407" s="123" t="s">
        <v>2651</v>
      </c>
      <c r="H407" s="143" t="s">
        <v>100</v>
      </c>
      <c r="I407" s="53" t="s">
        <v>129</v>
      </c>
      <c r="J407" s="117" t="s">
        <v>249</v>
      </c>
      <c r="K407" s="83">
        <v>1</v>
      </c>
      <c r="L407" s="143" t="s">
        <v>214</v>
      </c>
      <c r="M407" s="150" t="s">
        <v>215</v>
      </c>
      <c r="N407" s="150" t="s">
        <v>105</v>
      </c>
      <c r="O407" s="150" t="s">
        <v>106</v>
      </c>
      <c r="P407" s="143" t="s">
        <v>2652</v>
      </c>
      <c r="Q407" s="123" t="s">
        <v>2653</v>
      </c>
      <c r="R407" s="120" t="s">
        <v>109</v>
      </c>
      <c r="S407" s="143" t="s">
        <v>110</v>
      </c>
      <c r="T407" s="152">
        <v>45026</v>
      </c>
      <c r="U407" s="153">
        <v>45027</v>
      </c>
      <c r="V407" s="153">
        <v>45255</v>
      </c>
      <c r="W407" s="118">
        <v>7</v>
      </c>
      <c r="X407" s="118">
        <v>15</v>
      </c>
      <c r="Y407" s="118">
        <f t="shared" si="7"/>
        <v>225</v>
      </c>
      <c r="Z407" s="118" t="s">
        <v>2453</v>
      </c>
      <c r="AA407" s="119">
        <v>17250000</v>
      </c>
      <c r="AB407" s="119">
        <v>2300000</v>
      </c>
      <c r="AC407" s="151">
        <v>1122</v>
      </c>
      <c r="AD407" s="153">
        <v>44998</v>
      </c>
      <c r="AE407" s="119">
        <v>51750000</v>
      </c>
      <c r="AF407" s="151">
        <v>1350</v>
      </c>
      <c r="AG407" s="153">
        <v>45027</v>
      </c>
      <c r="AH407" s="119">
        <v>17250000</v>
      </c>
      <c r="AI407" s="120" t="s">
        <v>112</v>
      </c>
      <c r="AJ407" s="121">
        <v>45021</v>
      </c>
      <c r="AK407" s="122" t="s">
        <v>2654</v>
      </c>
      <c r="AL407" s="143" t="s">
        <v>114</v>
      </c>
      <c r="AM407" s="151" t="s">
        <v>263</v>
      </c>
      <c r="AN407" s="83" t="s">
        <v>2655</v>
      </c>
      <c r="AO407" s="83"/>
      <c r="AP407" s="312" t="s">
        <v>191</v>
      </c>
      <c r="AQ407" s="83">
        <v>1</v>
      </c>
      <c r="AR407" s="123" t="s">
        <v>118</v>
      </c>
      <c r="AS407" s="158">
        <v>45253</v>
      </c>
      <c r="AT407" s="119">
        <v>2300000</v>
      </c>
      <c r="AU407" s="119">
        <v>2300000</v>
      </c>
      <c r="AV407" s="118">
        <v>1</v>
      </c>
      <c r="AW407" s="118">
        <v>0</v>
      </c>
      <c r="AX407" s="118">
        <v>30</v>
      </c>
      <c r="AY407" s="118" t="s">
        <v>136</v>
      </c>
      <c r="AZ407" s="118">
        <v>30</v>
      </c>
      <c r="BA407" s="158">
        <v>45285</v>
      </c>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215"/>
      <c r="BY407" s="158">
        <v>45285</v>
      </c>
      <c r="BZ407" s="118">
        <f>Y407+AZ407</f>
        <v>255</v>
      </c>
      <c r="CA407" s="118" t="s">
        <v>982</v>
      </c>
      <c r="CB407" s="119">
        <f>AA407+AU407</f>
        <v>19550000</v>
      </c>
      <c r="CC407" s="83" t="s">
        <v>121</v>
      </c>
      <c r="CD407" s="219"/>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row>
    <row r="408" spans="1:105" ht="26.25" customHeight="1" x14ac:dyDescent="0.2">
      <c r="A408" s="64">
        <v>408</v>
      </c>
      <c r="B408" s="100">
        <v>88679</v>
      </c>
      <c r="C408" s="1" t="s">
        <v>990</v>
      </c>
      <c r="D408" s="1" t="s">
        <v>991</v>
      </c>
      <c r="E408" s="29" t="s">
        <v>992</v>
      </c>
      <c r="F408" s="30" t="s">
        <v>2656</v>
      </c>
      <c r="G408" s="86" t="s">
        <v>2657</v>
      </c>
      <c r="H408" s="35" t="s">
        <v>100</v>
      </c>
      <c r="I408" s="24" t="s">
        <v>101</v>
      </c>
      <c r="J408" s="5" t="s">
        <v>249</v>
      </c>
      <c r="K408" s="11">
        <v>4</v>
      </c>
      <c r="L408" s="35" t="s">
        <v>214</v>
      </c>
      <c r="M408" s="52" t="s">
        <v>215</v>
      </c>
      <c r="N408" s="52" t="s">
        <v>105</v>
      </c>
      <c r="O408" s="52" t="s">
        <v>106</v>
      </c>
      <c r="P408" s="35" t="s">
        <v>2658</v>
      </c>
      <c r="Q408" s="26" t="s">
        <v>2659</v>
      </c>
      <c r="R408" s="15" t="s">
        <v>109</v>
      </c>
      <c r="S408" s="35" t="s">
        <v>110</v>
      </c>
      <c r="T408" s="12">
        <v>45026</v>
      </c>
      <c r="U408" s="37">
        <v>45027</v>
      </c>
      <c r="V408" s="37">
        <v>45255</v>
      </c>
      <c r="W408" s="7">
        <v>7</v>
      </c>
      <c r="X408" s="7">
        <v>15</v>
      </c>
      <c r="Y408" s="7">
        <f t="shared" si="7"/>
        <v>225</v>
      </c>
      <c r="Z408" s="7" t="s">
        <v>2453</v>
      </c>
      <c r="AA408" s="10">
        <v>18000000</v>
      </c>
      <c r="AB408" s="10">
        <v>2400000</v>
      </c>
      <c r="AC408" s="28">
        <v>1125</v>
      </c>
      <c r="AD408" s="37">
        <v>44998</v>
      </c>
      <c r="AE408" s="10">
        <v>18000000</v>
      </c>
      <c r="AF408" s="28">
        <v>1351</v>
      </c>
      <c r="AG408" s="37">
        <v>45027</v>
      </c>
      <c r="AH408" s="10">
        <v>18000000</v>
      </c>
      <c r="AI408" s="15" t="s">
        <v>112</v>
      </c>
      <c r="AJ408" s="16">
        <v>45026</v>
      </c>
      <c r="AK408" s="6" t="s">
        <v>2660</v>
      </c>
      <c r="AL408" s="35" t="s">
        <v>114</v>
      </c>
      <c r="AM408" s="28" t="s">
        <v>1001</v>
      </c>
      <c r="AN408" s="15" t="s">
        <v>1217</v>
      </c>
      <c r="AO408" s="11"/>
      <c r="AP408" s="11" t="s">
        <v>117</v>
      </c>
      <c r="AQ408" s="11"/>
      <c r="AR408" s="40"/>
      <c r="AS408" s="40"/>
      <c r="AT408" s="40"/>
      <c r="AU408" s="40"/>
      <c r="AV408" s="40"/>
      <c r="AW408" s="40"/>
      <c r="AX408" s="40"/>
      <c r="AY408" s="40"/>
      <c r="AZ408" s="40"/>
      <c r="BA408" s="40"/>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217"/>
      <c r="BY408" s="92">
        <f>V408</f>
        <v>45255</v>
      </c>
      <c r="BZ408" s="26">
        <f>Y408+AZ408</f>
        <v>225</v>
      </c>
      <c r="CA408" s="26" t="str">
        <f>Z408</f>
        <v>7 MESES Y 15 DIAS</v>
      </c>
      <c r="CB408" s="131">
        <f>AA408+AU408</f>
        <v>18000000</v>
      </c>
      <c r="CC408" s="11" t="s">
        <v>281</v>
      </c>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row>
    <row r="409" spans="1:105" ht="26.25" customHeight="1" x14ac:dyDescent="0.2">
      <c r="A409" s="172">
        <v>409</v>
      </c>
      <c r="B409" s="100">
        <v>89068</v>
      </c>
      <c r="C409" s="1" t="s">
        <v>1105</v>
      </c>
      <c r="D409" s="1" t="s">
        <v>991</v>
      </c>
      <c r="E409" s="29" t="s">
        <v>992</v>
      </c>
      <c r="F409" s="171" t="s">
        <v>2661</v>
      </c>
      <c r="G409" s="123" t="s">
        <v>1112</v>
      </c>
      <c r="H409" s="143" t="s">
        <v>100</v>
      </c>
      <c r="I409" s="53" t="s">
        <v>101</v>
      </c>
      <c r="J409" s="117" t="s">
        <v>249</v>
      </c>
      <c r="K409" s="83">
        <v>4</v>
      </c>
      <c r="L409" s="143" t="s">
        <v>103</v>
      </c>
      <c r="M409" s="150" t="s">
        <v>2450</v>
      </c>
      <c r="N409" s="150" t="s">
        <v>105</v>
      </c>
      <c r="O409" s="150" t="s">
        <v>106</v>
      </c>
      <c r="P409" s="143" t="s">
        <v>2662</v>
      </c>
      <c r="Q409" s="123" t="s">
        <v>2663</v>
      </c>
      <c r="R409" s="120" t="s">
        <v>109</v>
      </c>
      <c r="S409" s="143" t="s">
        <v>110</v>
      </c>
      <c r="T409" s="152">
        <v>45029</v>
      </c>
      <c r="U409" s="153">
        <v>45030</v>
      </c>
      <c r="V409" s="153">
        <v>45243</v>
      </c>
      <c r="W409" s="118">
        <v>7</v>
      </c>
      <c r="X409" s="118">
        <v>0</v>
      </c>
      <c r="Y409" s="118">
        <f t="shared" ref="Y409:Y428" si="8">W409*30</f>
        <v>210</v>
      </c>
      <c r="Z409" s="118" t="s">
        <v>2664</v>
      </c>
      <c r="AA409" s="119">
        <v>31850000</v>
      </c>
      <c r="AB409" s="119">
        <v>4550000</v>
      </c>
      <c r="AC409" s="151">
        <v>1151</v>
      </c>
      <c r="AD409" s="153">
        <v>45016</v>
      </c>
      <c r="AE409" s="119">
        <v>31850000</v>
      </c>
      <c r="AF409" s="151">
        <v>1356</v>
      </c>
      <c r="AG409" s="153">
        <v>45030</v>
      </c>
      <c r="AH409" s="119">
        <v>31850000</v>
      </c>
      <c r="AI409" s="120" t="s">
        <v>112</v>
      </c>
      <c r="AJ409" s="121">
        <v>45027</v>
      </c>
      <c r="AK409" s="122" t="s">
        <v>2665</v>
      </c>
      <c r="AL409" s="143" t="s">
        <v>114</v>
      </c>
      <c r="AM409" s="151" t="s">
        <v>1001</v>
      </c>
      <c r="AN409" s="120" t="s">
        <v>1217</v>
      </c>
      <c r="AO409" s="83"/>
      <c r="AP409" s="312" t="s">
        <v>117</v>
      </c>
      <c r="AQ409" s="83">
        <v>1</v>
      </c>
      <c r="AR409" s="123" t="s">
        <v>118</v>
      </c>
      <c r="AS409" s="158">
        <v>45240</v>
      </c>
      <c r="AT409" s="119">
        <v>6825000</v>
      </c>
      <c r="AU409" s="119">
        <v>6825000</v>
      </c>
      <c r="AV409" s="118">
        <v>1</v>
      </c>
      <c r="AW409" s="118">
        <v>15</v>
      </c>
      <c r="AX409" s="118">
        <v>45</v>
      </c>
      <c r="AY409" s="118" t="s">
        <v>790</v>
      </c>
      <c r="AZ409" s="118">
        <v>45</v>
      </c>
      <c r="BA409" s="158">
        <v>45288</v>
      </c>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215"/>
      <c r="BY409" s="158">
        <v>45288</v>
      </c>
      <c r="BZ409" s="118">
        <f>Y409+AZ409</f>
        <v>255</v>
      </c>
      <c r="CA409" s="118" t="s">
        <v>982</v>
      </c>
      <c r="CB409" s="119">
        <f>AA409+AU409</f>
        <v>38675000</v>
      </c>
      <c r="CC409" s="83" t="s">
        <v>121</v>
      </c>
      <c r="CD409" s="219"/>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row>
    <row r="410" spans="1:105" ht="26.25" customHeight="1" x14ac:dyDescent="0.2">
      <c r="A410" s="64">
        <v>410</v>
      </c>
      <c r="B410" s="100">
        <v>89058</v>
      </c>
      <c r="C410" s="1" t="s">
        <v>95</v>
      </c>
      <c r="D410" s="1" t="s">
        <v>96</v>
      </c>
      <c r="E410" s="29" t="s">
        <v>97</v>
      </c>
      <c r="F410" s="30" t="s">
        <v>2666</v>
      </c>
      <c r="G410" s="86" t="s">
        <v>2667</v>
      </c>
      <c r="H410" s="35" t="s">
        <v>100</v>
      </c>
      <c r="I410" s="24" t="s">
        <v>129</v>
      </c>
      <c r="J410" s="5" t="s">
        <v>249</v>
      </c>
      <c r="K410" s="11">
        <v>1</v>
      </c>
      <c r="L410" s="35" t="s">
        <v>103</v>
      </c>
      <c r="M410" s="52" t="s">
        <v>2668</v>
      </c>
      <c r="N410" s="52" t="s">
        <v>105</v>
      </c>
      <c r="O410" s="52" t="s">
        <v>106</v>
      </c>
      <c r="P410" s="35" t="s">
        <v>2669</v>
      </c>
      <c r="Q410" s="26" t="s">
        <v>2670</v>
      </c>
      <c r="R410" s="15" t="s">
        <v>109</v>
      </c>
      <c r="S410" s="35" t="s">
        <v>110</v>
      </c>
      <c r="T410" s="12">
        <v>45027</v>
      </c>
      <c r="U410" s="37">
        <v>45027</v>
      </c>
      <c r="V410" s="37">
        <v>45240</v>
      </c>
      <c r="W410" s="7">
        <v>7</v>
      </c>
      <c r="X410" s="7">
        <v>0</v>
      </c>
      <c r="Y410" s="7">
        <f t="shared" si="8"/>
        <v>210</v>
      </c>
      <c r="Z410" s="7" t="s">
        <v>2664</v>
      </c>
      <c r="AA410" s="10">
        <v>33250000</v>
      </c>
      <c r="AB410" s="10">
        <v>4750000</v>
      </c>
      <c r="AC410" s="28">
        <v>1150</v>
      </c>
      <c r="AD410" s="37">
        <v>45016</v>
      </c>
      <c r="AE410" s="10">
        <v>33250000</v>
      </c>
      <c r="AF410" s="28">
        <v>1352</v>
      </c>
      <c r="AG410" s="37">
        <v>45027</v>
      </c>
      <c r="AH410" s="10">
        <v>33250000</v>
      </c>
      <c r="AI410" s="15" t="s">
        <v>112</v>
      </c>
      <c r="AJ410" s="16">
        <v>45027</v>
      </c>
      <c r="AK410" s="6" t="s">
        <v>2671</v>
      </c>
      <c r="AL410" s="35" t="s">
        <v>114</v>
      </c>
      <c r="AM410" s="28" t="s">
        <v>416</v>
      </c>
      <c r="AN410" s="15" t="s">
        <v>181</v>
      </c>
      <c r="AO410" s="11"/>
      <c r="AP410" s="11" t="s">
        <v>418</v>
      </c>
      <c r="AQ410" s="11"/>
      <c r="AR410" s="40"/>
      <c r="AS410" s="40"/>
      <c r="AT410" s="40"/>
      <c r="AU410" s="40"/>
      <c r="AV410" s="40"/>
      <c r="AW410" s="40"/>
      <c r="AX410" s="40"/>
      <c r="AY410" s="40"/>
      <c r="AZ410" s="40"/>
      <c r="BA410" s="40"/>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207"/>
      <c r="BY410" s="92">
        <f>V410</f>
        <v>45240</v>
      </c>
      <c r="BZ410" s="26">
        <f>Y410+AZ410</f>
        <v>210</v>
      </c>
      <c r="CA410" s="26" t="str">
        <f>Z410</f>
        <v xml:space="preserve">7 MESES </v>
      </c>
      <c r="CB410" s="131">
        <f>AA410+AU410</f>
        <v>33250000</v>
      </c>
      <c r="CC410" s="11" t="s">
        <v>281</v>
      </c>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row>
    <row r="411" spans="1:105" ht="26.25" customHeight="1" x14ac:dyDescent="0.2">
      <c r="A411" s="64">
        <v>411</v>
      </c>
      <c r="B411" s="100">
        <v>89064</v>
      </c>
      <c r="C411" s="1" t="s">
        <v>95</v>
      </c>
      <c r="D411" s="1" t="s">
        <v>96</v>
      </c>
      <c r="E411" s="29" t="s">
        <v>97</v>
      </c>
      <c r="F411" s="30" t="s">
        <v>2672</v>
      </c>
      <c r="G411" s="86" t="s">
        <v>2673</v>
      </c>
      <c r="H411" s="35" t="s">
        <v>100</v>
      </c>
      <c r="I411" s="24" t="s">
        <v>101</v>
      </c>
      <c r="J411" s="5" t="s">
        <v>249</v>
      </c>
      <c r="K411" s="11">
        <v>1</v>
      </c>
      <c r="L411" s="87" t="s">
        <v>290</v>
      </c>
      <c r="M411" s="52"/>
      <c r="N411" s="52" t="s">
        <v>105</v>
      </c>
      <c r="O411" s="52" t="s">
        <v>106</v>
      </c>
      <c r="P411" s="35" t="s">
        <v>2674</v>
      </c>
      <c r="Q411" s="26" t="s">
        <v>2675</v>
      </c>
      <c r="R411" s="15" t="s">
        <v>109</v>
      </c>
      <c r="S411" s="35" t="s">
        <v>110</v>
      </c>
      <c r="T411" s="12">
        <v>45027</v>
      </c>
      <c r="U411" s="37">
        <v>45027</v>
      </c>
      <c r="V411" s="37">
        <v>45240</v>
      </c>
      <c r="W411" s="7">
        <v>7</v>
      </c>
      <c r="X411" s="7">
        <v>0</v>
      </c>
      <c r="Y411" s="7">
        <f t="shared" si="8"/>
        <v>210</v>
      </c>
      <c r="Z411" s="7" t="s">
        <v>2664</v>
      </c>
      <c r="AA411" s="10">
        <v>21000000</v>
      </c>
      <c r="AB411" s="10">
        <v>3000000</v>
      </c>
      <c r="AC411" s="28">
        <v>1163</v>
      </c>
      <c r="AD411" s="37">
        <v>45016</v>
      </c>
      <c r="AE411" s="10">
        <v>42000000</v>
      </c>
      <c r="AF411" s="28">
        <v>1353</v>
      </c>
      <c r="AG411" s="37">
        <v>45027</v>
      </c>
      <c r="AH411" s="10">
        <v>21000000</v>
      </c>
      <c r="AI411" s="15" t="s">
        <v>112</v>
      </c>
      <c r="AJ411" s="16">
        <v>45027</v>
      </c>
      <c r="AK411" s="6" t="s">
        <v>2676</v>
      </c>
      <c r="AL411" s="35" t="s">
        <v>114</v>
      </c>
      <c r="AM411" s="28" t="s">
        <v>566</v>
      </c>
      <c r="AN411" s="23" t="s">
        <v>559</v>
      </c>
      <c r="AO411" s="11"/>
      <c r="AP411" s="11" t="s">
        <v>418</v>
      </c>
      <c r="AQ411" s="11"/>
      <c r="AR411" s="40"/>
      <c r="AS411" s="40"/>
      <c r="AT411" s="40"/>
      <c r="AU411" s="40"/>
      <c r="AV411" s="40"/>
      <c r="AW411" s="40"/>
      <c r="AX411" s="40"/>
      <c r="AY411" s="40"/>
      <c r="AZ411" s="40"/>
      <c r="BA411" s="40"/>
      <c r="BB411" s="85"/>
      <c r="BC411" s="85"/>
      <c r="BD411" s="85"/>
      <c r="BE411" s="85"/>
      <c r="BF411" s="85"/>
      <c r="BG411" s="85"/>
      <c r="BH411" s="85"/>
      <c r="BI411" s="85"/>
      <c r="BJ411" s="85"/>
      <c r="BK411" s="85"/>
      <c r="BL411" s="85"/>
      <c r="BM411" s="85"/>
      <c r="BN411" s="85"/>
      <c r="BO411" s="85"/>
      <c r="BP411" s="85"/>
      <c r="BQ411" s="85"/>
      <c r="BR411" s="85"/>
      <c r="BS411" s="85"/>
      <c r="BT411" s="85"/>
      <c r="BU411" s="85"/>
      <c r="BV411" s="85"/>
      <c r="BW411" s="85"/>
      <c r="BX411" s="218"/>
      <c r="BY411" s="92">
        <f>V411</f>
        <v>45240</v>
      </c>
      <c r="BZ411" s="26">
        <f>Y411+AZ411</f>
        <v>210</v>
      </c>
      <c r="CA411" s="26" t="str">
        <f>Z411</f>
        <v xml:space="preserve">7 MESES </v>
      </c>
      <c r="CB411" s="131">
        <f>AA411+AU411</f>
        <v>21000000</v>
      </c>
      <c r="CC411" s="11" t="s">
        <v>281</v>
      </c>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row>
    <row r="412" spans="1:105" ht="26.25" customHeight="1" x14ac:dyDescent="0.2">
      <c r="A412" s="79">
        <v>412</v>
      </c>
      <c r="B412" s="100">
        <v>89033</v>
      </c>
      <c r="C412" s="1" t="s">
        <v>95</v>
      </c>
      <c r="D412" s="1" t="s">
        <v>96</v>
      </c>
      <c r="E412" s="29" t="s">
        <v>97</v>
      </c>
      <c r="F412" s="154" t="s">
        <v>2677</v>
      </c>
      <c r="G412" s="80" t="s">
        <v>2678</v>
      </c>
      <c r="H412" s="50" t="s">
        <v>100</v>
      </c>
      <c r="I412" s="54" t="s">
        <v>101</v>
      </c>
      <c r="J412" s="49" t="s">
        <v>249</v>
      </c>
      <c r="K412" s="31">
        <v>1</v>
      </c>
      <c r="L412" s="137" t="s">
        <v>290</v>
      </c>
      <c r="M412" s="126" t="s">
        <v>2679</v>
      </c>
      <c r="N412" s="126" t="s">
        <v>105</v>
      </c>
      <c r="O412" s="126" t="s">
        <v>106</v>
      </c>
      <c r="P412" s="50" t="s">
        <v>2680</v>
      </c>
      <c r="Q412" s="80" t="s">
        <v>2681</v>
      </c>
      <c r="R412" s="36" t="s">
        <v>109</v>
      </c>
      <c r="S412" s="50" t="s">
        <v>110</v>
      </c>
      <c r="T412" s="139">
        <v>45029</v>
      </c>
      <c r="U412" s="38">
        <v>45030</v>
      </c>
      <c r="V412" s="38">
        <v>45243</v>
      </c>
      <c r="W412" s="8">
        <v>7</v>
      </c>
      <c r="X412" s="8">
        <v>0</v>
      </c>
      <c r="Y412" s="8">
        <f t="shared" si="8"/>
        <v>210</v>
      </c>
      <c r="Z412" s="8" t="s">
        <v>2664</v>
      </c>
      <c r="AA412" s="115">
        <v>22470000</v>
      </c>
      <c r="AB412" s="115">
        <v>3210000</v>
      </c>
      <c r="AC412" s="138">
        <v>1156</v>
      </c>
      <c r="AD412" s="38">
        <v>45016</v>
      </c>
      <c r="AE412" s="115">
        <v>44940000</v>
      </c>
      <c r="AF412" s="138">
        <v>1354</v>
      </c>
      <c r="AG412" s="38">
        <v>45030</v>
      </c>
      <c r="AH412" s="115">
        <v>22470000</v>
      </c>
      <c r="AI412" s="36" t="s">
        <v>112</v>
      </c>
      <c r="AJ412" s="116">
        <v>45028</v>
      </c>
      <c r="AK412" s="114" t="s">
        <v>2682</v>
      </c>
      <c r="AL412" s="50" t="s">
        <v>114</v>
      </c>
      <c r="AM412" s="138" t="s">
        <v>325</v>
      </c>
      <c r="AN412" s="36" t="s">
        <v>181</v>
      </c>
      <c r="AO412" s="31"/>
      <c r="AP412" s="309" t="s">
        <v>225</v>
      </c>
      <c r="AQ412" s="31">
        <v>1</v>
      </c>
      <c r="AR412" s="80" t="s">
        <v>118</v>
      </c>
      <c r="AS412" s="140">
        <v>45240</v>
      </c>
      <c r="AT412" s="115">
        <v>6420000</v>
      </c>
      <c r="AU412" s="115">
        <v>6420000</v>
      </c>
      <c r="AV412" s="8">
        <v>2</v>
      </c>
      <c r="AW412" s="8">
        <v>0</v>
      </c>
      <c r="AX412" s="8">
        <v>60</v>
      </c>
      <c r="AY412" s="8" t="s">
        <v>119</v>
      </c>
      <c r="AZ412" s="8">
        <v>60</v>
      </c>
      <c r="BA412" s="140">
        <v>45304</v>
      </c>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215"/>
      <c r="BY412" s="140">
        <v>45304</v>
      </c>
      <c r="BZ412" s="8">
        <f>Y412+AZ412</f>
        <v>270</v>
      </c>
      <c r="CA412" s="8" t="s">
        <v>1150</v>
      </c>
      <c r="CB412" s="115">
        <f>AA412+AU412</f>
        <v>28890000</v>
      </c>
      <c r="CC412" s="31" t="s">
        <v>121</v>
      </c>
      <c r="CD412" s="220"/>
      <c r="CE412" s="75"/>
      <c r="CF412" s="75"/>
      <c r="CG412" s="75"/>
      <c r="CH412" s="75"/>
      <c r="CI412" s="75"/>
      <c r="CJ412" s="75"/>
      <c r="CK412" s="75"/>
      <c r="CL412" s="75"/>
      <c r="CM412" s="75"/>
      <c r="CN412" s="75"/>
      <c r="CO412" s="75"/>
      <c r="CP412" s="75"/>
      <c r="CQ412" s="75"/>
      <c r="CR412" s="75"/>
      <c r="CS412" s="75"/>
      <c r="CT412" s="75"/>
      <c r="CU412" s="75"/>
      <c r="CV412" s="75"/>
      <c r="CW412" s="75"/>
      <c r="CX412" s="75"/>
      <c r="CY412" s="75"/>
      <c r="CZ412" s="75"/>
      <c r="DA412" s="75"/>
    </row>
    <row r="413" spans="1:105" ht="26.25" customHeight="1" x14ac:dyDescent="0.2">
      <c r="A413" s="64">
        <v>413</v>
      </c>
      <c r="B413" s="100">
        <v>89033</v>
      </c>
      <c r="C413" s="1" t="s">
        <v>95</v>
      </c>
      <c r="D413" s="1" t="s">
        <v>96</v>
      </c>
      <c r="E413" s="29" t="s">
        <v>97</v>
      </c>
      <c r="F413" s="30" t="s">
        <v>2683</v>
      </c>
      <c r="G413" s="86" t="s">
        <v>2684</v>
      </c>
      <c r="H413" s="35" t="s">
        <v>100</v>
      </c>
      <c r="I413" s="24" t="s">
        <v>101</v>
      </c>
      <c r="J413" s="5" t="s">
        <v>249</v>
      </c>
      <c r="K413" s="11">
        <v>1</v>
      </c>
      <c r="L413" s="87" t="s">
        <v>290</v>
      </c>
      <c r="M413" s="52" t="s">
        <v>2685</v>
      </c>
      <c r="N413" s="52" t="s">
        <v>105</v>
      </c>
      <c r="O413" s="52" t="s">
        <v>106</v>
      </c>
      <c r="P413" s="35" t="s">
        <v>2686</v>
      </c>
      <c r="Q413" s="26" t="s">
        <v>2687</v>
      </c>
      <c r="R413" s="15" t="s">
        <v>109</v>
      </c>
      <c r="S413" s="35" t="s">
        <v>110</v>
      </c>
      <c r="T413" s="12">
        <v>45029</v>
      </c>
      <c r="U413" s="37">
        <v>45030</v>
      </c>
      <c r="V413" s="37">
        <v>45243</v>
      </c>
      <c r="W413" s="7">
        <v>7</v>
      </c>
      <c r="X413" s="7">
        <v>0</v>
      </c>
      <c r="Y413" s="7">
        <f t="shared" si="8"/>
        <v>210</v>
      </c>
      <c r="Z413" s="7" t="s">
        <v>2664</v>
      </c>
      <c r="AA413" s="10">
        <v>22470000</v>
      </c>
      <c r="AB413" s="10">
        <v>3210000</v>
      </c>
      <c r="AC413" s="28">
        <v>1156</v>
      </c>
      <c r="AD413" s="37">
        <v>45016</v>
      </c>
      <c r="AE413" s="10">
        <v>44940000</v>
      </c>
      <c r="AF413" s="28">
        <v>1355</v>
      </c>
      <c r="AG413" s="37">
        <v>45030</v>
      </c>
      <c r="AH413" s="10">
        <v>22470000</v>
      </c>
      <c r="AI413" s="15" t="s">
        <v>112</v>
      </c>
      <c r="AJ413" s="16">
        <v>45028</v>
      </c>
      <c r="AK413" s="6" t="s">
        <v>2688</v>
      </c>
      <c r="AL413" s="35" t="s">
        <v>114</v>
      </c>
      <c r="AM413" s="28" t="s">
        <v>325</v>
      </c>
      <c r="AN413" s="15" t="s">
        <v>181</v>
      </c>
      <c r="AO413" s="11"/>
      <c r="AP413" s="310" t="s">
        <v>225</v>
      </c>
      <c r="AQ413" s="11">
        <v>1</v>
      </c>
      <c r="AR413" s="26" t="s">
        <v>118</v>
      </c>
      <c r="AS413" s="94">
        <v>45240</v>
      </c>
      <c r="AT413" s="10">
        <v>3210000</v>
      </c>
      <c r="AU413" s="10">
        <v>3210000</v>
      </c>
      <c r="AV413" s="7">
        <v>1</v>
      </c>
      <c r="AW413" s="7">
        <v>0</v>
      </c>
      <c r="AX413" s="7">
        <v>30</v>
      </c>
      <c r="AY413" s="7" t="s">
        <v>136</v>
      </c>
      <c r="AZ413" s="7">
        <v>30</v>
      </c>
      <c r="BA413" s="94">
        <v>45273</v>
      </c>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215"/>
      <c r="BY413" s="94">
        <v>45273</v>
      </c>
      <c r="BZ413" s="7">
        <f>Y413+AZ413</f>
        <v>240</v>
      </c>
      <c r="CA413" s="7" t="s">
        <v>2689</v>
      </c>
      <c r="CB413" s="10">
        <f>AA413+AU413</f>
        <v>25680000</v>
      </c>
      <c r="CC413" s="11" t="s">
        <v>281</v>
      </c>
      <c r="CD413" s="214"/>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row>
    <row r="414" spans="1:105" ht="26.25" customHeight="1" x14ac:dyDescent="0.2">
      <c r="A414" s="77">
        <v>414</v>
      </c>
      <c r="B414" s="100">
        <v>89047</v>
      </c>
      <c r="C414" s="1" t="s">
        <v>254</v>
      </c>
      <c r="D414" s="1" t="s">
        <v>255</v>
      </c>
      <c r="E414" s="29" t="s">
        <v>256</v>
      </c>
      <c r="F414" s="112" t="s">
        <v>2690</v>
      </c>
      <c r="G414" s="82" t="s">
        <v>2691</v>
      </c>
      <c r="H414" s="48" t="s">
        <v>100</v>
      </c>
      <c r="I414" s="45" t="s">
        <v>101</v>
      </c>
      <c r="J414" s="47" t="s">
        <v>249</v>
      </c>
      <c r="K414" s="39">
        <v>1</v>
      </c>
      <c r="L414" s="48" t="s">
        <v>103</v>
      </c>
      <c r="M414" s="132" t="s">
        <v>2692</v>
      </c>
      <c r="N414" s="132" t="s">
        <v>105</v>
      </c>
      <c r="O414" s="132" t="s">
        <v>106</v>
      </c>
      <c r="P414" s="48" t="s">
        <v>2693</v>
      </c>
      <c r="Q414" s="82" t="s">
        <v>2643</v>
      </c>
      <c r="R414" s="105" t="s">
        <v>109</v>
      </c>
      <c r="S414" s="48" t="s">
        <v>110</v>
      </c>
      <c r="T414" s="134">
        <v>45029</v>
      </c>
      <c r="U414" s="44">
        <v>45030</v>
      </c>
      <c r="V414" s="44">
        <v>45243</v>
      </c>
      <c r="W414" s="65">
        <v>7</v>
      </c>
      <c r="X414" s="65">
        <v>0</v>
      </c>
      <c r="Y414" s="65">
        <f t="shared" si="8"/>
        <v>210</v>
      </c>
      <c r="Z414" s="65" t="s">
        <v>2664</v>
      </c>
      <c r="AA414" s="17">
        <v>45500000</v>
      </c>
      <c r="AB414" s="17">
        <v>6500000</v>
      </c>
      <c r="AC414" s="133">
        <v>1159</v>
      </c>
      <c r="AD414" s="44">
        <v>45016</v>
      </c>
      <c r="AE414" s="17">
        <v>45500000</v>
      </c>
      <c r="AF414" s="133">
        <v>1357</v>
      </c>
      <c r="AG414" s="44">
        <v>45030</v>
      </c>
      <c r="AH414" s="17">
        <v>45500000</v>
      </c>
      <c r="AI414" s="105" t="s">
        <v>112</v>
      </c>
      <c r="AJ414" s="108">
        <v>45028</v>
      </c>
      <c r="AK414" s="107" t="s">
        <v>2694</v>
      </c>
      <c r="AL414" s="48" t="s">
        <v>114</v>
      </c>
      <c r="AM414" s="133" t="s">
        <v>263</v>
      </c>
      <c r="AN414" s="109" t="s">
        <v>264</v>
      </c>
      <c r="AO414" s="39"/>
      <c r="AP414" s="311" t="s">
        <v>265</v>
      </c>
      <c r="AQ414" s="39">
        <v>1</v>
      </c>
      <c r="AR414" s="82" t="s">
        <v>118</v>
      </c>
      <c r="AS414" s="129">
        <v>45240</v>
      </c>
      <c r="AT414" s="17">
        <v>19500000</v>
      </c>
      <c r="AU414" s="17">
        <v>19500000</v>
      </c>
      <c r="AV414" s="65">
        <v>3</v>
      </c>
      <c r="AW414" s="65">
        <v>0</v>
      </c>
      <c r="AX414" s="65">
        <v>90</v>
      </c>
      <c r="AY414" s="65" t="s">
        <v>164</v>
      </c>
      <c r="AZ414" s="65">
        <v>90</v>
      </c>
      <c r="BA414" s="129">
        <v>45335</v>
      </c>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215"/>
      <c r="BY414" s="129">
        <v>45335</v>
      </c>
      <c r="BZ414" s="65">
        <f>Y414+AZ414</f>
        <v>300</v>
      </c>
      <c r="CA414" s="65" t="s">
        <v>274</v>
      </c>
      <c r="CB414" s="17">
        <f>AA414+AU414</f>
        <v>65000000</v>
      </c>
      <c r="CC414" s="106" t="s">
        <v>121</v>
      </c>
      <c r="CD414" s="221"/>
      <c r="CE414" s="85"/>
      <c r="CF414" s="85"/>
      <c r="CG414" s="85"/>
      <c r="CH414" s="85"/>
      <c r="CI414" s="85"/>
      <c r="CJ414" s="85"/>
      <c r="CK414" s="85"/>
      <c r="CL414" s="85"/>
      <c r="CM414" s="85"/>
      <c r="CN414" s="85"/>
      <c r="CO414" s="85"/>
      <c r="CP414" s="85"/>
      <c r="CQ414" s="85"/>
      <c r="CR414" s="85"/>
      <c r="CS414" s="85"/>
      <c r="CT414" s="85"/>
      <c r="CU414" s="85"/>
      <c r="CV414" s="85"/>
      <c r="CW414" s="85"/>
      <c r="CX414" s="85"/>
      <c r="CY414" s="85"/>
      <c r="CZ414" s="85"/>
      <c r="DA414" s="85"/>
    </row>
    <row r="415" spans="1:105" ht="26.25" customHeight="1" x14ac:dyDescent="0.2">
      <c r="A415" s="64">
        <v>415</v>
      </c>
      <c r="B415" s="100">
        <v>89059</v>
      </c>
      <c r="C415" s="1" t="s">
        <v>254</v>
      </c>
      <c r="D415" s="1" t="s">
        <v>255</v>
      </c>
      <c r="E415" s="29" t="s">
        <v>256</v>
      </c>
      <c r="F415" s="30" t="s">
        <v>2695</v>
      </c>
      <c r="G415" s="86" t="s">
        <v>1020</v>
      </c>
      <c r="H415" s="35" t="s">
        <v>100</v>
      </c>
      <c r="I415" s="24" t="s">
        <v>101</v>
      </c>
      <c r="J415" s="5" t="s">
        <v>249</v>
      </c>
      <c r="K415" s="11">
        <v>1</v>
      </c>
      <c r="L415" s="35" t="s">
        <v>130</v>
      </c>
      <c r="M415" s="52" t="s">
        <v>497</v>
      </c>
      <c r="N415" s="52" t="s">
        <v>105</v>
      </c>
      <c r="O415" s="52" t="s">
        <v>106</v>
      </c>
      <c r="P415" s="35" t="s">
        <v>2696</v>
      </c>
      <c r="Q415" s="26" t="s">
        <v>2697</v>
      </c>
      <c r="R415" s="15" t="s">
        <v>109</v>
      </c>
      <c r="S415" s="35" t="s">
        <v>110</v>
      </c>
      <c r="T415" s="12">
        <v>45029</v>
      </c>
      <c r="U415" s="37">
        <v>45030</v>
      </c>
      <c r="V415" s="37">
        <v>45243</v>
      </c>
      <c r="W415" s="7">
        <v>7</v>
      </c>
      <c r="X415" s="7">
        <v>0</v>
      </c>
      <c r="Y415" s="7">
        <f t="shared" si="8"/>
        <v>210</v>
      </c>
      <c r="Z415" s="7" t="s">
        <v>2664</v>
      </c>
      <c r="AA415" s="10">
        <v>50400000</v>
      </c>
      <c r="AB415" s="10">
        <v>7200000</v>
      </c>
      <c r="AC415" s="28">
        <v>1161</v>
      </c>
      <c r="AD415" s="37">
        <v>45016</v>
      </c>
      <c r="AE415" s="10">
        <v>50400000</v>
      </c>
      <c r="AF415" s="28">
        <v>1358</v>
      </c>
      <c r="AG415" s="37">
        <v>45030</v>
      </c>
      <c r="AH415" s="10">
        <v>50400000</v>
      </c>
      <c r="AI415" s="15" t="s">
        <v>112</v>
      </c>
      <c r="AJ415" s="16">
        <v>45029</v>
      </c>
      <c r="AK415" s="6" t="s">
        <v>2698</v>
      </c>
      <c r="AL415" s="35" t="s">
        <v>114</v>
      </c>
      <c r="AM415" s="28" t="s">
        <v>263</v>
      </c>
      <c r="AN415" s="11" t="s">
        <v>264</v>
      </c>
      <c r="AO415" s="11"/>
      <c r="AP415" s="11" t="s">
        <v>172</v>
      </c>
      <c r="AQ415" s="11"/>
      <c r="AR415" s="40"/>
      <c r="AS415" s="40"/>
      <c r="AT415" s="40"/>
      <c r="AU415" s="40"/>
      <c r="AV415" s="40"/>
      <c r="AW415" s="40"/>
      <c r="AX415" s="40"/>
      <c r="AY415" s="40"/>
      <c r="AZ415" s="40"/>
      <c r="BA415" s="40"/>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207"/>
      <c r="BY415" s="92">
        <f>V415</f>
        <v>45243</v>
      </c>
      <c r="BZ415" s="26">
        <f>Y415+AZ415</f>
        <v>210</v>
      </c>
      <c r="CA415" s="26" t="str">
        <f>Z415</f>
        <v xml:space="preserve">7 MESES </v>
      </c>
      <c r="CB415" s="131">
        <f>AA415+AU415</f>
        <v>50400000</v>
      </c>
      <c r="CC415" s="11" t="s">
        <v>281</v>
      </c>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row>
    <row r="416" spans="1:105" ht="26.25" customHeight="1" x14ac:dyDescent="0.2">
      <c r="A416" s="64">
        <v>416</v>
      </c>
      <c r="B416" s="100">
        <v>89043</v>
      </c>
      <c r="C416" s="1" t="s">
        <v>2217</v>
      </c>
      <c r="D416" s="1" t="s">
        <v>622</v>
      </c>
      <c r="E416" s="29" t="s">
        <v>623</v>
      </c>
      <c r="F416" s="30" t="s">
        <v>2699</v>
      </c>
      <c r="G416" s="86" t="s">
        <v>2700</v>
      </c>
      <c r="H416" s="35" t="s">
        <v>100</v>
      </c>
      <c r="I416" s="24" t="s">
        <v>129</v>
      </c>
      <c r="J416" s="5" t="s">
        <v>249</v>
      </c>
      <c r="K416" s="11">
        <v>3</v>
      </c>
      <c r="L416" s="87" t="s">
        <v>290</v>
      </c>
      <c r="M416" s="52" t="s">
        <v>2701</v>
      </c>
      <c r="N416" s="52" t="s">
        <v>105</v>
      </c>
      <c r="O416" s="52" t="s">
        <v>106</v>
      </c>
      <c r="P416" s="35" t="s">
        <v>2702</v>
      </c>
      <c r="Q416" s="26" t="s">
        <v>2703</v>
      </c>
      <c r="R416" s="15" t="s">
        <v>109</v>
      </c>
      <c r="S416" s="35" t="s">
        <v>110</v>
      </c>
      <c r="T416" s="12">
        <v>45033</v>
      </c>
      <c r="U416" s="37">
        <v>45037</v>
      </c>
      <c r="V416" s="37">
        <v>45250</v>
      </c>
      <c r="W416" s="7">
        <v>7</v>
      </c>
      <c r="X416" s="7">
        <v>0</v>
      </c>
      <c r="Y416" s="7">
        <f t="shared" si="8"/>
        <v>210</v>
      </c>
      <c r="Z416" s="7" t="s">
        <v>2664</v>
      </c>
      <c r="AA416" s="10">
        <v>24500000</v>
      </c>
      <c r="AB416" s="10">
        <v>3500000</v>
      </c>
      <c r="AC416" s="28">
        <v>1157</v>
      </c>
      <c r="AD416" s="37">
        <v>45016</v>
      </c>
      <c r="AE416" s="10">
        <v>24500000</v>
      </c>
      <c r="AF416" s="28">
        <v>1364</v>
      </c>
      <c r="AG416" s="37">
        <v>45037</v>
      </c>
      <c r="AH416" s="10">
        <v>24500000</v>
      </c>
      <c r="AI416" s="15" t="s">
        <v>112</v>
      </c>
      <c r="AJ416" s="16">
        <v>45030</v>
      </c>
      <c r="AK416" s="6" t="s">
        <v>2704</v>
      </c>
      <c r="AL416" s="35" t="s">
        <v>114</v>
      </c>
      <c r="AM416" s="28" t="s">
        <v>630</v>
      </c>
      <c r="AN416" s="15" t="s">
        <v>481</v>
      </c>
      <c r="AO416" s="11"/>
      <c r="AP416" s="11" t="s">
        <v>472</v>
      </c>
      <c r="AQ416" s="11"/>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215"/>
      <c r="BY416" s="92">
        <f>V416</f>
        <v>45250</v>
      </c>
      <c r="BZ416" s="26">
        <f>Y416+AZ416</f>
        <v>210</v>
      </c>
      <c r="CA416" s="26" t="str">
        <f>Z416</f>
        <v xml:space="preserve">7 MESES </v>
      </c>
      <c r="CB416" s="131">
        <f>AA416+AU416</f>
        <v>24500000</v>
      </c>
      <c r="CC416" s="11" t="s">
        <v>281</v>
      </c>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row>
    <row r="417" spans="1:105" ht="26.25" customHeight="1" x14ac:dyDescent="0.2">
      <c r="A417" s="64">
        <v>417</v>
      </c>
      <c r="B417" s="100">
        <v>89181</v>
      </c>
      <c r="C417" s="1" t="s">
        <v>1127</v>
      </c>
      <c r="D417" s="1" t="s">
        <v>1128</v>
      </c>
      <c r="E417" s="29" t="s">
        <v>1129</v>
      </c>
      <c r="F417" s="30" t="s">
        <v>2705</v>
      </c>
      <c r="G417" s="86" t="s">
        <v>2706</v>
      </c>
      <c r="H417" s="35" t="s">
        <v>100</v>
      </c>
      <c r="I417" s="24" t="s">
        <v>101</v>
      </c>
      <c r="J417" s="5" t="s">
        <v>249</v>
      </c>
      <c r="K417" s="11">
        <v>3</v>
      </c>
      <c r="L417" s="35" t="s">
        <v>103</v>
      </c>
      <c r="M417" s="52" t="s">
        <v>2707</v>
      </c>
      <c r="N417" s="52" t="s">
        <v>105</v>
      </c>
      <c r="O417" s="52" t="s">
        <v>106</v>
      </c>
      <c r="P417" s="35" t="s">
        <v>2708</v>
      </c>
      <c r="Q417" s="26" t="s">
        <v>1133</v>
      </c>
      <c r="R417" s="15" t="s">
        <v>109</v>
      </c>
      <c r="S417" s="35" t="s">
        <v>110</v>
      </c>
      <c r="T417" s="12">
        <v>45033</v>
      </c>
      <c r="U417" s="37">
        <v>45037</v>
      </c>
      <c r="V417" s="37">
        <v>45250</v>
      </c>
      <c r="W417" s="7">
        <v>7</v>
      </c>
      <c r="X417" s="7">
        <v>0</v>
      </c>
      <c r="Y417" s="7">
        <f t="shared" si="8"/>
        <v>210</v>
      </c>
      <c r="Z417" s="7" t="s">
        <v>2664</v>
      </c>
      <c r="AA417" s="10">
        <v>31850000</v>
      </c>
      <c r="AB417" s="10">
        <v>4550000</v>
      </c>
      <c r="AC417" s="28">
        <v>1167</v>
      </c>
      <c r="AD417" s="37">
        <v>45019</v>
      </c>
      <c r="AE417" s="10">
        <v>95550000</v>
      </c>
      <c r="AF417" s="28">
        <v>1366</v>
      </c>
      <c r="AG417" s="37">
        <v>45037</v>
      </c>
      <c r="AH417" s="10">
        <v>31850000</v>
      </c>
      <c r="AI417" s="15" t="s">
        <v>112</v>
      </c>
      <c r="AJ417" s="16">
        <v>45033</v>
      </c>
      <c r="AK417" s="6" t="s">
        <v>2709</v>
      </c>
      <c r="AL417" s="35" t="s">
        <v>114</v>
      </c>
      <c r="AM417" s="28" t="s">
        <v>1137</v>
      </c>
      <c r="AN417" s="15" t="s">
        <v>1138</v>
      </c>
      <c r="AO417" s="11"/>
      <c r="AP417" s="11" t="s">
        <v>225</v>
      </c>
      <c r="AQ417" s="11"/>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215"/>
      <c r="BY417" s="92">
        <f>V417</f>
        <v>45250</v>
      </c>
      <c r="BZ417" s="26">
        <f>Y417+AZ417</f>
        <v>210</v>
      </c>
      <c r="CA417" s="26" t="str">
        <f>Z417</f>
        <v xml:space="preserve">7 MESES </v>
      </c>
      <c r="CB417" s="131">
        <f>AA417+AU417</f>
        <v>31850000</v>
      </c>
      <c r="CC417" s="11" t="s">
        <v>281</v>
      </c>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row>
    <row r="418" spans="1:105" ht="26.25" customHeight="1" x14ac:dyDescent="0.2">
      <c r="A418" s="64">
        <v>418</v>
      </c>
      <c r="B418" s="100">
        <v>89181</v>
      </c>
      <c r="C418" s="1" t="s">
        <v>1127</v>
      </c>
      <c r="D418" s="1" t="s">
        <v>1128</v>
      </c>
      <c r="E418" s="29" t="s">
        <v>1129</v>
      </c>
      <c r="F418" s="30" t="s">
        <v>2710</v>
      </c>
      <c r="G418" s="86" t="s">
        <v>2711</v>
      </c>
      <c r="H418" s="35" t="s">
        <v>100</v>
      </c>
      <c r="I418" s="24" t="s">
        <v>129</v>
      </c>
      <c r="J418" s="5" t="s">
        <v>249</v>
      </c>
      <c r="K418" s="11">
        <v>3</v>
      </c>
      <c r="L418" s="35" t="s">
        <v>103</v>
      </c>
      <c r="M418" s="52" t="s">
        <v>2707</v>
      </c>
      <c r="N418" s="52" t="s">
        <v>105</v>
      </c>
      <c r="O418" s="52" t="s">
        <v>106</v>
      </c>
      <c r="P418" s="35" t="s">
        <v>2710</v>
      </c>
      <c r="Q418" s="26" t="s">
        <v>1708</v>
      </c>
      <c r="R418" s="15" t="s">
        <v>109</v>
      </c>
      <c r="S418" s="35" t="s">
        <v>110</v>
      </c>
      <c r="T418" s="12">
        <v>45042</v>
      </c>
      <c r="U418" s="37">
        <v>45048</v>
      </c>
      <c r="V418" s="37">
        <v>45261</v>
      </c>
      <c r="W418" s="7">
        <v>7</v>
      </c>
      <c r="X418" s="7">
        <v>0</v>
      </c>
      <c r="Y418" s="7">
        <f t="shared" si="8"/>
        <v>210</v>
      </c>
      <c r="Z418" s="7" t="s">
        <v>2664</v>
      </c>
      <c r="AA418" s="10">
        <v>31850000</v>
      </c>
      <c r="AB418" s="10">
        <v>4550000</v>
      </c>
      <c r="AC418" s="28">
        <v>1167</v>
      </c>
      <c r="AD418" s="37">
        <v>45019</v>
      </c>
      <c r="AE418" s="10">
        <v>95550000</v>
      </c>
      <c r="AF418" s="28">
        <v>1413</v>
      </c>
      <c r="AG418" s="37">
        <v>45043</v>
      </c>
      <c r="AH418" s="10">
        <v>31850000</v>
      </c>
      <c r="AI418" s="15" t="s">
        <v>112</v>
      </c>
      <c r="AJ418" s="16">
        <v>45033</v>
      </c>
      <c r="AK418" s="6" t="s">
        <v>2712</v>
      </c>
      <c r="AL418" s="35" t="s">
        <v>114</v>
      </c>
      <c r="AM418" s="28" t="s">
        <v>1137</v>
      </c>
      <c r="AN418" s="15" t="s">
        <v>1138</v>
      </c>
      <c r="AO418" s="11"/>
      <c r="AP418" s="11" t="s">
        <v>225</v>
      </c>
      <c r="AQ418" s="11"/>
      <c r="AR418" s="40"/>
      <c r="AS418" s="40"/>
      <c r="AT418" s="40"/>
      <c r="AU418" s="40"/>
      <c r="AV418" s="40"/>
      <c r="AW418" s="40"/>
      <c r="AX418" s="40"/>
      <c r="AY418" s="40"/>
      <c r="AZ418" s="40"/>
      <c r="BA418" s="40"/>
      <c r="BB418" s="85"/>
      <c r="BC418" s="85"/>
      <c r="BD418" s="85"/>
      <c r="BE418" s="85"/>
      <c r="BF418" s="85"/>
      <c r="BG418" s="85"/>
      <c r="BH418" s="85"/>
      <c r="BI418" s="85"/>
      <c r="BJ418" s="85"/>
      <c r="BK418" s="85"/>
      <c r="BL418" s="85"/>
      <c r="BM418" s="85"/>
      <c r="BN418" s="85"/>
      <c r="BO418" s="85"/>
      <c r="BP418" s="85"/>
      <c r="BQ418" s="85"/>
      <c r="BR418" s="85"/>
      <c r="BS418" s="85"/>
      <c r="BT418" s="85"/>
      <c r="BU418" s="85"/>
      <c r="BV418" s="85"/>
      <c r="BW418" s="85"/>
      <c r="BX418" s="218"/>
      <c r="BY418" s="92">
        <f>V418</f>
        <v>45261</v>
      </c>
      <c r="BZ418" s="26">
        <f>Y418+AZ418</f>
        <v>210</v>
      </c>
      <c r="CA418" s="26" t="str">
        <f>Z418</f>
        <v xml:space="preserve">7 MESES </v>
      </c>
      <c r="CB418" s="157">
        <f>AA418+AU418</f>
        <v>31850000</v>
      </c>
      <c r="CC418" s="11" t="s">
        <v>281</v>
      </c>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row>
    <row r="419" spans="1:105" ht="26.25" customHeight="1" x14ac:dyDescent="0.2">
      <c r="A419" s="79">
        <v>419</v>
      </c>
      <c r="B419" s="100">
        <v>89181</v>
      </c>
      <c r="C419" s="1" t="s">
        <v>1127</v>
      </c>
      <c r="D419" s="1" t="s">
        <v>1128</v>
      </c>
      <c r="E419" s="29" t="s">
        <v>1129</v>
      </c>
      <c r="F419" s="154" t="s">
        <v>2713</v>
      </c>
      <c r="G419" s="189" t="s">
        <v>2714</v>
      </c>
      <c r="H419" s="50" t="s">
        <v>100</v>
      </c>
      <c r="I419" s="54" t="s">
        <v>101</v>
      </c>
      <c r="J419" s="49" t="s">
        <v>249</v>
      </c>
      <c r="K419" s="31">
        <v>3</v>
      </c>
      <c r="L419" s="50" t="s">
        <v>103</v>
      </c>
      <c r="M419" s="126"/>
      <c r="N419" s="126" t="s">
        <v>105</v>
      </c>
      <c r="O419" s="126" t="s">
        <v>106</v>
      </c>
      <c r="P419" s="50" t="s">
        <v>2715</v>
      </c>
      <c r="Q419" s="80" t="s">
        <v>2716</v>
      </c>
      <c r="R419" s="36" t="s">
        <v>109</v>
      </c>
      <c r="S419" s="50" t="s">
        <v>110</v>
      </c>
      <c r="T419" s="139">
        <v>45033</v>
      </c>
      <c r="U419" s="38">
        <v>45037</v>
      </c>
      <c r="V419" s="38">
        <v>45250</v>
      </c>
      <c r="W419" s="8">
        <v>7</v>
      </c>
      <c r="X419" s="8">
        <v>0</v>
      </c>
      <c r="Y419" s="8">
        <f t="shared" si="8"/>
        <v>210</v>
      </c>
      <c r="Z419" s="8" t="s">
        <v>2664</v>
      </c>
      <c r="AA419" s="115">
        <v>31850000</v>
      </c>
      <c r="AB419" s="115">
        <v>4550000</v>
      </c>
      <c r="AC419" s="138">
        <v>1167</v>
      </c>
      <c r="AD419" s="38">
        <v>45019</v>
      </c>
      <c r="AE419" s="115">
        <v>95550000</v>
      </c>
      <c r="AF419" s="138">
        <v>1365</v>
      </c>
      <c r="AG419" s="38">
        <v>45037</v>
      </c>
      <c r="AH419" s="115">
        <v>31850000</v>
      </c>
      <c r="AI419" s="36" t="s">
        <v>112</v>
      </c>
      <c r="AJ419" s="116">
        <v>45033</v>
      </c>
      <c r="AK419" s="114" t="s">
        <v>2717</v>
      </c>
      <c r="AL419" s="50" t="s">
        <v>114</v>
      </c>
      <c r="AM419" s="138" t="s">
        <v>1137</v>
      </c>
      <c r="AN419" s="36" t="s">
        <v>1138</v>
      </c>
      <c r="AO419" s="31"/>
      <c r="AP419" s="309" t="s">
        <v>225</v>
      </c>
      <c r="AQ419" s="31">
        <v>1</v>
      </c>
      <c r="AR419" s="80" t="s">
        <v>118</v>
      </c>
      <c r="AS419" s="140">
        <v>45247</v>
      </c>
      <c r="AT419" s="115">
        <v>4550000</v>
      </c>
      <c r="AU419" s="115">
        <v>4550000</v>
      </c>
      <c r="AV419" s="8">
        <v>1</v>
      </c>
      <c r="AW419" s="8">
        <v>0</v>
      </c>
      <c r="AX419" s="8">
        <v>30</v>
      </c>
      <c r="AY419" s="8" t="s">
        <v>136</v>
      </c>
      <c r="AZ419" s="8">
        <v>30</v>
      </c>
      <c r="BA419" s="140">
        <v>45280</v>
      </c>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215"/>
      <c r="BY419" s="140">
        <v>45280</v>
      </c>
      <c r="BZ419" s="8">
        <f>Y419+AZ419</f>
        <v>240</v>
      </c>
      <c r="CA419" s="8" t="s">
        <v>2689</v>
      </c>
      <c r="CB419" s="115">
        <f>AA419+AU419</f>
        <v>36400000</v>
      </c>
      <c r="CC419" s="31" t="s">
        <v>281</v>
      </c>
      <c r="CD419" s="220"/>
      <c r="CE419" s="75"/>
      <c r="CF419" s="75"/>
      <c r="CG419" s="75"/>
      <c r="CH419" s="75"/>
      <c r="CI419" s="75"/>
      <c r="CJ419" s="75"/>
      <c r="CK419" s="75"/>
      <c r="CL419" s="75"/>
      <c r="CM419" s="75"/>
      <c r="CN419" s="75"/>
      <c r="CO419" s="75"/>
      <c r="CP419" s="75"/>
      <c r="CQ419" s="75"/>
      <c r="CR419" s="75"/>
      <c r="CS419" s="75"/>
      <c r="CT419" s="75"/>
      <c r="CU419" s="75"/>
      <c r="CV419" s="75"/>
      <c r="CW419" s="75"/>
      <c r="CX419" s="75"/>
      <c r="CY419" s="75"/>
      <c r="CZ419" s="75"/>
      <c r="DA419" s="75"/>
    </row>
    <row r="420" spans="1:105" ht="26.25" customHeight="1" x14ac:dyDescent="0.2">
      <c r="A420" s="77">
        <v>420</v>
      </c>
      <c r="B420" s="100">
        <v>89032</v>
      </c>
      <c r="C420" s="1" t="s">
        <v>200</v>
      </c>
      <c r="D420" s="1" t="s">
        <v>201</v>
      </c>
      <c r="E420" s="29" t="s">
        <v>202</v>
      </c>
      <c r="F420" s="112" t="s">
        <v>2718</v>
      </c>
      <c r="G420" s="82" t="s">
        <v>2719</v>
      </c>
      <c r="H420" s="48" t="s">
        <v>100</v>
      </c>
      <c r="I420" s="45" t="s">
        <v>101</v>
      </c>
      <c r="J420" s="47" t="s">
        <v>249</v>
      </c>
      <c r="K420" s="146">
        <v>3</v>
      </c>
      <c r="L420" s="142" t="s">
        <v>290</v>
      </c>
      <c r="M420" s="132" t="s">
        <v>2720</v>
      </c>
      <c r="N420" s="132" t="s">
        <v>105</v>
      </c>
      <c r="O420" s="132" t="s">
        <v>106</v>
      </c>
      <c r="P420" s="48" t="s">
        <v>2721</v>
      </c>
      <c r="Q420" s="82" t="s">
        <v>2722</v>
      </c>
      <c r="R420" s="105" t="s">
        <v>109</v>
      </c>
      <c r="S420" s="48" t="s">
        <v>110</v>
      </c>
      <c r="T420" s="134">
        <v>45041</v>
      </c>
      <c r="U420" s="44">
        <v>45048</v>
      </c>
      <c r="V420" s="44">
        <v>45261</v>
      </c>
      <c r="W420" s="65">
        <v>7</v>
      </c>
      <c r="X420" s="65">
        <v>0</v>
      </c>
      <c r="Y420" s="65">
        <f t="shared" si="8"/>
        <v>210</v>
      </c>
      <c r="Z420" s="65" t="s">
        <v>2664</v>
      </c>
      <c r="AA420" s="17">
        <v>21000000</v>
      </c>
      <c r="AB420" s="17">
        <v>3000000</v>
      </c>
      <c r="AC420" s="133">
        <v>1182</v>
      </c>
      <c r="AD420" s="44">
        <v>45026</v>
      </c>
      <c r="AE420" s="17">
        <v>21000000</v>
      </c>
      <c r="AF420" s="133">
        <v>1396</v>
      </c>
      <c r="AG420" s="44">
        <v>45041</v>
      </c>
      <c r="AH420" s="17">
        <v>21000000</v>
      </c>
      <c r="AI420" s="105" t="s">
        <v>112</v>
      </c>
      <c r="AJ420" s="108">
        <v>45040</v>
      </c>
      <c r="AK420" s="107" t="s">
        <v>2723</v>
      </c>
      <c r="AL420" s="48" t="s">
        <v>114</v>
      </c>
      <c r="AM420" s="133" t="s">
        <v>210</v>
      </c>
      <c r="AN420" s="82" t="s">
        <v>233</v>
      </c>
      <c r="AO420" s="39"/>
      <c r="AP420" s="311" t="s">
        <v>126</v>
      </c>
      <c r="AQ420" s="39">
        <v>1</v>
      </c>
      <c r="AR420" s="82" t="s">
        <v>118</v>
      </c>
      <c r="AS420" s="129">
        <v>45259</v>
      </c>
      <c r="AT420" s="17">
        <v>3000000</v>
      </c>
      <c r="AU420" s="17">
        <v>3000000</v>
      </c>
      <c r="AV420" s="65">
        <v>1</v>
      </c>
      <c r="AW420" s="65">
        <v>0</v>
      </c>
      <c r="AX420" s="65">
        <v>30</v>
      </c>
      <c r="AY420" s="65" t="s">
        <v>136</v>
      </c>
      <c r="AZ420" s="65">
        <v>30</v>
      </c>
      <c r="BA420" s="129">
        <v>45292</v>
      </c>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215"/>
      <c r="BY420" s="129">
        <v>45292</v>
      </c>
      <c r="BZ420" s="65">
        <f>Y420+AZ420</f>
        <v>240</v>
      </c>
      <c r="CA420" s="65" t="s">
        <v>2689</v>
      </c>
      <c r="CB420" s="17">
        <f>AA420+AU420</f>
        <v>24000000</v>
      </c>
      <c r="CC420" s="39" t="s">
        <v>121</v>
      </c>
      <c r="CD420" s="221"/>
      <c r="CE420" s="85"/>
      <c r="CF420" s="85"/>
      <c r="CG420" s="85"/>
      <c r="CH420" s="85"/>
      <c r="CI420" s="85"/>
      <c r="CJ420" s="85"/>
      <c r="CK420" s="85"/>
      <c r="CL420" s="85"/>
      <c r="CM420" s="85"/>
      <c r="CN420" s="85"/>
      <c r="CO420" s="85"/>
      <c r="CP420" s="85"/>
      <c r="CQ420" s="85"/>
      <c r="CR420" s="85"/>
      <c r="CS420" s="85"/>
      <c r="CT420" s="85"/>
      <c r="CU420" s="85"/>
      <c r="CV420" s="85"/>
      <c r="CW420" s="85"/>
      <c r="CX420" s="85"/>
      <c r="CY420" s="85"/>
      <c r="CZ420" s="85"/>
      <c r="DA420" s="85"/>
    </row>
    <row r="421" spans="1:105" ht="26.25" customHeight="1" x14ac:dyDescent="0.2">
      <c r="A421" s="64">
        <v>421</v>
      </c>
      <c r="B421" s="100">
        <v>89057</v>
      </c>
      <c r="C421" s="1" t="s">
        <v>200</v>
      </c>
      <c r="D421" s="1" t="s">
        <v>201</v>
      </c>
      <c r="E421" s="29" t="s">
        <v>202</v>
      </c>
      <c r="F421" s="30" t="s">
        <v>2724</v>
      </c>
      <c r="G421" s="86" t="s">
        <v>2725</v>
      </c>
      <c r="H421" s="35" t="s">
        <v>100</v>
      </c>
      <c r="I421" s="24" t="s">
        <v>129</v>
      </c>
      <c r="J421" s="5" t="s">
        <v>249</v>
      </c>
      <c r="K421" s="11">
        <v>3</v>
      </c>
      <c r="L421" s="35" t="s">
        <v>103</v>
      </c>
      <c r="M421" s="52" t="s">
        <v>2726</v>
      </c>
      <c r="N421" s="52" t="s">
        <v>105</v>
      </c>
      <c r="O421" s="52" t="s">
        <v>106</v>
      </c>
      <c r="P421" s="35" t="s">
        <v>2727</v>
      </c>
      <c r="Q421" s="26" t="s">
        <v>2728</v>
      </c>
      <c r="R421" s="15" t="s">
        <v>109</v>
      </c>
      <c r="S421" s="35" t="s">
        <v>110</v>
      </c>
      <c r="T421" s="12">
        <v>45037</v>
      </c>
      <c r="U421" s="37">
        <v>45048</v>
      </c>
      <c r="V421" s="37">
        <v>45261</v>
      </c>
      <c r="W421" s="7">
        <v>7</v>
      </c>
      <c r="X421" s="7">
        <v>0</v>
      </c>
      <c r="Y421" s="7">
        <f t="shared" si="8"/>
        <v>210</v>
      </c>
      <c r="Z421" s="7" t="s">
        <v>2664</v>
      </c>
      <c r="AA421" s="10">
        <v>45500000</v>
      </c>
      <c r="AB421" s="10">
        <v>6500000</v>
      </c>
      <c r="AC421" s="28">
        <v>1160</v>
      </c>
      <c r="AD421" s="37">
        <v>45016</v>
      </c>
      <c r="AE421" s="10">
        <v>45500000</v>
      </c>
      <c r="AF421" s="28">
        <v>1378</v>
      </c>
      <c r="AG421" s="37">
        <v>45040</v>
      </c>
      <c r="AH421" s="10">
        <v>45500000</v>
      </c>
      <c r="AI421" s="15" t="s">
        <v>112</v>
      </c>
      <c r="AJ421" s="16">
        <v>45037</v>
      </c>
      <c r="AK421" s="6" t="s">
        <v>2729</v>
      </c>
      <c r="AL421" s="35" t="s">
        <v>114</v>
      </c>
      <c r="AM421" s="28" t="s">
        <v>210</v>
      </c>
      <c r="AN421" s="26" t="s">
        <v>233</v>
      </c>
      <c r="AO421" s="11"/>
      <c r="AP421" s="11" t="s">
        <v>126</v>
      </c>
      <c r="AQ421" s="11"/>
      <c r="AR421" s="40"/>
      <c r="AS421" s="40"/>
      <c r="AT421" s="40"/>
      <c r="AU421" s="40"/>
      <c r="AV421" s="40"/>
      <c r="AW421" s="40"/>
      <c r="AX421" s="40"/>
      <c r="AY421" s="40"/>
      <c r="AZ421" s="40"/>
      <c r="BA421" s="40"/>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217"/>
      <c r="BY421" s="92">
        <f>V421</f>
        <v>45261</v>
      </c>
      <c r="BZ421" s="26">
        <f>Y421+AZ421</f>
        <v>210</v>
      </c>
      <c r="CA421" s="26" t="str">
        <f>Z421</f>
        <v xml:space="preserve">7 MESES </v>
      </c>
      <c r="CB421" s="157">
        <f>AA421+AU421</f>
        <v>45500000</v>
      </c>
      <c r="CC421" s="11" t="s">
        <v>281</v>
      </c>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row>
    <row r="422" spans="1:105" ht="26.25" customHeight="1" x14ac:dyDescent="0.2">
      <c r="A422" s="79">
        <v>422</v>
      </c>
      <c r="B422" s="100">
        <v>89232</v>
      </c>
      <c r="C422" s="1" t="s">
        <v>95</v>
      </c>
      <c r="D422" s="1" t="s">
        <v>96</v>
      </c>
      <c r="E422" s="29" t="s">
        <v>97</v>
      </c>
      <c r="F422" s="154" t="s">
        <v>2730</v>
      </c>
      <c r="G422" s="189" t="s">
        <v>2731</v>
      </c>
      <c r="H422" s="50" t="s">
        <v>100</v>
      </c>
      <c r="I422" s="54" t="s">
        <v>129</v>
      </c>
      <c r="J422" s="49" t="s">
        <v>249</v>
      </c>
      <c r="K422" s="31">
        <v>3</v>
      </c>
      <c r="L422" s="137" t="s">
        <v>290</v>
      </c>
      <c r="M422" s="137" t="s">
        <v>290</v>
      </c>
      <c r="N422" s="126" t="s">
        <v>105</v>
      </c>
      <c r="O422" s="126" t="s">
        <v>106</v>
      </c>
      <c r="P422" s="50" t="s">
        <v>2732</v>
      </c>
      <c r="Q422" s="80" t="s">
        <v>2733</v>
      </c>
      <c r="R422" s="36" t="s">
        <v>109</v>
      </c>
      <c r="S422" s="50" t="s">
        <v>110</v>
      </c>
      <c r="T422" s="139">
        <v>45036</v>
      </c>
      <c r="U422" s="38">
        <v>45036</v>
      </c>
      <c r="V422" s="38">
        <v>45249</v>
      </c>
      <c r="W422" s="8">
        <v>7</v>
      </c>
      <c r="X422" s="8">
        <v>0</v>
      </c>
      <c r="Y422" s="8">
        <f t="shared" si="8"/>
        <v>210</v>
      </c>
      <c r="Z422" s="8" t="s">
        <v>2664</v>
      </c>
      <c r="AA422" s="115">
        <v>19250000</v>
      </c>
      <c r="AB422" s="115">
        <v>2750000</v>
      </c>
      <c r="AC422" s="138">
        <v>1170</v>
      </c>
      <c r="AD422" s="38">
        <v>45019</v>
      </c>
      <c r="AE422" s="115">
        <v>19250000</v>
      </c>
      <c r="AF422" s="138">
        <v>1363</v>
      </c>
      <c r="AG422" s="38">
        <v>45036</v>
      </c>
      <c r="AH422" s="115">
        <v>19250000</v>
      </c>
      <c r="AI422" s="36" t="s">
        <v>112</v>
      </c>
      <c r="AJ422" s="116">
        <v>45033</v>
      </c>
      <c r="AK422" s="114" t="s">
        <v>2734</v>
      </c>
      <c r="AL422" s="50" t="s">
        <v>114</v>
      </c>
      <c r="AM422" s="138" t="s">
        <v>385</v>
      </c>
      <c r="AN422" s="31" t="s">
        <v>386</v>
      </c>
      <c r="AO422" s="31"/>
      <c r="AP422" s="309" t="s">
        <v>172</v>
      </c>
      <c r="AQ422" s="31">
        <v>1</v>
      </c>
      <c r="AR422" s="80" t="s">
        <v>118</v>
      </c>
      <c r="AS422" s="140">
        <v>45247</v>
      </c>
      <c r="AT422" s="115">
        <v>2750000</v>
      </c>
      <c r="AU422" s="115">
        <v>2750000</v>
      </c>
      <c r="AV422" s="8">
        <v>1</v>
      </c>
      <c r="AW422" s="8">
        <v>0</v>
      </c>
      <c r="AX422" s="8">
        <v>30</v>
      </c>
      <c r="AY422" s="8" t="s">
        <v>136</v>
      </c>
      <c r="AZ422" s="8">
        <v>30</v>
      </c>
      <c r="BA422" s="140">
        <v>45279</v>
      </c>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215"/>
      <c r="BY422" s="140">
        <v>45279</v>
      </c>
      <c r="BZ422" s="8">
        <f>Y422+AZ422</f>
        <v>240</v>
      </c>
      <c r="CA422" s="8" t="s">
        <v>2689</v>
      </c>
      <c r="CB422" s="115">
        <f>AA422+AU422</f>
        <v>22000000</v>
      </c>
      <c r="CC422" s="31" t="s">
        <v>281</v>
      </c>
      <c r="CD422" s="220"/>
      <c r="CE422" s="75"/>
      <c r="CF422" s="75"/>
      <c r="CG422" s="75"/>
      <c r="CH422" s="75"/>
      <c r="CI422" s="75"/>
      <c r="CJ422" s="75"/>
      <c r="CK422" s="75"/>
      <c r="CL422" s="75"/>
      <c r="CM422" s="75"/>
      <c r="CN422" s="75"/>
      <c r="CO422" s="75"/>
      <c r="CP422" s="75"/>
      <c r="CQ422" s="75"/>
      <c r="CR422" s="75"/>
      <c r="CS422" s="75"/>
      <c r="CT422" s="75"/>
      <c r="CU422" s="75"/>
      <c r="CV422" s="75"/>
      <c r="CW422" s="75"/>
      <c r="CX422" s="75"/>
      <c r="CY422" s="75"/>
      <c r="CZ422" s="75"/>
      <c r="DA422" s="75"/>
    </row>
    <row r="423" spans="1:105" ht="26.25" customHeight="1" x14ac:dyDescent="0.2">
      <c r="A423" s="64">
        <v>423</v>
      </c>
      <c r="B423" s="100">
        <v>89069</v>
      </c>
      <c r="C423" s="1" t="s">
        <v>1657</v>
      </c>
      <c r="D423" s="1" t="s">
        <v>267</v>
      </c>
      <c r="E423" s="29" t="s">
        <v>268</v>
      </c>
      <c r="F423" s="30" t="s">
        <v>2735</v>
      </c>
      <c r="G423" s="26" t="s">
        <v>2736</v>
      </c>
      <c r="H423" s="35" t="s">
        <v>100</v>
      </c>
      <c r="I423" s="24" t="s">
        <v>129</v>
      </c>
      <c r="J423" s="5" t="s">
        <v>249</v>
      </c>
      <c r="K423" s="11">
        <v>3</v>
      </c>
      <c r="L423" s="87" t="s">
        <v>290</v>
      </c>
      <c r="M423" s="52" t="s">
        <v>2737</v>
      </c>
      <c r="N423" s="52" t="s">
        <v>105</v>
      </c>
      <c r="O423" s="52" t="s">
        <v>106</v>
      </c>
      <c r="P423" s="35" t="s">
        <v>2738</v>
      </c>
      <c r="Q423" s="26" t="s">
        <v>1662</v>
      </c>
      <c r="R423" s="15" t="s">
        <v>109</v>
      </c>
      <c r="S423" s="35" t="s">
        <v>110</v>
      </c>
      <c r="T423" s="12">
        <v>45040</v>
      </c>
      <c r="U423" s="37">
        <v>45041</v>
      </c>
      <c r="V423" s="37">
        <v>45254</v>
      </c>
      <c r="W423" s="7">
        <v>7</v>
      </c>
      <c r="X423" s="7">
        <v>0</v>
      </c>
      <c r="Y423" s="7">
        <f t="shared" si="8"/>
        <v>210</v>
      </c>
      <c r="Z423" s="7" t="s">
        <v>2664</v>
      </c>
      <c r="AA423" s="10">
        <v>24500000</v>
      </c>
      <c r="AB423" s="10">
        <v>3500000</v>
      </c>
      <c r="AC423" s="28">
        <v>1165</v>
      </c>
      <c r="AD423" s="37">
        <v>45019</v>
      </c>
      <c r="AE423" s="10">
        <v>98000000</v>
      </c>
      <c r="AF423" s="28">
        <v>1385</v>
      </c>
      <c r="AG423" s="37">
        <v>45041</v>
      </c>
      <c r="AH423" s="10">
        <v>24500000</v>
      </c>
      <c r="AI423" s="15" t="s">
        <v>112</v>
      </c>
      <c r="AJ423" s="16">
        <v>45036</v>
      </c>
      <c r="AK423" s="6" t="s">
        <v>2739</v>
      </c>
      <c r="AL423" s="35" t="s">
        <v>114</v>
      </c>
      <c r="AM423" s="28" t="s">
        <v>276</v>
      </c>
      <c r="AN423" s="11" t="s">
        <v>277</v>
      </c>
      <c r="AO423" s="11"/>
      <c r="AP423" s="310" t="s">
        <v>278</v>
      </c>
      <c r="AQ423" s="11">
        <v>1</v>
      </c>
      <c r="AR423" s="26" t="s">
        <v>118</v>
      </c>
      <c r="AS423" s="94">
        <v>45254</v>
      </c>
      <c r="AT423" s="10">
        <v>3500000</v>
      </c>
      <c r="AU423" s="10">
        <v>3500000</v>
      </c>
      <c r="AV423" s="7">
        <v>1</v>
      </c>
      <c r="AW423" s="7">
        <v>0</v>
      </c>
      <c r="AX423" s="7">
        <v>30</v>
      </c>
      <c r="AY423" s="7" t="s">
        <v>136</v>
      </c>
      <c r="AZ423" s="7">
        <v>30</v>
      </c>
      <c r="BA423" s="94">
        <v>45284</v>
      </c>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215"/>
      <c r="BY423" s="94">
        <v>45284</v>
      </c>
      <c r="BZ423" s="7">
        <f>Y423+AZ423</f>
        <v>240</v>
      </c>
      <c r="CA423" s="7" t="s">
        <v>2689</v>
      </c>
      <c r="CB423" s="10">
        <f>AA423+AU423</f>
        <v>28000000</v>
      </c>
      <c r="CC423" s="11" t="s">
        <v>121</v>
      </c>
      <c r="CD423" s="214"/>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row>
    <row r="424" spans="1:105" ht="26.25" customHeight="1" x14ac:dyDescent="0.2">
      <c r="A424" s="64">
        <v>424</v>
      </c>
      <c r="B424" s="100">
        <v>89069</v>
      </c>
      <c r="C424" s="1" t="s">
        <v>1657</v>
      </c>
      <c r="D424" s="1" t="s">
        <v>267</v>
      </c>
      <c r="E424" s="29" t="s">
        <v>268</v>
      </c>
      <c r="F424" s="30" t="s">
        <v>2740</v>
      </c>
      <c r="G424" s="86" t="s">
        <v>2741</v>
      </c>
      <c r="H424" s="35" t="s">
        <v>100</v>
      </c>
      <c r="I424" s="24" t="s">
        <v>101</v>
      </c>
      <c r="J424" s="5" t="s">
        <v>249</v>
      </c>
      <c r="K424" s="11">
        <v>3</v>
      </c>
      <c r="L424" s="87" t="s">
        <v>290</v>
      </c>
      <c r="M424" s="52"/>
      <c r="N424" s="52" t="s">
        <v>105</v>
      </c>
      <c r="O424" s="52" t="s">
        <v>106</v>
      </c>
      <c r="P424" s="35" t="s">
        <v>2742</v>
      </c>
      <c r="Q424" s="26" t="s">
        <v>1662</v>
      </c>
      <c r="R424" s="15" t="s">
        <v>109</v>
      </c>
      <c r="S424" s="35" t="s">
        <v>110</v>
      </c>
      <c r="T424" s="12">
        <v>45042</v>
      </c>
      <c r="U424" s="37">
        <v>45050</v>
      </c>
      <c r="V424" s="37">
        <v>45263</v>
      </c>
      <c r="W424" s="7">
        <v>7</v>
      </c>
      <c r="X424" s="7">
        <v>0</v>
      </c>
      <c r="Y424" s="7">
        <f t="shared" si="8"/>
        <v>210</v>
      </c>
      <c r="Z424" s="7" t="s">
        <v>2664</v>
      </c>
      <c r="AA424" s="10">
        <v>24500000</v>
      </c>
      <c r="AB424" s="10">
        <v>3500000</v>
      </c>
      <c r="AC424" s="28">
        <v>1165</v>
      </c>
      <c r="AD424" s="37">
        <v>45019</v>
      </c>
      <c r="AE424" s="10">
        <v>98000000</v>
      </c>
      <c r="AF424" s="28">
        <v>1412</v>
      </c>
      <c r="AG424" s="37">
        <v>45043</v>
      </c>
      <c r="AH424" s="10">
        <v>24500000</v>
      </c>
      <c r="AI424" s="15" t="s">
        <v>112</v>
      </c>
      <c r="AJ424" s="16">
        <v>45036</v>
      </c>
      <c r="AK424" s="6" t="s">
        <v>2743</v>
      </c>
      <c r="AL424" s="35" t="s">
        <v>114</v>
      </c>
      <c r="AM424" s="28" t="s">
        <v>276</v>
      </c>
      <c r="AN424" s="11" t="s">
        <v>277</v>
      </c>
      <c r="AO424" s="11"/>
      <c r="AP424" s="310" t="s">
        <v>278</v>
      </c>
      <c r="AQ424" s="11">
        <v>1</v>
      </c>
      <c r="AR424" s="26" t="s">
        <v>118</v>
      </c>
      <c r="AS424" s="94">
        <v>45261</v>
      </c>
      <c r="AT424" s="10">
        <v>1750000</v>
      </c>
      <c r="AU424" s="10">
        <v>1750000</v>
      </c>
      <c r="AV424" s="30">
        <v>0</v>
      </c>
      <c r="AW424" s="30">
        <v>15</v>
      </c>
      <c r="AX424" s="30">
        <v>15</v>
      </c>
      <c r="AY424" s="30" t="s">
        <v>279</v>
      </c>
      <c r="AZ424" s="30">
        <v>15</v>
      </c>
      <c r="BA424" s="94">
        <v>45278</v>
      </c>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215"/>
      <c r="BY424" s="94">
        <v>45278</v>
      </c>
      <c r="BZ424" s="30">
        <f>Y424+AZ424</f>
        <v>225</v>
      </c>
      <c r="CA424" s="30" t="s">
        <v>2453</v>
      </c>
      <c r="CB424" s="10">
        <f>AA424+AU424</f>
        <v>26250000</v>
      </c>
      <c r="CC424" s="11" t="s">
        <v>281</v>
      </c>
      <c r="CD424" s="214"/>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row>
    <row r="425" spans="1:105" ht="26.25" customHeight="1" x14ac:dyDescent="0.2">
      <c r="A425" s="64">
        <v>425</v>
      </c>
      <c r="B425" s="100">
        <v>89245</v>
      </c>
      <c r="C425" s="1" t="s">
        <v>1657</v>
      </c>
      <c r="D425" s="1" t="s">
        <v>267</v>
      </c>
      <c r="E425" s="29" t="s">
        <v>268</v>
      </c>
      <c r="F425" s="30" t="s">
        <v>2744</v>
      </c>
      <c r="G425" s="26" t="s">
        <v>2745</v>
      </c>
      <c r="H425" s="35" t="s">
        <v>100</v>
      </c>
      <c r="I425" s="24" t="s">
        <v>101</v>
      </c>
      <c r="J425" s="5" t="s">
        <v>249</v>
      </c>
      <c r="K425" s="11">
        <v>3</v>
      </c>
      <c r="L425" s="35" t="s">
        <v>103</v>
      </c>
      <c r="M425" s="52" t="s">
        <v>2746</v>
      </c>
      <c r="N425" s="52" t="s">
        <v>105</v>
      </c>
      <c r="O425" s="52" t="s">
        <v>106</v>
      </c>
      <c r="P425" s="35" t="s">
        <v>2747</v>
      </c>
      <c r="Q425" s="26" t="s">
        <v>2748</v>
      </c>
      <c r="R425" s="15" t="s">
        <v>109</v>
      </c>
      <c r="S425" s="35" t="s">
        <v>110</v>
      </c>
      <c r="T425" s="12">
        <v>45037</v>
      </c>
      <c r="U425" s="37">
        <v>45041</v>
      </c>
      <c r="V425" s="37">
        <v>45254</v>
      </c>
      <c r="W425" s="7">
        <v>7</v>
      </c>
      <c r="X425" s="7">
        <v>0</v>
      </c>
      <c r="Y425" s="7">
        <f t="shared" si="8"/>
        <v>210</v>
      </c>
      <c r="Z425" s="7" t="s">
        <v>2664</v>
      </c>
      <c r="AA425" s="10">
        <v>31640000</v>
      </c>
      <c r="AB425" s="10">
        <v>4520000</v>
      </c>
      <c r="AC425" s="28">
        <v>1172</v>
      </c>
      <c r="AD425" s="37">
        <v>45019</v>
      </c>
      <c r="AE425" s="10">
        <v>189840000</v>
      </c>
      <c r="AF425" s="28">
        <v>1386</v>
      </c>
      <c r="AG425" s="37">
        <v>45041</v>
      </c>
      <c r="AH425" s="10">
        <v>31640000</v>
      </c>
      <c r="AI425" s="15" t="s">
        <v>112</v>
      </c>
      <c r="AJ425" s="16">
        <v>45036</v>
      </c>
      <c r="AK425" s="6" t="s">
        <v>2749</v>
      </c>
      <c r="AL425" s="35" t="s">
        <v>114</v>
      </c>
      <c r="AM425" s="28" t="s">
        <v>276</v>
      </c>
      <c r="AN425" s="11" t="s">
        <v>277</v>
      </c>
      <c r="AO425" s="11"/>
      <c r="AP425" s="310" t="s">
        <v>278</v>
      </c>
      <c r="AQ425" s="11">
        <v>1</v>
      </c>
      <c r="AR425" s="26" t="s">
        <v>118</v>
      </c>
      <c r="AS425" s="94">
        <v>45253</v>
      </c>
      <c r="AT425" s="10">
        <v>4520000</v>
      </c>
      <c r="AU425" s="10">
        <v>4520000</v>
      </c>
      <c r="AV425" s="7">
        <v>1</v>
      </c>
      <c r="AW425" s="7">
        <v>0</v>
      </c>
      <c r="AX425" s="7">
        <v>30</v>
      </c>
      <c r="AY425" s="7" t="s">
        <v>136</v>
      </c>
      <c r="AZ425" s="7">
        <v>30</v>
      </c>
      <c r="BA425" s="94">
        <v>45284</v>
      </c>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215"/>
      <c r="BY425" s="94">
        <v>45284</v>
      </c>
      <c r="BZ425" s="7">
        <f>Y425+AZ425</f>
        <v>240</v>
      </c>
      <c r="CA425" s="7" t="s">
        <v>2689</v>
      </c>
      <c r="CB425" s="10">
        <f>AA425+AU425</f>
        <v>36160000</v>
      </c>
      <c r="CC425" s="14" t="s">
        <v>121</v>
      </c>
      <c r="CD425" s="214"/>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row>
    <row r="426" spans="1:105" ht="26.25" customHeight="1" x14ac:dyDescent="0.2">
      <c r="A426" s="64">
        <v>426</v>
      </c>
      <c r="B426" s="100">
        <v>89245</v>
      </c>
      <c r="C426" s="1" t="s">
        <v>1657</v>
      </c>
      <c r="D426" s="1" t="s">
        <v>267</v>
      </c>
      <c r="E426" s="29" t="s">
        <v>268</v>
      </c>
      <c r="F426" s="30" t="s">
        <v>2750</v>
      </c>
      <c r="G426" s="26" t="s">
        <v>2751</v>
      </c>
      <c r="H426" s="35" t="s">
        <v>100</v>
      </c>
      <c r="I426" s="24" t="s">
        <v>129</v>
      </c>
      <c r="J426" s="5" t="s">
        <v>249</v>
      </c>
      <c r="K426" s="11">
        <v>3</v>
      </c>
      <c r="L426" s="35" t="s">
        <v>103</v>
      </c>
      <c r="M426" s="52" t="s">
        <v>2752</v>
      </c>
      <c r="N426" s="52" t="s">
        <v>105</v>
      </c>
      <c r="O426" s="52" t="s">
        <v>106</v>
      </c>
      <c r="P426" s="35" t="s">
        <v>2753</v>
      </c>
      <c r="Q426" s="26" t="s">
        <v>2754</v>
      </c>
      <c r="R426" s="15" t="s">
        <v>109</v>
      </c>
      <c r="S426" s="35" t="s">
        <v>110</v>
      </c>
      <c r="T426" s="12">
        <v>45037</v>
      </c>
      <c r="U426" s="37">
        <v>45041</v>
      </c>
      <c r="V426" s="37">
        <v>45254</v>
      </c>
      <c r="W426" s="7">
        <v>7</v>
      </c>
      <c r="X426" s="7">
        <v>0</v>
      </c>
      <c r="Y426" s="7">
        <f t="shared" si="8"/>
        <v>210</v>
      </c>
      <c r="Z426" s="7" t="s">
        <v>2664</v>
      </c>
      <c r="AA426" s="10">
        <v>31640000</v>
      </c>
      <c r="AB426" s="10">
        <v>4520000</v>
      </c>
      <c r="AC426" s="28">
        <v>1172</v>
      </c>
      <c r="AD426" s="37">
        <v>45019</v>
      </c>
      <c r="AE426" s="10">
        <v>189840000</v>
      </c>
      <c r="AF426" s="28">
        <v>1387</v>
      </c>
      <c r="AG426" s="37">
        <v>45041</v>
      </c>
      <c r="AH426" s="10">
        <v>31640000</v>
      </c>
      <c r="AI426" s="15" t="s">
        <v>112</v>
      </c>
      <c r="AJ426" s="16">
        <v>45036</v>
      </c>
      <c r="AK426" s="6" t="s">
        <v>2755</v>
      </c>
      <c r="AL426" s="35" t="s">
        <v>114</v>
      </c>
      <c r="AM426" s="28" t="s">
        <v>276</v>
      </c>
      <c r="AN426" s="11" t="s">
        <v>277</v>
      </c>
      <c r="AO426" s="11"/>
      <c r="AP426" s="310" t="s">
        <v>278</v>
      </c>
      <c r="AQ426" s="11">
        <v>1</v>
      </c>
      <c r="AR426" s="26" t="s">
        <v>118</v>
      </c>
      <c r="AS426" s="94">
        <v>45253</v>
      </c>
      <c r="AT426" s="10">
        <v>4520000</v>
      </c>
      <c r="AU426" s="10">
        <v>4520000</v>
      </c>
      <c r="AV426" s="7">
        <v>1</v>
      </c>
      <c r="AW426" s="7">
        <v>0</v>
      </c>
      <c r="AX426" s="7">
        <v>30</v>
      </c>
      <c r="AY426" s="7" t="s">
        <v>136</v>
      </c>
      <c r="AZ426" s="7">
        <v>30</v>
      </c>
      <c r="BA426" s="94">
        <v>45284</v>
      </c>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215"/>
      <c r="BY426" s="94">
        <v>45284</v>
      </c>
      <c r="BZ426" s="7">
        <f>Y426+AZ426</f>
        <v>240</v>
      </c>
      <c r="CA426" s="7" t="s">
        <v>2689</v>
      </c>
      <c r="CB426" s="10">
        <f>AA426+AU426</f>
        <v>36160000</v>
      </c>
      <c r="CC426" s="11" t="s">
        <v>121</v>
      </c>
      <c r="CD426" s="214"/>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row>
    <row r="427" spans="1:105" ht="26.25" customHeight="1" x14ac:dyDescent="0.2">
      <c r="A427" s="64">
        <v>427</v>
      </c>
      <c r="B427" s="100">
        <v>89245</v>
      </c>
      <c r="C427" s="1" t="s">
        <v>1657</v>
      </c>
      <c r="D427" s="1" t="s">
        <v>267</v>
      </c>
      <c r="E427" s="29" t="s">
        <v>268</v>
      </c>
      <c r="F427" s="30" t="s">
        <v>2756</v>
      </c>
      <c r="G427" s="86" t="s">
        <v>2757</v>
      </c>
      <c r="H427" s="35" t="s">
        <v>100</v>
      </c>
      <c r="I427" s="24" t="s">
        <v>129</v>
      </c>
      <c r="J427" s="5" t="s">
        <v>249</v>
      </c>
      <c r="K427" s="11">
        <v>3</v>
      </c>
      <c r="L427" s="35" t="s">
        <v>103</v>
      </c>
      <c r="M427" s="52" t="s">
        <v>2758</v>
      </c>
      <c r="N427" s="52" t="s">
        <v>105</v>
      </c>
      <c r="O427" s="52" t="s">
        <v>106</v>
      </c>
      <c r="P427" s="35" t="s">
        <v>2759</v>
      </c>
      <c r="Q427" s="26" t="s">
        <v>2754</v>
      </c>
      <c r="R427" s="15" t="s">
        <v>109</v>
      </c>
      <c r="S427" s="35" t="s">
        <v>110</v>
      </c>
      <c r="T427" s="12">
        <v>45041</v>
      </c>
      <c r="U427" s="37">
        <v>45048</v>
      </c>
      <c r="V427" s="37">
        <v>45261</v>
      </c>
      <c r="W427" s="7">
        <v>7</v>
      </c>
      <c r="X427" s="7">
        <v>0</v>
      </c>
      <c r="Y427" s="7">
        <f t="shared" si="8"/>
        <v>210</v>
      </c>
      <c r="Z427" s="7" t="s">
        <v>2664</v>
      </c>
      <c r="AA427" s="10">
        <v>31640000</v>
      </c>
      <c r="AB427" s="10">
        <v>4520000</v>
      </c>
      <c r="AC427" s="28">
        <v>1172</v>
      </c>
      <c r="AD427" s="37">
        <v>45019</v>
      </c>
      <c r="AE427" s="10">
        <v>189840000</v>
      </c>
      <c r="AF427" s="28">
        <v>1405</v>
      </c>
      <c r="AG427" s="37">
        <v>45043</v>
      </c>
      <c r="AH427" s="10">
        <v>31640000</v>
      </c>
      <c r="AI427" s="15" t="s">
        <v>112</v>
      </c>
      <c r="AJ427" s="16">
        <v>45036</v>
      </c>
      <c r="AK427" s="6" t="s">
        <v>2760</v>
      </c>
      <c r="AL427" s="35" t="s">
        <v>114</v>
      </c>
      <c r="AM427" s="28" t="s">
        <v>276</v>
      </c>
      <c r="AN427" s="11" t="s">
        <v>277</v>
      </c>
      <c r="AO427" s="11"/>
      <c r="AP427" s="310" t="s">
        <v>278</v>
      </c>
      <c r="AQ427" s="11">
        <v>1</v>
      </c>
      <c r="AR427" s="26" t="s">
        <v>118</v>
      </c>
      <c r="AS427" s="94">
        <v>45261</v>
      </c>
      <c r="AT427" s="10">
        <v>2260000</v>
      </c>
      <c r="AU427" s="10">
        <v>2260000</v>
      </c>
      <c r="AV427" s="30">
        <v>0</v>
      </c>
      <c r="AW427" s="30">
        <v>15</v>
      </c>
      <c r="AX427" s="30">
        <v>15</v>
      </c>
      <c r="AY427" s="30" t="s">
        <v>279</v>
      </c>
      <c r="AZ427" s="30">
        <v>15</v>
      </c>
      <c r="BA427" s="94">
        <v>45276</v>
      </c>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215"/>
      <c r="BY427" s="94">
        <v>45276</v>
      </c>
      <c r="BZ427" s="30">
        <f>Y427+AZ427</f>
        <v>225</v>
      </c>
      <c r="CA427" s="30" t="s">
        <v>2453</v>
      </c>
      <c r="CB427" s="10">
        <f>AA427+AU427</f>
        <v>33900000</v>
      </c>
      <c r="CC427" s="11" t="s">
        <v>281</v>
      </c>
      <c r="CD427" s="214"/>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row>
    <row r="428" spans="1:105" ht="26.25" customHeight="1" x14ac:dyDescent="0.2">
      <c r="A428" s="77">
        <v>428</v>
      </c>
      <c r="B428" s="100">
        <v>89245</v>
      </c>
      <c r="C428" s="1" t="s">
        <v>1657</v>
      </c>
      <c r="D428" s="1" t="s">
        <v>267</v>
      </c>
      <c r="E428" s="29" t="s">
        <v>268</v>
      </c>
      <c r="F428" s="112" t="s">
        <v>2761</v>
      </c>
      <c r="G428" s="82" t="s">
        <v>2762</v>
      </c>
      <c r="H428" s="48" t="s">
        <v>100</v>
      </c>
      <c r="I428" s="45" t="s">
        <v>129</v>
      </c>
      <c r="J428" s="47" t="s">
        <v>249</v>
      </c>
      <c r="K428" s="39">
        <v>3</v>
      </c>
      <c r="L428" s="48" t="s">
        <v>103</v>
      </c>
      <c r="M428" s="132" t="s">
        <v>2763</v>
      </c>
      <c r="N428" s="132" t="s">
        <v>105</v>
      </c>
      <c r="O428" s="132" t="s">
        <v>106</v>
      </c>
      <c r="P428" s="48" t="s">
        <v>2764</v>
      </c>
      <c r="Q428" s="82" t="s">
        <v>2754</v>
      </c>
      <c r="R428" s="105" t="s">
        <v>109</v>
      </c>
      <c r="S428" s="48" t="s">
        <v>110</v>
      </c>
      <c r="T428" s="134">
        <v>45037</v>
      </c>
      <c r="U428" s="44">
        <v>45041</v>
      </c>
      <c r="V428" s="44">
        <v>45254</v>
      </c>
      <c r="W428" s="65">
        <v>7</v>
      </c>
      <c r="X428" s="65">
        <v>0</v>
      </c>
      <c r="Y428" s="65">
        <f t="shared" si="8"/>
        <v>210</v>
      </c>
      <c r="Z428" s="65" t="s">
        <v>2664</v>
      </c>
      <c r="AA428" s="17">
        <v>31640000</v>
      </c>
      <c r="AB428" s="17">
        <v>4520000</v>
      </c>
      <c r="AC428" s="133">
        <v>1172</v>
      </c>
      <c r="AD428" s="44">
        <v>45019</v>
      </c>
      <c r="AE428" s="17">
        <v>189840000</v>
      </c>
      <c r="AF428" s="133">
        <v>1388</v>
      </c>
      <c r="AG428" s="44">
        <v>45041</v>
      </c>
      <c r="AH428" s="17">
        <v>31640000</v>
      </c>
      <c r="AI428" s="105" t="s">
        <v>112</v>
      </c>
      <c r="AJ428" s="108">
        <v>45036</v>
      </c>
      <c r="AK428" s="107" t="s">
        <v>2765</v>
      </c>
      <c r="AL428" s="48" t="s">
        <v>114</v>
      </c>
      <c r="AM428" s="133" t="s">
        <v>276</v>
      </c>
      <c r="AN428" s="39" t="s">
        <v>277</v>
      </c>
      <c r="AO428" s="39"/>
      <c r="AP428" s="311" t="s">
        <v>278</v>
      </c>
      <c r="AQ428" s="39">
        <v>1</v>
      </c>
      <c r="AR428" s="82" t="s">
        <v>118</v>
      </c>
      <c r="AS428" s="129">
        <v>45254</v>
      </c>
      <c r="AT428" s="17">
        <v>4520000</v>
      </c>
      <c r="AU428" s="17">
        <v>4520000</v>
      </c>
      <c r="AV428" s="65">
        <v>1</v>
      </c>
      <c r="AW428" s="65">
        <v>0</v>
      </c>
      <c r="AX428" s="65">
        <v>30</v>
      </c>
      <c r="AY428" s="65" t="s">
        <v>136</v>
      </c>
      <c r="AZ428" s="65">
        <v>30</v>
      </c>
      <c r="BA428" s="129">
        <v>45284</v>
      </c>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215"/>
      <c r="BY428" s="129">
        <v>45284</v>
      </c>
      <c r="BZ428" s="65">
        <f>Y428+AZ428</f>
        <v>240</v>
      </c>
      <c r="CA428" s="65" t="s">
        <v>2689</v>
      </c>
      <c r="CB428" s="17">
        <f>AA428+AU428</f>
        <v>36160000</v>
      </c>
      <c r="CC428" s="39" t="s">
        <v>121</v>
      </c>
      <c r="CD428" s="221"/>
      <c r="CE428" s="85"/>
      <c r="CF428" s="85"/>
      <c r="CG428" s="85"/>
      <c r="CH428" s="85"/>
      <c r="CI428" s="85"/>
      <c r="CJ428" s="85"/>
      <c r="CK428" s="85"/>
      <c r="CL428" s="85"/>
      <c r="CM428" s="85"/>
      <c r="CN428" s="85"/>
      <c r="CO428" s="85"/>
      <c r="CP428" s="85"/>
      <c r="CQ428" s="85"/>
      <c r="CR428" s="85"/>
      <c r="CS428" s="85"/>
      <c r="CT428" s="85"/>
      <c r="CU428" s="85"/>
      <c r="CV428" s="85"/>
      <c r="CW428" s="85"/>
      <c r="CX428" s="85"/>
      <c r="CY428" s="85"/>
      <c r="CZ428" s="85"/>
      <c r="DA428" s="85"/>
    </row>
    <row r="429" spans="1:105" ht="26.25" customHeight="1" x14ac:dyDescent="0.2">
      <c r="A429" s="64">
        <v>429</v>
      </c>
      <c r="B429" s="100">
        <v>89410</v>
      </c>
      <c r="C429" s="1" t="s">
        <v>95</v>
      </c>
      <c r="D429" s="1" t="s">
        <v>96</v>
      </c>
      <c r="E429" s="29" t="s">
        <v>97</v>
      </c>
      <c r="F429" s="30" t="s">
        <v>2766</v>
      </c>
      <c r="G429" s="86" t="s">
        <v>2767</v>
      </c>
      <c r="H429" s="35" t="s">
        <v>100</v>
      </c>
      <c r="I429" s="24" t="s">
        <v>129</v>
      </c>
      <c r="J429" s="5" t="s">
        <v>249</v>
      </c>
      <c r="K429" s="11">
        <v>1</v>
      </c>
      <c r="L429" s="35" t="s">
        <v>103</v>
      </c>
      <c r="M429" s="52" t="s">
        <v>131</v>
      </c>
      <c r="N429" s="52" t="s">
        <v>105</v>
      </c>
      <c r="O429" s="52" t="s">
        <v>106</v>
      </c>
      <c r="P429" s="35" t="s">
        <v>2768</v>
      </c>
      <c r="Q429" s="26" t="s">
        <v>108</v>
      </c>
      <c r="R429" s="15" t="s">
        <v>109</v>
      </c>
      <c r="S429" s="35" t="s">
        <v>110</v>
      </c>
      <c r="T429" s="12">
        <v>45034</v>
      </c>
      <c r="U429" s="37">
        <v>45035</v>
      </c>
      <c r="V429" s="37">
        <v>45233</v>
      </c>
      <c r="W429" s="7">
        <v>6</v>
      </c>
      <c r="X429" s="7">
        <v>15</v>
      </c>
      <c r="Y429" s="7">
        <f>W429*30+15</f>
        <v>195</v>
      </c>
      <c r="Z429" s="7" t="s">
        <v>2769</v>
      </c>
      <c r="AA429" s="10">
        <v>29575000</v>
      </c>
      <c r="AB429" s="10">
        <v>4550000</v>
      </c>
      <c r="AC429" s="28">
        <v>1194</v>
      </c>
      <c r="AD429" s="37">
        <v>45029</v>
      </c>
      <c r="AE429" s="10">
        <v>59150000</v>
      </c>
      <c r="AF429" s="28">
        <v>1362</v>
      </c>
      <c r="AG429" s="37">
        <v>45035</v>
      </c>
      <c r="AH429" s="10">
        <v>29575000</v>
      </c>
      <c r="AI429" s="15" t="s">
        <v>112</v>
      </c>
      <c r="AJ429" s="16">
        <v>45034</v>
      </c>
      <c r="AK429" s="6" t="s">
        <v>2770</v>
      </c>
      <c r="AL429" s="35" t="s">
        <v>114</v>
      </c>
      <c r="AM429" s="28" t="s">
        <v>115</v>
      </c>
      <c r="AN429" s="11" t="s">
        <v>116</v>
      </c>
      <c r="AO429" s="11"/>
      <c r="AP429" s="11" t="s">
        <v>172</v>
      </c>
      <c r="AQ429" s="11"/>
      <c r="AR429" s="40"/>
      <c r="AS429" s="40"/>
      <c r="AT429" s="40"/>
      <c r="AU429" s="40"/>
      <c r="AV429" s="40"/>
      <c r="AW429" s="40"/>
      <c r="AX429" s="40"/>
      <c r="AY429" s="40"/>
      <c r="AZ429" s="40"/>
      <c r="BA429" s="40"/>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217"/>
      <c r="BY429" s="92">
        <f>V429</f>
        <v>45233</v>
      </c>
      <c r="BZ429" s="26">
        <f>Y429+AZ429</f>
        <v>195</v>
      </c>
      <c r="CA429" s="26" t="str">
        <f>Z429</f>
        <v>6 MESES Y 15 DIAS</v>
      </c>
      <c r="CB429" s="131">
        <f>AA429+AU429</f>
        <v>29575000</v>
      </c>
      <c r="CC429" s="11" t="s">
        <v>281</v>
      </c>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row>
    <row r="430" spans="1:105" ht="26.25" customHeight="1" x14ac:dyDescent="0.2">
      <c r="A430" s="79">
        <v>430</v>
      </c>
      <c r="B430" s="100">
        <v>89245</v>
      </c>
      <c r="C430" s="1" t="s">
        <v>1657</v>
      </c>
      <c r="D430" s="1" t="s">
        <v>267</v>
      </c>
      <c r="E430" s="29" t="s">
        <v>268</v>
      </c>
      <c r="F430" s="154" t="s">
        <v>2771</v>
      </c>
      <c r="G430" s="189" t="s">
        <v>2772</v>
      </c>
      <c r="H430" s="50" t="s">
        <v>100</v>
      </c>
      <c r="I430" s="54" t="s">
        <v>129</v>
      </c>
      <c r="J430" s="49" t="s">
        <v>249</v>
      </c>
      <c r="K430" s="31">
        <v>3</v>
      </c>
      <c r="L430" s="50" t="s">
        <v>103</v>
      </c>
      <c r="M430" s="126" t="s">
        <v>2758</v>
      </c>
      <c r="N430" s="126" t="s">
        <v>105</v>
      </c>
      <c r="O430" s="126" t="s">
        <v>106</v>
      </c>
      <c r="P430" s="50" t="s">
        <v>2773</v>
      </c>
      <c r="Q430" s="80" t="s">
        <v>2754</v>
      </c>
      <c r="R430" s="36" t="s">
        <v>109</v>
      </c>
      <c r="S430" s="50" t="s">
        <v>110</v>
      </c>
      <c r="T430" s="139">
        <v>45042</v>
      </c>
      <c r="U430" s="38">
        <v>45048</v>
      </c>
      <c r="V430" s="38">
        <v>45261</v>
      </c>
      <c r="W430" s="8">
        <v>7</v>
      </c>
      <c r="X430" s="8">
        <v>0</v>
      </c>
      <c r="Y430" s="8">
        <f>W430*30</f>
        <v>210</v>
      </c>
      <c r="Z430" s="8" t="s">
        <v>2664</v>
      </c>
      <c r="AA430" s="115">
        <v>31640000</v>
      </c>
      <c r="AB430" s="115">
        <v>4520000</v>
      </c>
      <c r="AC430" s="138">
        <v>1172</v>
      </c>
      <c r="AD430" s="38">
        <v>45019</v>
      </c>
      <c r="AE430" s="115">
        <v>189840000</v>
      </c>
      <c r="AF430" s="138">
        <v>1411</v>
      </c>
      <c r="AG430" s="38">
        <v>45043</v>
      </c>
      <c r="AH430" s="115">
        <v>31640000</v>
      </c>
      <c r="AI430" s="36" t="s">
        <v>112</v>
      </c>
      <c r="AJ430" s="116">
        <v>45036</v>
      </c>
      <c r="AK430" s="114" t="s">
        <v>2774</v>
      </c>
      <c r="AL430" s="50" t="s">
        <v>114</v>
      </c>
      <c r="AM430" s="138" t="s">
        <v>276</v>
      </c>
      <c r="AN430" s="31" t="s">
        <v>277</v>
      </c>
      <c r="AO430" s="31"/>
      <c r="AP430" s="309" t="s">
        <v>278</v>
      </c>
      <c r="AQ430" s="31">
        <v>1</v>
      </c>
      <c r="AR430" s="80" t="s">
        <v>118</v>
      </c>
      <c r="AS430" s="140">
        <v>45261</v>
      </c>
      <c r="AT430" s="115">
        <v>2260000</v>
      </c>
      <c r="AU430" s="115">
        <v>2260000</v>
      </c>
      <c r="AV430" s="154">
        <v>0</v>
      </c>
      <c r="AW430" s="154">
        <v>15</v>
      </c>
      <c r="AX430" s="154">
        <v>15</v>
      </c>
      <c r="AY430" s="154" t="s">
        <v>279</v>
      </c>
      <c r="AZ430" s="154">
        <v>15</v>
      </c>
      <c r="BA430" s="140">
        <v>45276</v>
      </c>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215"/>
      <c r="BY430" s="140">
        <v>45276</v>
      </c>
      <c r="BZ430" s="154">
        <f>Y430+AZ430</f>
        <v>225</v>
      </c>
      <c r="CA430" s="154" t="s">
        <v>2453</v>
      </c>
      <c r="CB430" s="115">
        <f>AA430+AU430</f>
        <v>33900000</v>
      </c>
      <c r="CC430" s="31" t="s">
        <v>281</v>
      </c>
      <c r="CD430" s="220"/>
      <c r="CE430" s="75"/>
      <c r="CF430" s="75"/>
      <c r="CG430" s="75"/>
      <c r="CH430" s="75"/>
      <c r="CI430" s="75"/>
      <c r="CJ430" s="75"/>
      <c r="CK430" s="75"/>
      <c r="CL430" s="75"/>
      <c r="CM430" s="75"/>
      <c r="CN430" s="75"/>
      <c r="CO430" s="75"/>
      <c r="CP430" s="75"/>
      <c r="CQ430" s="75"/>
      <c r="CR430" s="75"/>
      <c r="CS430" s="75"/>
      <c r="CT430" s="75"/>
      <c r="CU430" s="75"/>
      <c r="CV430" s="75"/>
      <c r="CW430" s="75"/>
      <c r="CX430" s="75"/>
      <c r="CY430" s="75"/>
      <c r="CZ430" s="75"/>
      <c r="DA430" s="75"/>
    </row>
    <row r="431" spans="1:105" ht="26.25" customHeight="1" x14ac:dyDescent="0.2">
      <c r="A431" s="64">
        <v>431</v>
      </c>
      <c r="B431" s="100">
        <v>89419</v>
      </c>
      <c r="C431" s="1" t="s">
        <v>990</v>
      </c>
      <c r="D431" s="1" t="s">
        <v>991</v>
      </c>
      <c r="E431" s="29" t="s">
        <v>992</v>
      </c>
      <c r="F431" s="30" t="s">
        <v>2775</v>
      </c>
      <c r="G431" s="86" t="s">
        <v>2776</v>
      </c>
      <c r="H431" s="35" t="s">
        <v>100</v>
      </c>
      <c r="I431" s="24" t="s">
        <v>101</v>
      </c>
      <c r="J431" s="5" t="s">
        <v>249</v>
      </c>
      <c r="K431" s="11">
        <v>4</v>
      </c>
      <c r="L431" s="35" t="s">
        <v>103</v>
      </c>
      <c r="M431" s="52" t="s">
        <v>692</v>
      </c>
      <c r="N431" s="52" t="s">
        <v>105</v>
      </c>
      <c r="O431" s="52" t="s">
        <v>106</v>
      </c>
      <c r="P431" s="35" t="s">
        <v>2777</v>
      </c>
      <c r="Q431" s="26" t="s">
        <v>2778</v>
      </c>
      <c r="R431" s="15" t="s">
        <v>109</v>
      </c>
      <c r="S431" s="35" t="s">
        <v>110</v>
      </c>
      <c r="T431" s="12">
        <v>45037</v>
      </c>
      <c r="U431" s="37">
        <v>45040</v>
      </c>
      <c r="V431" s="37">
        <v>45237</v>
      </c>
      <c r="W431" s="7">
        <v>6</v>
      </c>
      <c r="X431" s="7">
        <v>15</v>
      </c>
      <c r="Y431" s="7">
        <f>W431*30+15</f>
        <v>195</v>
      </c>
      <c r="Z431" s="7" t="s">
        <v>2769</v>
      </c>
      <c r="AA431" s="10">
        <v>29575000</v>
      </c>
      <c r="AB431" s="10">
        <v>4550000</v>
      </c>
      <c r="AC431" s="28">
        <v>1203</v>
      </c>
      <c r="AD431" s="37">
        <v>45029</v>
      </c>
      <c r="AE431" s="10">
        <v>59150000</v>
      </c>
      <c r="AF431" s="28">
        <v>1382</v>
      </c>
      <c r="AG431" s="37">
        <v>45040</v>
      </c>
      <c r="AH431" s="10">
        <v>29575000</v>
      </c>
      <c r="AI431" s="15" t="s">
        <v>112</v>
      </c>
      <c r="AJ431" s="16">
        <v>45037</v>
      </c>
      <c r="AK431" s="6" t="s">
        <v>2779</v>
      </c>
      <c r="AL431" s="35" t="s">
        <v>114</v>
      </c>
      <c r="AM431" s="28" t="s">
        <v>1001</v>
      </c>
      <c r="AN431" s="15" t="s">
        <v>1217</v>
      </c>
      <c r="AO431" s="11"/>
      <c r="AP431" s="310" t="s">
        <v>117</v>
      </c>
      <c r="AQ431" s="11">
        <v>1</v>
      </c>
      <c r="AR431" s="26" t="s">
        <v>118</v>
      </c>
      <c r="AS431" s="94">
        <v>45232</v>
      </c>
      <c r="AT431" s="10">
        <v>4550000</v>
      </c>
      <c r="AU431" s="10">
        <v>4550000</v>
      </c>
      <c r="AV431" s="7">
        <v>1</v>
      </c>
      <c r="AW431" s="7">
        <v>0</v>
      </c>
      <c r="AX431" s="7">
        <v>30</v>
      </c>
      <c r="AY431" s="7" t="s">
        <v>136</v>
      </c>
      <c r="AZ431" s="7">
        <v>30</v>
      </c>
      <c r="BA431" s="94">
        <v>45267</v>
      </c>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215"/>
      <c r="BY431" s="94">
        <v>45267</v>
      </c>
      <c r="BZ431" s="7">
        <f>Y431+AZ431</f>
        <v>225</v>
      </c>
      <c r="CA431" s="7" t="s">
        <v>2780</v>
      </c>
      <c r="CB431" s="10">
        <f>AA431+AU431</f>
        <v>34125000</v>
      </c>
      <c r="CC431" s="11" t="s">
        <v>281</v>
      </c>
      <c r="CD431" s="214"/>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row>
    <row r="432" spans="1:105" ht="26.25" customHeight="1" x14ac:dyDescent="0.2">
      <c r="A432" s="77">
        <v>432</v>
      </c>
      <c r="B432" s="100">
        <v>89455</v>
      </c>
      <c r="C432" s="1" t="s">
        <v>95</v>
      </c>
      <c r="D432" s="1" t="s">
        <v>96</v>
      </c>
      <c r="E432" s="29" t="s">
        <v>97</v>
      </c>
      <c r="F432" s="112" t="s">
        <v>2781</v>
      </c>
      <c r="G432" s="82" t="s">
        <v>2782</v>
      </c>
      <c r="H432" s="48" t="s">
        <v>100</v>
      </c>
      <c r="I432" s="45" t="s">
        <v>101</v>
      </c>
      <c r="J432" s="47" t="s">
        <v>249</v>
      </c>
      <c r="K432" s="39">
        <v>1</v>
      </c>
      <c r="L432" s="48" t="s">
        <v>103</v>
      </c>
      <c r="M432" s="132" t="s">
        <v>2783</v>
      </c>
      <c r="N432" s="132" t="s">
        <v>105</v>
      </c>
      <c r="O432" s="132" t="s">
        <v>106</v>
      </c>
      <c r="P432" s="48" t="s">
        <v>2784</v>
      </c>
      <c r="Q432" s="82" t="s">
        <v>2785</v>
      </c>
      <c r="R432" s="105" t="s">
        <v>109</v>
      </c>
      <c r="S432" s="48" t="s">
        <v>110</v>
      </c>
      <c r="T432" s="134">
        <v>45037</v>
      </c>
      <c r="U432" s="44">
        <v>45040</v>
      </c>
      <c r="V432" s="44">
        <v>45238</v>
      </c>
      <c r="W432" s="65">
        <v>6</v>
      </c>
      <c r="X432" s="65">
        <v>15</v>
      </c>
      <c r="Y432" s="65">
        <f>W432*30+15</f>
        <v>195</v>
      </c>
      <c r="Z432" s="65" t="s">
        <v>2769</v>
      </c>
      <c r="AA432" s="17">
        <v>45500000</v>
      </c>
      <c r="AB432" s="17">
        <v>7000000</v>
      </c>
      <c r="AC432" s="133">
        <v>1209</v>
      </c>
      <c r="AD432" s="44">
        <v>45029</v>
      </c>
      <c r="AE432" s="17">
        <v>45500000</v>
      </c>
      <c r="AF432" s="133">
        <v>1368</v>
      </c>
      <c r="AG432" s="44">
        <v>45040</v>
      </c>
      <c r="AH432" s="17">
        <v>45500000</v>
      </c>
      <c r="AI432" s="105" t="s">
        <v>112</v>
      </c>
      <c r="AJ432" s="108">
        <v>45036</v>
      </c>
      <c r="AK432" s="107" t="s">
        <v>2786</v>
      </c>
      <c r="AL432" s="48" t="s">
        <v>114</v>
      </c>
      <c r="AM432" s="133" t="s">
        <v>728</v>
      </c>
      <c r="AN432" s="39" t="s">
        <v>143</v>
      </c>
      <c r="AO432" s="39"/>
      <c r="AP432" s="311" t="s">
        <v>225</v>
      </c>
      <c r="AQ432" s="39">
        <v>1</v>
      </c>
      <c r="AR432" s="82" t="s">
        <v>118</v>
      </c>
      <c r="AS432" s="129">
        <v>45238</v>
      </c>
      <c r="AT432" s="17">
        <v>21000000</v>
      </c>
      <c r="AU432" s="17">
        <v>21000000</v>
      </c>
      <c r="AV432" s="65">
        <v>3</v>
      </c>
      <c r="AW432" s="65">
        <v>0</v>
      </c>
      <c r="AX432" s="65">
        <v>90</v>
      </c>
      <c r="AY432" s="65" t="s">
        <v>164</v>
      </c>
      <c r="AZ432" s="65">
        <v>90</v>
      </c>
      <c r="BA432" s="129">
        <v>45330</v>
      </c>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215"/>
      <c r="BY432" s="129">
        <v>45330</v>
      </c>
      <c r="BZ432" s="65">
        <f>Y432+AZ432</f>
        <v>285</v>
      </c>
      <c r="CA432" s="65" t="s">
        <v>208</v>
      </c>
      <c r="CB432" s="17">
        <f>AA432+AU432</f>
        <v>66500000</v>
      </c>
      <c r="CC432" s="39" t="s">
        <v>121</v>
      </c>
      <c r="CD432" s="221"/>
      <c r="CE432" s="85"/>
      <c r="CF432" s="85"/>
      <c r="CG432" s="85"/>
      <c r="CH432" s="85"/>
      <c r="CI432" s="85"/>
      <c r="CJ432" s="85"/>
      <c r="CK432" s="85"/>
      <c r="CL432" s="85"/>
      <c r="CM432" s="85"/>
      <c r="CN432" s="85"/>
      <c r="CO432" s="85"/>
      <c r="CP432" s="85"/>
      <c r="CQ432" s="85"/>
      <c r="CR432" s="85"/>
      <c r="CS432" s="85"/>
      <c r="CT432" s="85"/>
      <c r="CU432" s="85"/>
      <c r="CV432" s="85"/>
      <c r="CW432" s="85"/>
      <c r="CX432" s="85"/>
      <c r="CY432" s="85"/>
      <c r="CZ432" s="85"/>
      <c r="DA432" s="85"/>
    </row>
    <row r="433" spans="1:105" ht="26.25" customHeight="1" x14ac:dyDescent="0.2">
      <c r="A433" s="64">
        <v>433</v>
      </c>
      <c r="B433" s="100">
        <v>89274</v>
      </c>
      <c r="C433" s="1" t="s">
        <v>2217</v>
      </c>
      <c r="D433" s="1" t="s">
        <v>622</v>
      </c>
      <c r="E433" s="29" t="s">
        <v>623</v>
      </c>
      <c r="F433" s="30" t="s">
        <v>2787</v>
      </c>
      <c r="G433" s="86" t="s">
        <v>2788</v>
      </c>
      <c r="H433" s="35" t="s">
        <v>100</v>
      </c>
      <c r="I433" s="24" t="s">
        <v>129</v>
      </c>
      <c r="J433" s="5" t="s">
        <v>249</v>
      </c>
      <c r="K433" s="11">
        <v>3</v>
      </c>
      <c r="L433" s="87" t="s">
        <v>290</v>
      </c>
      <c r="M433" s="52" t="s">
        <v>2789</v>
      </c>
      <c r="N433" s="52" t="s">
        <v>105</v>
      </c>
      <c r="O433" s="52" t="s">
        <v>106</v>
      </c>
      <c r="P433" s="35" t="s">
        <v>2790</v>
      </c>
      <c r="Q433" s="26" t="s">
        <v>2222</v>
      </c>
      <c r="R433" s="15" t="s">
        <v>109</v>
      </c>
      <c r="S433" s="35" t="s">
        <v>110</v>
      </c>
      <c r="T433" s="12">
        <v>45037</v>
      </c>
      <c r="U433" s="37">
        <v>45043</v>
      </c>
      <c r="V433" s="37">
        <v>45256</v>
      </c>
      <c r="W433" s="7">
        <v>7</v>
      </c>
      <c r="X433" s="7">
        <v>0</v>
      </c>
      <c r="Y433" s="7">
        <f>W433*30</f>
        <v>210</v>
      </c>
      <c r="Z433" s="7" t="s">
        <v>2664</v>
      </c>
      <c r="AA433" s="10">
        <v>24500000</v>
      </c>
      <c r="AB433" s="10">
        <v>3500000</v>
      </c>
      <c r="AC433" s="28">
        <v>1173</v>
      </c>
      <c r="AD433" s="37">
        <v>45019</v>
      </c>
      <c r="AE433" s="10">
        <v>98000000</v>
      </c>
      <c r="AF433" s="28">
        <v>1407</v>
      </c>
      <c r="AG433" s="37">
        <v>45043</v>
      </c>
      <c r="AH433" s="10">
        <v>24500000</v>
      </c>
      <c r="AI433" s="15" t="s">
        <v>112</v>
      </c>
      <c r="AJ433" s="16">
        <v>45036</v>
      </c>
      <c r="AK433" s="6" t="s">
        <v>2791</v>
      </c>
      <c r="AL433" s="35" t="s">
        <v>114</v>
      </c>
      <c r="AM433" s="28" t="s">
        <v>630</v>
      </c>
      <c r="AN433" s="11" t="s">
        <v>2792</v>
      </c>
      <c r="AO433" s="11"/>
      <c r="AP433" s="11" t="s">
        <v>472</v>
      </c>
      <c r="AQ433" s="11"/>
      <c r="AR433" s="40"/>
      <c r="AS433" s="40"/>
      <c r="AT433" s="40"/>
      <c r="AU433" s="40"/>
      <c r="AV433" s="40"/>
      <c r="AW433" s="40"/>
      <c r="AX433" s="40"/>
      <c r="AY433" s="40"/>
      <c r="AZ433" s="40"/>
      <c r="BA433" s="40"/>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217"/>
      <c r="BY433" s="92">
        <f>V433</f>
        <v>45256</v>
      </c>
      <c r="BZ433" s="26">
        <f>Y433+AZ433</f>
        <v>210</v>
      </c>
      <c r="CA433" s="26" t="str">
        <f>Z433</f>
        <v xml:space="preserve">7 MESES </v>
      </c>
      <c r="CB433" s="131">
        <f>AA433+AU433</f>
        <v>24500000</v>
      </c>
      <c r="CC433" s="11" t="s">
        <v>281</v>
      </c>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row>
    <row r="434" spans="1:105" ht="26.25" customHeight="1" x14ac:dyDescent="0.2">
      <c r="A434" s="79">
        <v>434</v>
      </c>
      <c r="B434" s="100">
        <v>89418</v>
      </c>
      <c r="C434" s="1" t="s">
        <v>95</v>
      </c>
      <c r="D434" s="1" t="s">
        <v>96</v>
      </c>
      <c r="E434" s="29" t="s">
        <v>97</v>
      </c>
      <c r="F434" s="154" t="s">
        <v>2793</v>
      </c>
      <c r="G434" s="80" t="s">
        <v>2794</v>
      </c>
      <c r="H434" s="50" t="s">
        <v>100</v>
      </c>
      <c r="I434" s="54" t="s">
        <v>101</v>
      </c>
      <c r="J434" s="49" t="s">
        <v>249</v>
      </c>
      <c r="K434" s="31">
        <v>1</v>
      </c>
      <c r="L434" s="50" t="s">
        <v>214</v>
      </c>
      <c r="M434" s="126" t="s">
        <v>2795</v>
      </c>
      <c r="N434" s="126" t="s">
        <v>105</v>
      </c>
      <c r="O434" s="126" t="s">
        <v>106</v>
      </c>
      <c r="P434" s="50" t="s">
        <v>2796</v>
      </c>
      <c r="Q434" s="80" t="s">
        <v>2797</v>
      </c>
      <c r="R434" s="36" t="s">
        <v>109</v>
      </c>
      <c r="S434" s="50" t="s">
        <v>110</v>
      </c>
      <c r="T434" s="139">
        <v>45037</v>
      </c>
      <c r="U434" s="38">
        <v>45040</v>
      </c>
      <c r="V434" s="38">
        <v>45238</v>
      </c>
      <c r="W434" s="8">
        <v>6</v>
      </c>
      <c r="X434" s="8">
        <v>15</v>
      </c>
      <c r="Y434" s="8">
        <f>W434*30+15</f>
        <v>195</v>
      </c>
      <c r="Z434" s="8" t="s">
        <v>2769</v>
      </c>
      <c r="AA434" s="115">
        <v>18200000</v>
      </c>
      <c r="AB434" s="115">
        <v>2800000</v>
      </c>
      <c r="AC434" s="138">
        <v>1202</v>
      </c>
      <c r="AD434" s="38">
        <v>45029</v>
      </c>
      <c r="AE434" s="115">
        <v>36400000</v>
      </c>
      <c r="AF434" s="138">
        <v>1375</v>
      </c>
      <c r="AG434" s="38">
        <v>45040</v>
      </c>
      <c r="AH434" s="115">
        <v>18200000</v>
      </c>
      <c r="AI434" s="36" t="s">
        <v>112</v>
      </c>
      <c r="AJ434" s="116">
        <v>45037</v>
      </c>
      <c r="AK434" s="114" t="s">
        <v>2798</v>
      </c>
      <c r="AL434" s="50" t="s">
        <v>114</v>
      </c>
      <c r="AM434" s="138" t="s">
        <v>566</v>
      </c>
      <c r="AN434" s="43" t="s">
        <v>559</v>
      </c>
      <c r="AO434" s="31"/>
      <c r="AP434" s="309" t="s">
        <v>418</v>
      </c>
      <c r="AQ434" s="31">
        <v>1</v>
      </c>
      <c r="AR434" s="80" t="s">
        <v>118</v>
      </c>
      <c r="AS434" s="140">
        <v>45238</v>
      </c>
      <c r="AT434" s="115">
        <v>4200000</v>
      </c>
      <c r="AU434" s="115">
        <v>4200000</v>
      </c>
      <c r="AV434" s="8">
        <v>1</v>
      </c>
      <c r="AW434" s="8">
        <v>15</v>
      </c>
      <c r="AX434" s="8">
        <v>45</v>
      </c>
      <c r="AY434" s="8" t="s">
        <v>790</v>
      </c>
      <c r="AZ434" s="8">
        <v>45</v>
      </c>
      <c r="BA434" s="140">
        <v>45283</v>
      </c>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215"/>
      <c r="BY434" s="140">
        <v>45283</v>
      </c>
      <c r="BZ434" s="8">
        <f>Y434+AZ434</f>
        <v>240</v>
      </c>
      <c r="CA434" s="8" t="s">
        <v>2689</v>
      </c>
      <c r="CB434" s="115">
        <f>AA434+AU434</f>
        <v>22400000</v>
      </c>
      <c r="CC434" s="31" t="s">
        <v>121</v>
      </c>
      <c r="CD434" s="220"/>
      <c r="CE434" s="75"/>
      <c r="CF434" s="75"/>
      <c r="CG434" s="75"/>
      <c r="CH434" s="75"/>
      <c r="CI434" s="75"/>
      <c r="CJ434" s="75"/>
      <c r="CK434" s="75"/>
      <c r="CL434" s="75"/>
      <c r="CM434" s="75"/>
      <c r="CN434" s="75"/>
      <c r="CO434" s="75"/>
      <c r="CP434" s="75"/>
      <c r="CQ434" s="75"/>
      <c r="CR434" s="75"/>
      <c r="CS434" s="75"/>
      <c r="CT434" s="75"/>
      <c r="CU434" s="75"/>
      <c r="CV434" s="75"/>
      <c r="CW434" s="75"/>
      <c r="CX434" s="75"/>
      <c r="CY434" s="75"/>
      <c r="CZ434" s="75"/>
      <c r="DA434" s="75"/>
    </row>
    <row r="435" spans="1:105" ht="26.25" customHeight="1" x14ac:dyDescent="0.2">
      <c r="A435" s="64">
        <v>435</v>
      </c>
      <c r="B435" s="100">
        <v>89418</v>
      </c>
      <c r="C435" s="1" t="s">
        <v>95</v>
      </c>
      <c r="D435" s="1" t="s">
        <v>96</v>
      </c>
      <c r="E435" s="29" t="s">
        <v>97</v>
      </c>
      <c r="F435" s="30" t="s">
        <v>2799</v>
      </c>
      <c r="G435" s="26" t="s">
        <v>2800</v>
      </c>
      <c r="H435" s="35" t="s">
        <v>100</v>
      </c>
      <c r="I435" s="24" t="s">
        <v>101</v>
      </c>
      <c r="J435" s="5" t="s">
        <v>249</v>
      </c>
      <c r="K435" s="11">
        <v>1</v>
      </c>
      <c r="L435" s="35" t="s">
        <v>214</v>
      </c>
      <c r="M435" s="52" t="s">
        <v>2801</v>
      </c>
      <c r="N435" s="52" t="s">
        <v>105</v>
      </c>
      <c r="O435" s="52" t="s">
        <v>106</v>
      </c>
      <c r="P435" s="35" t="s">
        <v>2802</v>
      </c>
      <c r="Q435" s="26" t="s">
        <v>2797</v>
      </c>
      <c r="R435" s="15" t="s">
        <v>109</v>
      </c>
      <c r="S435" s="35" t="s">
        <v>110</v>
      </c>
      <c r="T435" s="12">
        <v>45037</v>
      </c>
      <c r="U435" s="37">
        <v>45040</v>
      </c>
      <c r="V435" s="37">
        <v>45238</v>
      </c>
      <c r="W435" s="7">
        <v>6</v>
      </c>
      <c r="X435" s="7">
        <v>15</v>
      </c>
      <c r="Y435" s="7">
        <f>W435*30+15</f>
        <v>195</v>
      </c>
      <c r="Z435" s="7" t="s">
        <v>2769</v>
      </c>
      <c r="AA435" s="10">
        <v>18200000</v>
      </c>
      <c r="AB435" s="10">
        <v>2800000</v>
      </c>
      <c r="AC435" s="28">
        <v>1202</v>
      </c>
      <c r="AD435" s="37">
        <v>45029</v>
      </c>
      <c r="AE435" s="10">
        <v>36400000</v>
      </c>
      <c r="AF435" s="28">
        <v>1376</v>
      </c>
      <c r="AG435" s="37">
        <v>45040</v>
      </c>
      <c r="AH435" s="10">
        <v>18200000</v>
      </c>
      <c r="AI435" s="15" t="s">
        <v>112</v>
      </c>
      <c r="AJ435" s="16">
        <v>45037</v>
      </c>
      <c r="AK435" s="6" t="s">
        <v>2803</v>
      </c>
      <c r="AL435" s="35" t="s">
        <v>114</v>
      </c>
      <c r="AM435" s="28" t="s">
        <v>566</v>
      </c>
      <c r="AN435" s="23" t="s">
        <v>559</v>
      </c>
      <c r="AO435" s="11"/>
      <c r="AP435" s="310" t="s">
        <v>418</v>
      </c>
      <c r="AQ435" s="11">
        <v>1</v>
      </c>
      <c r="AR435" s="26" t="s">
        <v>118</v>
      </c>
      <c r="AS435" s="94">
        <v>45238</v>
      </c>
      <c r="AT435" s="10">
        <v>4200000</v>
      </c>
      <c r="AU435" s="10">
        <v>4200000</v>
      </c>
      <c r="AV435" s="7">
        <v>1</v>
      </c>
      <c r="AW435" s="7">
        <v>15</v>
      </c>
      <c r="AX435" s="7">
        <v>45</v>
      </c>
      <c r="AY435" s="7" t="s">
        <v>790</v>
      </c>
      <c r="AZ435" s="7">
        <v>45</v>
      </c>
      <c r="BA435" s="94">
        <v>45283</v>
      </c>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215"/>
      <c r="BY435" s="94">
        <v>45283</v>
      </c>
      <c r="BZ435" s="7">
        <f>Y435+AZ435</f>
        <v>240</v>
      </c>
      <c r="CA435" s="7" t="s">
        <v>2689</v>
      </c>
      <c r="CB435" s="10">
        <f>AA435+AU435</f>
        <v>22400000</v>
      </c>
      <c r="CC435" s="11" t="s">
        <v>121</v>
      </c>
      <c r="CD435" s="214"/>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row>
    <row r="436" spans="1:105" ht="26.25" customHeight="1" x14ac:dyDescent="0.2">
      <c r="A436" s="64">
        <v>436</v>
      </c>
      <c r="B436" s="100">
        <v>89069</v>
      </c>
      <c r="C436" s="1" t="s">
        <v>1657</v>
      </c>
      <c r="D436" s="1" t="s">
        <v>267</v>
      </c>
      <c r="E436" s="29" t="s">
        <v>268</v>
      </c>
      <c r="F436" s="30" t="s">
        <v>2804</v>
      </c>
      <c r="G436" s="26" t="s">
        <v>2805</v>
      </c>
      <c r="H436" s="35" t="s">
        <v>100</v>
      </c>
      <c r="I436" s="24" t="s">
        <v>101</v>
      </c>
      <c r="J436" s="5" t="s">
        <v>249</v>
      </c>
      <c r="K436" s="11">
        <v>3</v>
      </c>
      <c r="L436" s="87" t="s">
        <v>290</v>
      </c>
      <c r="M436" s="52" t="s">
        <v>2806</v>
      </c>
      <c r="N436" s="52" t="s">
        <v>105</v>
      </c>
      <c r="O436" s="52" t="s">
        <v>106</v>
      </c>
      <c r="P436" s="35" t="s">
        <v>2807</v>
      </c>
      <c r="Q436" s="26" t="s">
        <v>1662</v>
      </c>
      <c r="R436" s="15" t="s">
        <v>109</v>
      </c>
      <c r="S436" s="35" t="s">
        <v>110</v>
      </c>
      <c r="T436" s="12">
        <v>45041</v>
      </c>
      <c r="U436" s="37">
        <v>45043</v>
      </c>
      <c r="V436" s="37">
        <v>45256</v>
      </c>
      <c r="W436" s="7">
        <v>7</v>
      </c>
      <c r="X436" s="7">
        <v>0</v>
      </c>
      <c r="Y436" s="7">
        <f>W436*30</f>
        <v>210</v>
      </c>
      <c r="Z436" s="7" t="s">
        <v>2664</v>
      </c>
      <c r="AA436" s="10">
        <v>24500000</v>
      </c>
      <c r="AB436" s="10">
        <v>3500000</v>
      </c>
      <c r="AC436" s="28">
        <v>1165</v>
      </c>
      <c r="AD436" s="37">
        <v>45019</v>
      </c>
      <c r="AE436" s="10">
        <v>98000000</v>
      </c>
      <c r="AF436" s="28">
        <v>1404</v>
      </c>
      <c r="AG436" s="37">
        <v>45043</v>
      </c>
      <c r="AH436" s="10">
        <v>24500000</v>
      </c>
      <c r="AI436" s="15" t="s">
        <v>112</v>
      </c>
      <c r="AJ436" s="16">
        <v>45036</v>
      </c>
      <c r="AK436" s="6" t="s">
        <v>2808</v>
      </c>
      <c r="AL436" s="35" t="s">
        <v>114</v>
      </c>
      <c r="AM436" s="28" t="s">
        <v>276</v>
      </c>
      <c r="AN436" s="11" t="s">
        <v>277</v>
      </c>
      <c r="AO436" s="11"/>
      <c r="AP436" s="310" t="s">
        <v>278</v>
      </c>
      <c r="AQ436" s="11">
        <v>1</v>
      </c>
      <c r="AR436" s="26" t="s">
        <v>118</v>
      </c>
      <c r="AS436" s="94">
        <v>45253</v>
      </c>
      <c r="AT436" s="10">
        <v>3500000</v>
      </c>
      <c r="AU436" s="10">
        <v>3500000</v>
      </c>
      <c r="AV436" s="7">
        <v>1</v>
      </c>
      <c r="AW436" s="7">
        <v>0</v>
      </c>
      <c r="AX436" s="7">
        <v>30</v>
      </c>
      <c r="AY436" s="7" t="s">
        <v>136</v>
      </c>
      <c r="AZ436" s="7">
        <v>30</v>
      </c>
      <c r="BA436" s="94">
        <v>45286</v>
      </c>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215"/>
      <c r="BY436" s="94">
        <v>45286</v>
      </c>
      <c r="BZ436" s="7">
        <f>Y436+AZ436</f>
        <v>240</v>
      </c>
      <c r="CA436" s="7" t="s">
        <v>2689</v>
      </c>
      <c r="CB436" s="10">
        <f>AA436+AU436</f>
        <v>28000000</v>
      </c>
      <c r="CC436" s="14" t="s">
        <v>121</v>
      </c>
      <c r="CD436" s="214"/>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row>
    <row r="437" spans="1:105" ht="26.25" customHeight="1" x14ac:dyDescent="0.2">
      <c r="A437" s="64">
        <v>437</v>
      </c>
      <c r="B437" s="100">
        <v>89405</v>
      </c>
      <c r="C437" s="1" t="s">
        <v>870</v>
      </c>
      <c r="D437" s="1" t="s">
        <v>871</v>
      </c>
      <c r="E437" s="29" t="s">
        <v>872</v>
      </c>
      <c r="F437" s="30" t="s">
        <v>2809</v>
      </c>
      <c r="G437" s="26" t="s">
        <v>2810</v>
      </c>
      <c r="H437" s="35" t="s">
        <v>100</v>
      </c>
      <c r="I437" s="24" t="s">
        <v>101</v>
      </c>
      <c r="J437" s="5" t="s">
        <v>249</v>
      </c>
      <c r="K437" s="11">
        <v>1</v>
      </c>
      <c r="L437" s="87" t="s">
        <v>290</v>
      </c>
      <c r="M437" s="52" t="s">
        <v>2811</v>
      </c>
      <c r="N437" s="52" t="s">
        <v>105</v>
      </c>
      <c r="O437" s="52" t="s">
        <v>106</v>
      </c>
      <c r="P437" s="35" t="s">
        <v>2812</v>
      </c>
      <c r="Q437" s="26" t="s">
        <v>2813</v>
      </c>
      <c r="R437" s="15" t="s">
        <v>109</v>
      </c>
      <c r="S437" s="35" t="s">
        <v>110</v>
      </c>
      <c r="T437" s="12">
        <v>45037</v>
      </c>
      <c r="U437" s="37">
        <v>45041</v>
      </c>
      <c r="V437" s="37">
        <v>45239</v>
      </c>
      <c r="W437" s="7">
        <v>6</v>
      </c>
      <c r="X437" s="7">
        <v>15</v>
      </c>
      <c r="Y437" s="7">
        <f t="shared" ref="Y437:Y445" si="9">W437*30+15</f>
        <v>195</v>
      </c>
      <c r="Z437" s="7" t="s">
        <v>2769</v>
      </c>
      <c r="AA437" s="10">
        <v>26000000</v>
      </c>
      <c r="AB437" s="10">
        <v>4000000</v>
      </c>
      <c r="AC437" s="28">
        <v>1189</v>
      </c>
      <c r="AD437" s="37">
        <v>45029</v>
      </c>
      <c r="AE437" s="10">
        <v>26000000</v>
      </c>
      <c r="AF437" s="28">
        <v>1380</v>
      </c>
      <c r="AG437" s="37">
        <v>45040</v>
      </c>
      <c r="AH437" s="10">
        <v>26000000</v>
      </c>
      <c r="AI437" s="15" t="s">
        <v>112</v>
      </c>
      <c r="AJ437" s="16">
        <v>45036</v>
      </c>
      <c r="AK437" s="6" t="s">
        <v>2814</v>
      </c>
      <c r="AL437" s="35" t="s">
        <v>114</v>
      </c>
      <c r="AM437" s="28" t="s">
        <v>879</v>
      </c>
      <c r="AN437" s="15" t="s">
        <v>874</v>
      </c>
      <c r="AO437" s="15" t="s">
        <v>1126</v>
      </c>
      <c r="AP437" s="310" t="s">
        <v>310</v>
      </c>
      <c r="AQ437" s="11">
        <v>1</v>
      </c>
      <c r="AR437" s="26" t="s">
        <v>118</v>
      </c>
      <c r="AS437" s="94">
        <v>45239</v>
      </c>
      <c r="AT437" s="10">
        <v>8000000</v>
      </c>
      <c r="AU437" s="10">
        <v>8000000</v>
      </c>
      <c r="AV437" s="7">
        <v>2</v>
      </c>
      <c r="AW437" s="7">
        <v>0</v>
      </c>
      <c r="AX437" s="7">
        <v>60</v>
      </c>
      <c r="AY437" s="7" t="s">
        <v>119</v>
      </c>
      <c r="AZ437" s="7">
        <v>60</v>
      </c>
      <c r="BA437" s="94">
        <v>45300</v>
      </c>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215"/>
      <c r="BY437" s="94">
        <v>45300</v>
      </c>
      <c r="BZ437" s="7">
        <f>Y437+AZ437</f>
        <v>255</v>
      </c>
      <c r="CA437" s="7" t="s">
        <v>982</v>
      </c>
      <c r="CB437" s="10">
        <f>AA437+AU437</f>
        <v>34000000</v>
      </c>
      <c r="CC437" s="14" t="s">
        <v>121</v>
      </c>
      <c r="CD437" s="214"/>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row>
    <row r="438" spans="1:105" ht="26.25" customHeight="1" x14ac:dyDescent="0.2">
      <c r="A438" s="77">
        <v>438</v>
      </c>
      <c r="B438" s="100">
        <v>89413</v>
      </c>
      <c r="C438" s="1" t="s">
        <v>254</v>
      </c>
      <c r="D438" s="1" t="s">
        <v>255</v>
      </c>
      <c r="E438" s="29" t="s">
        <v>256</v>
      </c>
      <c r="F438" s="112" t="s">
        <v>2815</v>
      </c>
      <c r="G438" s="82" t="s">
        <v>2816</v>
      </c>
      <c r="H438" s="48" t="s">
        <v>100</v>
      </c>
      <c r="I438" s="45" t="s">
        <v>129</v>
      </c>
      <c r="J438" s="47" t="s">
        <v>249</v>
      </c>
      <c r="K438" s="39">
        <v>4</v>
      </c>
      <c r="L438" s="48" t="s">
        <v>214</v>
      </c>
      <c r="M438" s="132" t="s">
        <v>2817</v>
      </c>
      <c r="N438" s="132" t="s">
        <v>105</v>
      </c>
      <c r="O438" s="132" t="s">
        <v>106</v>
      </c>
      <c r="P438" s="48" t="s">
        <v>2818</v>
      </c>
      <c r="Q438" s="82" t="s">
        <v>557</v>
      </c>
      <c r="R438" s="105" t="s">
        <v>109</v>
      </c>
      <c r="S438" s="48" t="s">
        <v>110</v>
      </c>
      <c r="T438" s="134">
        <v>45037</v>
      </c>
      <c r="U438" s="44">
        <v>45041</v>
      </c>
      <c r="V438" s="44">
        <v>45238</v>
      </c>
      <c r="W438" s="65">
        <v>6</v>
      </c>
      <c r="X438" s="65">
        <v>15</v>
      </c>
      <c r="Y438" s="65">
        <f t="shared" si="9"/>
        <v>195</v>
      </c>
      <c r="Z438" s="65" t="s">
        <v>2769</v>
      </c>
      <c r="AA438" s="17">
        <v>13000000</v>
      </c>
      <c r="AB438" s="17">
        <v>2000000</v>
      </c>
      <c r="AC438" s="133">
        <v>1197</v>
      </c>
      <c r="AD438" s="44">
        <v>45029</v>
      </c>
      <c r="AE438" s="17">
        <v>39000000</v>
      </c>
      <c r="AF438" s="133">
        <v>1377</v>
      </c>
      <c r="AG438" s="44">
        <v>45040</v>
      </c>
      <c r="AH438" s="17">
        <v>13000000</v>
      </c>
      <c r="AI438" s="105" t="s">
        <v>112</v>
      </c>
      <c r="AJ438" s="108">
        <v>45036</v>
      </c>
      <c r="AK438" s="107" t="s">
        <v>2819</v>
      </c>
      <c r="AL438" s="48" t="s">
        <v>114</v>
      </c>
      <c r="AM438" s="133" t="s">
        <v>263</v>
      </c>
      <c r="AN438" s="109" t="s">
        <v>559</v>
      </c>
      <c r="AO438" s="39"/>
      <c r="AP438" s="311" t="s">
        <v>265</v>
      </c>
      <c r="AQ438" s="39">
        <v>1</v>
      </c>
      <c r="AR438" s="82" t="s">
        <v>118</v>
      </c>
      <c r="AS438" s="129">
        <v>45238</v>
      </c>
      <c r="AT438" s="17">
        <v>4000000</v>
      </c>
      <c r="AU438" s="17">
        <v>4000000</v>
      </c>
      <c r="AV438" s="65">
        <v>2</v>
      </c>
      <c r="AW438" s="65">
        <v>0</v>
      </c>
      <c r="AX438" s="65">
        <v>60</v>
      </c>
      <c r="AY438" s="65" t="s">
        <v>119</v>
      </c>
      <c r="AZ438" s="65">
        <v>60</v>
      </c>
      <c r="BA438" s="129">
        <v>45299</v>
      </c>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215"/>
      <c r="BY438" s="129">
        <v>45299</v>
      </c>
      <c r="BZ438" s="65">
        <f>Y438+AZ438</f>
        <v>255</v>
      </c>
      <c r="CA438" s="65" t="s">
        <v>982</v>
      </c>
      <c r="CB438" s="17">
        <f>AA438+AU438</f>
        <v>17000000</v>
      </c>
      <c r="CC438" s="106" t="s">
        <v>121</v>
      </c>
      <c r="CD438" s="221"/>
      <c r="CE438" s="85"/>
      <c r="CF438" s="85"/>
      <c r="CG438" s="85"/>
      <c r="CH438" s="85"/>
      <c r="CI438" s="85"/>
      <c r="CJ438" s="85"/>
      <c r="CK438" s="85"/>
      <c r="CL438" s="85"/>
      <c r="CM438" s="85"/>
      <c r="CN438" s="85"/>
      <c r="CO438" s="85"/>
      <c r="CP438" s="85"/>
      <c r="CQ438" s="85"/>
      <c r="CR438" s="85"/>
      <c r="CS438" s="85"/>
      <c r="CT438" s="85"/>
      <c r="CU438" s="85"/>
      <c r="CV438" s="85"/>
      <c r="CW438" s="85"/>
      <c r="CX438" s="85"/>
      <c r="CY438" s="85"/>
      <c r="CZ438" s="85"/>
      <c r="DA438" s="85"/>
    </row>
    <row r="439" spans="1:105" ht="26.25" customHeight="1" x14ac:dyDescent="0.2">
      <c r="A439" s="64">
        <v>439</v>
      </c>
      <c r="B439" s="100">
        <v>89409</v>
      </c>
      <c r="C439" s="1" t="s">
        <v>2820</v>
      </c>
      <c r="D439" s="1" t="s">
        <v>1128</v>
      </c>
      <c r="E439" s="29" t="s">
        <v>1129</v>
      </c>
      <c r="F439" s="30" t="s">
        <v>2821</v>
      </c>
      <c r="G439" s="86" t="s">
        <v>2822</v>
      </c>
      <c r="H439" s="35" t="s">
        <v>100</v>
      </c>
      <c r="I439" s="24" t="s">
        <v>129</v>
      </c>
      <c r="J439" s="5" t="s">
        <v>249</v>
      </c>
      <c r="K439" s="11">
        <v>3</v>
      </c>
      <c r="L439" s="35" t="s">
        <v>103</v>
      </c>
      <c r="M439" s="52" t="s">
        <v>2823</v>
      </c>
      <c r="N439" s="52" t="s">
        <v>105</v>
      </c>
      <c r="O439" s="52" t="s">
        <v>106</v>
      </c>
      <c r="P439" s="35" t="s">
        <v>2824</v>
      </c>
      <c r="Q439" s="26" t="s">
        <v>1708</v>
      </c>
      <c r="R439" s="15" t="s">
        <v>109</v>
      </c>
      <c r="S439" s="35" t="s">
        <v>110</v>
      </c>
      <c r="T439" s="12">
        <v>45037</v>
      </c>
      <c r="U439" s="37">
        <v>45040</v>
      </c>
      <c r="V439" s="37">
        <v>45238</v>
      </c>
      <c r="W439" s="7">
        <v>6</v>
      </c>
      <c r="X439" s="7">
        <v>15</v>
      </c>
      <c r="Y439" s="7">
        <f t="shared" si="9"/>
        <v>195</v>
      </c>
      <c r="Z439" s="7" t="s">
        <v>2769</v>
      </c>
      <c r="AA439" s="10">
        <v>29575000</v>
      </c>
      <c r="AB439" s="10">
        <v>4550000</v>
      </c>
      <c r="AC439" s="28">
        <v>1193</v>
      </c>
      <c r="AD439" s="37">
        <v>45029</v>
      </c>
      <c r="AE439" s="10">
        <v>236600000</v>
      </c>
      <c r="AF439" s="28">
        <v>1369</v>
      </c>
      <c r="AG439" s="37">
        <v>45040</v>
      </c>
      <c r="AH439" s="10">
        <v>29575000</v>
      </c>
      <c r="AI439" s="15" t="s">
        <v>112</v>
      </c>
      <c r="AJ439" s="16">
        <v>45036</v>
      </c>
      <c r="AK439" s="6" t="s">
        <v>2825</v>
      </c>
      <c r="AL439" s="35" t="s">
        <v>114</v>
      </c>
      <c r="AM439" s="28" t="s">
        <v>1137</v>
      </c>
      <c r="AN439" s="15" t="s">
        <v>1138</v>
      </c>
      <c r="AO439" s="11"/>
      <c r="AP439" s="11" t="s">
        <v>225</v>
      </c>
      <c r="AQ439" s="11"/>
      <c r="AR439" s="40"/>
      <c r="AS439" s="40"/>
      <c r="AT439" s="40"/>
      <c r="AU439" s="40"/>
      <c r="AV439" s="40"/>
      <c r="AW439" s="40"/>
      <c r="AX439" s="40"/>
      <c r="AY439" s="40"/>
      <c r="AZ439" s="40"/>
      <c r="BA439" s="40"/>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207"/>
      <c r="BY439" s="92">
        <f>V439</f>
        <v>45238</v>
      </c>
      <c r="BZ439" s="26">
        <f>Y439+AZ439</f>
        <v>195</v>
      </c>
      <c r="CA439" s="26" t="str">
        <f>Z439</f>
        <v>6 MESES Y 15 DIAS</v>
      </c>
      <c r="CB439" s="131">
        <f>AA439+AU439</f>
        <v>29575000</v>
      </c>
      <c r="CC439" s="11" t="s">
        <v>281</v>
      </c>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row>
    <row r="440" spans="1:105" ht="26.25" customHeight="1" x14ac:dyDescent="0.2">
      <c r="A440" s="64">
        <v>440</v>
      </c>
      <c r="B440" s="100">
        <v>89409</v>
      </c>
      <c r="C440" s="1" t="s">
        <v>2820</v>
      </c>
      <c r="D440" s="1" t="s">
        <v>1128</v>
      </c>
      <c r="E440" s="29" t="s">
        <v>1129</v>
      </c>
      <c r="F440" s="30" t="s">
        <v>2826</v>
      </c>
      <c r="G440" s="86" t="s">
        <v>2827</v>
      </c>
      <c r="H440" s="35" t="s">
        <v>100</v>
      </c>
      <c r="I440" s="24" t="s">
        <v>101</v>
      </c>
      <c r="J440" s="5" t="s">
        <v>249</v>
      </c>
      <c r="K440" s="11">
        <v>3</v>
      </c>
      <c r="L440" s="35" t="s">
        <v>103</v>
      </c>
      <c r="M440" s="52" t="s">
        <v>2828</v>
      </c>
      <c r="N440" s="52" t="s">
        <v>105</v>
      </c>
      <c r="O440" s="52" t="s">
        <v>106</v>
      </c>
      <c r="P440" s="35" t="s">
        <v>2829</v>
      </c>
      <c r="Q440" s="26" t="s">
        <v>1708</v>
      </c>
      <c r="R440" s="15" t="s">
        <v>109</v>
      </c>
      <c r="S440" s="35" t="s">
        <v>110</v>
      </c>
      <c r="T440" s="12">
        <v>45037</v>
      </c>
      <c r="U440" s="37">
        <v>45040</v>
      </c>
      <c r="V440" s="37">
        <v>45238</v>
      </c>
      <c r="W440" s="7">
        <v>6</v>
      </c>
      <c r="X440" s="7">
        <v>15</v>
      </c>
      <c r="Y440" s="7">
        <f t="shared" si="9"/>
        <v>195</v>
      </c>
      <c r="Z440" s="7" t="s">
        <v>2769</v>
      </c>
      <c r="AA440" s="10">
        <v>29575000</v>
      </c>
      <c r="AB440" s="10">
        <v>4550000</v>
      </c>
      <c r="AC440" s="28">
        <v>1193</v>
      </c>
      <c r="AD440" s="37">
        <v>45029</v>
      </c>
      <c r="AE440" s="10">
        <v>236600000</v>
      </c>
      <c r="AF440" s="28">
        <v>1370</v>
      </c>
      <c r="AG440" s="37">
        <v>45040</v>
      </c>
      <c r="AH440" s="10">
        <v>29575000</v>
      </c>
      <c r="AI440" s="15" t="s">
        <v>112</v>
      </c>
      <c r="AJ440" s="16">
        <v>45036</v>
      </c>
      <c r="AK440" s="6" t="s">
        <v>2830</v>
      </c>
      <c r="AL440" s="35" t="s">
        <v>114</v>
      </c>
      <c r="AM440" s="28" t="s">
        <v>1137</v>
      </c>
      <c r="AN440" s="15" t="s">
        <v>1138</v>
      </c>
      <c r="AO440" s="11"/>
      <c r="AP440" s="11" t="s">
        <v>225</v>
      </c>
      <c r="AQ440" s="11"/>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215"/>
      <c r="BY440" s="92">
        <f>V440</f>
        <v>45238</v>
      </c>
      <c r="BZ440" s="26">
        <f>Y440+AZ440</f>
        <v>195</v>
      </c>
      <c r="CA440" s="26" t="str">
        <f>Z440</f>
        <v>6 MESES Y 15 DIAS</v>
      </c>
      <c r="CB440" s="131">
        <f>AA440+AU440</f>
        <v>29575000</v>
      </c>
      <c r="CC440" s="11" t="s">
        <v>281</v>
      </c>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row>
    <row r="441" spans="1:105" ht="26.25" customHeight="1" x14ac:dyDescent="0.2">
      <c r="A441" s="64">
        <v>441</v>
      </c>
      <c r="B441" s="100">
        <v>89409</v>
      </c>
      <c r="C441" s="1" t="s">
        <v>2820</v>
      </c>
      <c r="D441" s="1" t="s">
        <v>1128</v>
      </c>
      <c r="E441" s="29" t="s">
        <v>1129</v>
      </c>
      <c r="F441" s="30" t="s">
        <v>2831</v>
      </c>
      <c r="G441" s="86" t="s">
        <v>2832</v>
      </c>
      <c r="H441" s="35" t="s">
        <v>100</v>
      </c>
      <c r="I441" s="24" t="s">
        <v>129</v>
      </c>
      <c r="J441" s="5" t="s">
        <v>249</v>
      </c>
      <c r="K441" s="11">
        <v>3</v>
      </c>
      <c r="L441" s="35" t="s">
        <v>103</v>
      </c>
      <c r="M441" s="52" t="s">
        <v>2833</v>
      </c>
      <c r="N441" s="52" t="s">
        <v>105</v>
      </c>
      <c r="O441" s="52" t="s">
        <v>106</v>
      </c>
      <c r="P441" s="35" t="s">
        <v>2834</v>
      </c>
      <c r="Q441" s="26" t="s">
        <v>1708</v>
      </c>
      <c r="R441" s="15" t="s">
        <v>109</v>
      </c>
      <c r="S441" s="35" t="s">
        <v>110</v>
      </c>
      <c r="T441" s="12">
        <v>45037</v>
      </c>
      <c r="U441" s="37">
        <v>45040</v>
      </c>
      <c r="V441" s="37">
        <v>45238</v>
      </c>
      <c r="W441" s="7">
        <v>6</v>
      </c>
      <c r="X441" s="7">
        <v>15</v>
      </c>
      <c r="Y441" s="7">
        <f t="shared" si="9"/>
        <v>195</v>
      </c>
      <c r="Z441" s="7" t="s">
        <v>2769</v>
      </c>
      <c r="AA441" s="10">
        <v>29575000</v>
      </c>
      <c r="AB441" s="10">
        <v>4550000</v>
      </c>
      <c r="AC441" s="28">
        <v>1193</v>
      </c>
      <c r="AD441" s="37">
        <v>45029</v>
      </c>
      <c r="AE441" s="10">
        <v>236600000</v>
      </c>
      <c r="AF441" s="28">
        <v>1371</v>
      </c>
      <c r="AG441" s="37">
        <v>45040</v>
      </c>
      <c r="AH441" s="10">
        <v>29575000</v>
      </c>
      <c r="AI441" s="15" t="s">
        <v>112</v>
      </c>
      <c r="AJ441" s="16">
        <v>45036</v>
      </c>
      <c r="AK441" s="6" t="s">
        <v>2835</v>
      </c>
      <c r="AL441" s="35" t="s">
        <v>114</v>
      </c>
      <c r="AM441" s="28" t="s">
        <v>1137</v>
      </c>
      <c r="AN441" s="15" t="s">
        <v>1138</v>
      </c>
      <c r="AO441" s="11"/>
      <c r="AP441" s="11" t="s">
        <v>225</v>
      </c>
      <c r="AQ441" s="11"/>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215"/>
      <c r="BY441" s="92">
        <f>V441</f>
        <v>45238</v>
      </c>
      <c r="BZ441" s="26">
        <f>Y441+AZ441</f>
        <v>195</v>
      </c>
      <c r="CA441" s="26" t="str">
        <f>Z441</f>
        <v>6 MESES Y 15 DIAS</v>
      </c>
      <c r="CB441" s="131">
        <f>AA441+AU441</f>
        <v>29575000</v>
      </c>
      <c r="CC441" s="11" t="s">
        <v>281</v>
      </c>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row>
    <row r="442" spans="1:105" ht="26.25" customHeight="1" x14ac:dyDescent="0.2">
      <c r="A442" s="64">
        <v>442</v>
      </c>
      <c r="B442" s="100">
        <v>89409</v>
      </c>
      <c r="C442" s="1" t="s">
        <v>2820</v>
      </c>
      <c r="D442" s="1" t="s">
        <v>1128</v>
      </c>
      <c r="E442" s="29" t="s">
        <v>1129</v>
      </c>
      <c r="F442" s="30" t="s">
        <v>2836</v>
      </c>
      <c r="G442" s="86" t="s">
        <v>2837</v>
      </c>
      <c r="H442" s="35" t="s">
        <v>100</v>
      </c>
      <c r="I442" s="24" t="s">
        <v>101</v>
      </c>
      <c r="J442" s="5" t="s">
        <v>249</v>
      </c>
      <c r="K442" s="11">
        <v>3</v>
      </c>
      <c r="L442" s="35" t="s">
        <v>103</v>
      </c>
      <c r="M442" s="52" t="s">
        <v>1287</v>
      </c>
      <c r="N442" s="52" t="s">
        <v>105</v>
      </c>
      <c r="O442" s="52" t="s">
        <v>106</v>
      </c>
      <c r="P442" s="35" t="s">
        <v>2838</v>
      </c>
      <c r="Q442" s="26" t="s">
        <v>1708</v>
      </c>
      <c r="R442" s="15" t="s">
        <v>109</v>
      </c>
      <c r="S442" s="35" t="s">
        <v>110</v>
      </c>
      <c r="T442" s="12">
        <v>45037</v>
      </c>
      <c r="U442" s="37">
        <v>45051</v>
      </c>
      <c r="V442" s="37">
        <v>45249</v>
      </c>
      <c r="W442" s="7">
        <v>6</v>
      </c>
      <c r="X442" s="7">
        <v>15</v>
      </c>
      <c r="Y442" s="7">
        <f t="shared" si="9"/>
        <v>195</v>
      </c>
      <c r="Z442" s="7" t="s">
        <v>2769</v>
      </c>
      <c r="AA442" s="10">
        <v>29575000</v>
      </c>
      <c r="AB442" s="10">
        <v>4550000</v>
      </c>
      <c r="AC442" s="28">
        <v>1193</v>
      </c>
      <c r="AD442" s="37">
        <v>45029</v>
      </c>
      <c r="AE442" s="10">
        <v>236600000</v>
      </c>
      <c r="AF442" s="28">
        <v>1372</v>
      </c>
      <c r="AG442" s="37">
        <v>45040</v>
      </c>
      <c r="AH442" s="10">
        <v>29575000</v>
      </c>
      <c r="AI442" s="15" t="s">
        <v>112</v>
      </c>
      <c r="AJ442" s="16">
        <v>45036</v>
      </c>
      <c r="AK442" s="6" t="s">
        <v>2839</v>
      </c>
      <c r="AL442" s="35" t="s">
        <v>114</v>
      </c>
      <c r="AM442" s="28" t="s">
        <v>1137</v>
      </c>
      <c r="AN442" s="11" t="s">
        <v>1138</v>
      </c>
      <c r="AO442" s="11"/>
      <c r="AP442" s="11" t="s">
        <v>225</v>
      </c>
      <c r="AQ442" s="11"/>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215"/>
      <c r="BY442" s="92">
        <f>V442</f>
        <v>45249</v>
      </c>
      <c r="BZ442" s="26">
        <f>Y442+AZ442</f>
        <v>195</v>
      </c>
      <c r="CA442" s="26" t="str">
        <f>Z442</f>
        <v>6 MESES Y 15 DIAS</v>
      </c>
      <c r="CB442" s="131">
        <f>AA442+AU442</f>
        <v>29575000</v>
      </c>
      <c r="CC442" s="11" t="s">
        <v>281</v>
      </c>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row>
    <row r="443" spans="1:105" ht="26.25" customHeight="1" x14ac:dyDescent="0.2">
      <c r="A443" s="64">
        <v>443</v>
      </c>
      <c r="B443" s="100">
        <v>89409</v>
      </c>
      <c r="C443" s="1" t="s">
        <v>2820</v>
      </c>
      <c r="D443" s="1" t="s">
        <v>1128</v>
      </c>
      <c r="E443" s="29" t="s">
        <v>1129</v>
      </c>
      <c r="F443" s="30" t="s">
        <v>2840</v>
      </c>
      <c r="G443" s="86" t="s">
        <v>2841</v>
      </c>
      <c r="H443" s="35" t="s">
        <v>100</v>
      </c>
      <c r="I443" s="24" t="s">
        <v>101</v>
      </c>
      <c r="J443" s="5" t="s">
        <v>249</v>
      </c>
      <c r="K443" s="11">
        <v>3</v>
      </c>
      <c r="L443" s="35" t="s">
        <v>103</v>
      </c>
      <c r="M443" s="52"/>
      <c r="N443" s="52" t="s">
        <v>105</v>
      </c>
      <c r="O443" s="52" t="s">
        <v>106</v>
      </c>
      <c r="P443" s="35" t="s">
        <v>2842</v>
      </c>
      <c r="Q443" s="26" t="s">
        <v>1708</v>
      </c>
      <c r="R443" s="15" t="s">
        <v>109</v>
      </c>
      <c r="S443" s="35" t="s">
        <v>110</v>
      </c>
      <c r="T443" s="12">
        <v>45037</v>
      </c>
      <c r="U443" s="37">
        <v>45040</v>
      </c>
      <c r="V443" s="37">
        <v>45238</v>
      </c>
      <c r="W443" s="7">
        <v>6</v>
      </c>
      <c r="X443" s="7">
        <v>15</v>
      </c>
      <c r="Y443" s="7">
        <f t="shared" si="9"/>
        <v>195</v>
      </c>
      <c r="Z443" s="7" t="s">
        <v>2769</v>
      </c>
      <c r="AA443" s="10">
        <v>29575000</v>
      </c>
      <c r="AB443" s="10">
        <v>4550000</v>
      </c>
      <c r="AC443" s="28">
        <v>1193</v>
      </c>
      <c r="AD443" s="37">
        <v>45029</v>
      </c>
      <c r="AE443" s="10">
        <v>236600000</v>
      </c>
      <c r="AF443" s="28">
        <v>1373</v>
      </c>
      <c r="AG443" s="37">
        <v>45040</v>
      </c>
      <c r="AH443" s="10">
        <v>29575000</v>
      </c>
      <c r="AI443" s="15" t="s">
        <v>112</v>
      </c>
      <c r="AJ443" s="16">
        <v>45036</v>
      </c>
      <c r="AK443" s="6" t="s">
        <v>2843</v>
      </c>
      <c r="AL443" s="35" t="s">
        <v>114</v>
      </c>
      <c r="AM443" s="28" t="s">
        <v>1137</v>
      </c>
      <c r="AN443" s="15" t="s">
        <v>1138</v>
      </c>
      <c r="AO443" s="11"/>
      <c r="AP443" s="11" t="s">
        <v>225</v>
      </c>
      <c r="AQ443" s="11">
        <v>1</v>
      </c>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26" t="s">
        <v>596</v>
      </c>
      <c r="BX443" s="230">
        <v>45051</v>
      </c>
      <c r="BY443" s="94">
        <v>45051</v>
      </c>
      <c r="BZ443" s="26">
        <v>12</v>
      </c>
      <c r="CA443" s="26" t="s">
        <v>2844</v>
      </c>
      <c r="CB443" s="10">
        <v>1820000</v>
      </c>
      <c r="CC443" s="26" t="s">
        <v>598</v>
      </c>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row>
    <row r="444" spans="1:105" ht="26.25" customHeight="1" x14ac:dyDescent="0.2">
      <c r="A444" s="64">
        <v>444</v>
      </c>
      <c r="B444" s="100">
        <v>89409</v>
      </c>
      <c r="C444" s="1" t="s">
        <v>2820</v>
      </c>
      <c r="D444" s="1" t="s">
        <v>1128</v>
      </c>
      <c r="E444" s="29" t="s">
        <v>1129</v>
      </c>
      <c r="F444" s="30" t="s">
        <v>2845</v>
      </c>
      <c r="G444" s="86" t="s">
        <v>2846</v>
      </c>
      <c r="H444" s="35" t="s">
        <v>100</v>
      </c>
      <c r="I444" s="24" t="s">
        <v>101</v>
      </c>
      <c r="J444" s="5" t="s">
        <v>249</v>
      </c>
      <c r="K444" s="11">
        <v>3</v>
      </c>
      <c r="L444" s="35" t="s">
        <v>103</v>
      </c>
      <c r="M444" s="52" t="s">
        <v>194</v>
      </c>
      <c r="N444" s="52" t="s">
        <v>105</v>
      </c>
      <c r="O444" s="52" t="s">
        <v>106</v>
      </c>
      <c r="P444" s="35" t="s">
        <v>2847</v>
      </c>
      <c r="Q444" s="26" t="s">
        <v>1708</v>
      </c>
      <c r="R444" s="15" t="s">
        <v>109</v>
      </c>
      <c r="S444" s="35" t="s">
        <v>110</v>
      </c>
      <c r="T444" s="12">
        <v>45037</v>
      </c>
      <c r="U444" s="37">
        <v>45040</v>
      </c>
      <c r="V444" s="37">
        <v>45238</v>
      </c>
      <c r="W444" s="7">
        <v>6</v>
      </c>
      <c r="X444" s="7">
        <v>15</v>
      </c>
      <c r="Y444" s="7">
        <f t="shared" si="9"/>
        <v>195</v>
      </c>
      <c r="Z444" s="7" t="s">
        <v>2769</v>
      </c>
      <c r="AA444" s="10">
        <v>29575000</v>
      </c>
      <c r="AB444" s="10">
        <v>4550000</v>
      </c>
      <c r="AC444" s="28">
        <v>1193</v>
      </c>
      <c r="AD444" s="37">
        <v>45029</v>
      </c>
      <c r="AE444" s="10">
        <v>236600000</v>
      </c>
      <c r="AF444" s="28">
        <v>1374</v>
      </c>
      <c r="AG444" s="37">
        <v>45040</v>
      </c>
      <c r="AH444" s="10">
        <v>29575000</v>
      </c>
      <c r="AI444" s="15" t="s">
        <v>112</v>
      </c>
      <c r="AJ444" s="16">
        <v>45036</v>
      </c>
      <c r="AK444" s="6" t="s">
        <v>2848</v>
      </c>
      <c r="AL444" s="35" t="s">
        <v>114</v>
      </c>
      <c r="AM444" s="28" t="s">
        <v>1137</v>
      </c>
      <c r="AN444" s="15" t="s">
        <v>1138</v>
      </c>
      <c r="AO444" s="11"/>
      <c r="AP444" s="11" t="s">
        <v>225</v>
      </c>
      <c r="AQ444" s="11">
        <v>1</v>
      </c>
      <c r="AR444" s="40"/>
      <c r="AS444" s="40"/>
      <c r="AT444" s="40"/>
      <c r="AU444" s="40"/>
      <c r="AV444" s="40"/>
      <c r="AW444" s="40"/>
      <c r="AX444" s="40"/>
      <c r="AY444" s="40"/>
      <c r="AZ444" s="40"/>
      <c r="BA444" s="40"/>
      <c r="BB444" s="40"/>
      <c r="BC444" s="40"/>
      <c r="BD444" s="40"/>
      <c r="BE444" s="40"/>
      <c r="BF444" s="40"/>
      <c r="BG444" s="40"/>
      <c r="BH444" s="40"/>
      <c r="BI444" s="40"/>
      <c r="BJ444" s="40"/>
      <c r="BK444" s="26" t="s">
        <v>343</v>
      </c>
      <c r="BL444" s="94">
        <v>45140</v>
      </c>
      <c r="BM444" s="94">
        <v>45140</v>
      </c>
      <c r="BN444" s="26" t="s">
        <v>2849</v>
      </c>
      <c r="BO444" s="26">
        <v>80388289</v>
      </c>
      <c r="BP444" s="26" t="s">
        <v>609</v>
      </c>
      <c r="BQ444" s="10">
        <v>14863334</v>
      </c>
      <c r="BR444" s="26" t="s">
        <v>2846</v>
      </c>
      <c r="BS444" s="26">
        <v>1070325568</v>
      </c>
      <c r="BT444" s="26" t="s">
        <v>2850</v>
      </c>
      <c r="BU444" s="10">
        <v>14711666</v>
      </c>
      <c r="BV444" s="25" t="s">
        <v>2851</v>
      </c>
      <c r="BW444" s="40"/>
      <c r="BX444" s="215"/>
      <c r="BY444" s="92">
        <f>V444</f>
        <v>45238</v>
      </c>
      <c r="BZ444" s="26">
        <f>Y444+AZ444</f>
        <v>195</v>
      </c>
      <c r="CA444" s="26" t="str">
        <f>Z444</f>
        <v>6 MESES Y 15 DIAS</v>
      </c>
      <c r="CB444" s="131">
        <f>AA444+AU444</f>
        <v>29575000</v>
      </c>
      <c r="CC444" s="11" t="s">
        <v>368</v>
      </c>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row>
    <row r="445" spans="1:105" ht="26.25" customHeight="1" x14ac:dyDescent="0.2">
      <c r="A445" s="64">
        <v>445</v>
      </c>
      <c r="B445" s="100">
        <v>89459</v>
      </c>
      <c r="C445" s="1" t="s">
        <v>95</v>
      </c>
      <c r="D445" s="1" t="s">
        <v>96</v>
      </c>
      <c r="E445" s="29" t="s">
        <v>97</v>
      </c>
      <c r="F445" s="30" t="s">
        <v>2852</v>
      </c>
      <c r="G445" s="86" t="s">
        <v>2853</v>
      </c>
      <c r="H445" s="35" t="s">
        <v>100</v>
      </c>
      <c r="I445" s="24" t="s">
        <v>129</v>
      </c>
      <c r="J445" s="5" t="s">
        <v>249</v>
      </c>
      <c r="K445" s="11">
        <v>1</v>
      </c>
      <c r="L445" s="35" t="s">
        <v>103</v>
      </c>
      <c r="M445" s="52" t="s">
        <v>2854</v>
      </c>
      <c r="N445" s="52" t="s">
        <v>105</v>
      </c>
      <c r="O445" s="52" t="s">
        <v>106</v>
      </c>
      <c r="P445" s="35" t="s">
        <v>2855</v>
      </c>
      <c r="Q445" s="26" t="s">
        <v>2856</v>
      </c>
      <c r="R445" s="15" t="s">
        <v>109</v>
      </c>
      <c r="S445" s="35" t="s">
        <v>110</v>
      </c>
      <c r="T445" s="12">
        <v>45037</v>
      </c>
      <c r="U445" s="37">
        <v>45040</v>
      </c>
      <c r="V445" s="37">
        <v>45238</v>
      </c>
      <c r="W445" s="7">
        <v>6</v>
      </c>
      <c r="X445" s="7">
        <v>15</v>
      </c>
      <c r="Y445" s="7">
        <f t="shared" si="9"/>
        <v>195</v>
      </c>
      <c r="Z445" s="7" t="s">
        <v>2769</v>
      </c>
      <c r="AA445" s="10">
        <v>52000000</v>
      </c>
      <c r="AB445" s="10">
        <v>8000000</v>
      </c>
      <c r="AC445" s="28">
        <v>1211</v>
      </c>
      <c r="AD445" s="37">
        <v>45029</v>
      </c>
      <c r="AE445" s="10">
        <v>52000000</v>
      </c>
      <c r="AF445" s="28">
        <v>1367</v>
      </c>
      <c r="AG445" s="37">
        <v>45040</v>
      </c>
      <c r="AH445" s="10">
        <v>52000000</v>
      </c>
      <c r="AI445" s="15" t="s">
        <v>112</v>
      </c>
      <c r="AJ445" s="16">
        <v>45037</v>
      </c>
      <c r="AK445" s="6" t="s">
        <v>2857</v>
      </c>
      <c r="AL445" s="35" t="s">
        <v>114</v>
      </c>
      <c r="AM445" s="28" t="s">
        <v>728</v>
      </c>
      <c r="AN445" s="11" t="s">
        <v>143</v>
      </c>
      <c r="AO445" s="11"/>
      <c r="AP445" s="11" t="s">
        <v>172</v>
      </c>
      <c r="AQ445" s="11"/>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215"/>
      <c r="BY445" s="92">
        <f>V445</f>
        <v>45238</v>
      </c>
      <c r="BZ445" s="26">
        <f>Y445+AZ445</f>
        <v>195</v>
      </c>
      <c r="CA445" s="26" t="str">
        <f>Z445</f>
        <v>6 MESES Y 15 DIAS</v>
      </c>
      <c r="CB445" s="131">
        <f>AA445+AU445</f>
        <v>52000000</v>
      </c>
      <c r="CC445" s="11" t="s">
        <v>281</v>
      </c>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row>
    <row r="446" spans="1:105" ht="26.25" customHeight="1" x14ac:dyDescent="0.2">
      <c r="A446" s="64">
        <v>446</v>
      </c>
      <c r="B446" s="100">
        <v>89031</v>
      </c>
      <c r="C446" s="1" t="s">
        <v>200</v>
      </c>
      <c r="D446" s="1" t="s">
        <v>201</v>
      </c>
      <c r="E446" s="29" t="s">
        <v>202</v>
      </c>
      <c r="F446" s="30" t="s">
        <v>2858</v>
      </c>
      <c r="G446" s="86" t="s">
        <v>2859</v>
      </c>
      <c r="H446" s="35" t="s">
        <v>100</v>
      </c>
      <c r="I446" s="24" t="s">
        <v>129</v>
      </c>
      <c r="J446" s="5" t="s">
        <v>249</v>
      </c>
      <c r="K446" s="95">
        <v>3</v>
      </c>
      <c r="L446" s="35" t="s">
        <v>103</v>
      </c>
      <c r="M446" s="52" t="s">
        <v>2860</v>
      </c>
      <c r="N446" s="52" t="s">
        <v>105</v>
      </c>
      <c r="O446" s="52" t="s">
        <v>106</v>
      </c>
      <c r="P446" s="35" t="s">
        <v>2861</v>
      </c>
      <c r="Q446" s="26" t="s">
        <v>207</v>
      </c>
      <c r="R446" s="15" t="s">
        <v>109</v>
      </c>
      <c r="S446" s="35" t="s">
        <v>110</v>
      </c>
      <c r="T446" s="12">
        <v>45037</v>
      </c>
      <c r="U446" s="37">
        <v>45048</v>
      </c>
      <c r="V446" s="37">
        <v>45261</v>
      </c>
      <c r="W446" s="7">
        <v>7</v>
      </c>
      <c r="X446" s="7">
        <v>0</v>
      </c>
      <c r="Y446" s="7">
        <f>W446*30</f>
        <v>210</v>
      </c>
      <c r="Z446" s="7" t="s">
        <v>2664</v>
      </c>
      <c r="AA446" s="10">
        <v>31850000</v>
      </c>
      <c r="AB446" s="10">
        <v>4550000</v>
      </c>
      <c r="AC446" s="28">
        <v>1155</v>
      </c>
      <c r="AD446" s="37">
        <v>45016</v>
      </c>
      <c r="AE446" s="10">
        <v>31850000</v>
      </c>
      <c r="AF446" s="28">
        <v>1379</v>
      </c>
      <c r="AG446" s="37">
        <v>45040</v>
      </c>
      <c r="AH446" s="10">
        <v>31850000</v>
      </c>
      <c r="AI446" s="15" t="s">
        <v>112</v>
      </c>
      <c r="AJ446" s="16">
        <v>45037</v>
      </c>
      <c r="AK446" s="6" t="s">
        <v>2862</v>
      </c>
      <c r="AL446" s="35" t="s">
        <v>114</v>
      </c>
      <c r="AM446" s="28" t="s">
        <v>210</v>
      </c>
      <c r="AN446" s="26" t="s">
        <v>233</v>
      </c>
      <c r="AO446" s="11"/>
      <c r="AP446" s="11" t="s">
        <v>126</v>
      </c>
      <c r="AQ446" s="11"/>
      <c r="AR446" s="40"/>
      <c r="AS446" s="40"/>
      <c r="AT446" s="40"/>
      <c r="AU446" s="40"/>
      <c r="AV446" s="40"/>
      <c r="AW446" s="40"/>
      <c r="AX446" s="40"/>
      <c r="AY446" s="40"/>
      <c r="AZ446" s="40"/>
      <c r="BA446" s="40"/>
      <c r="BB446" s="85"/>
      <c r="BC446" s="85"/>
      <c r="BD446" s="85"/>
      <c r="BE446" s="85"/>
      <c r="BF446" s="85"/>
      <c r="BG446" s="85"/>
      <c r="BH446" s="85"/>
      <c r="BI446" s="85"/>
      <c r="BJ446" s="85"/>
      <c r="BK446" s="85"/>
      <c r="BL446" s="85"/>
      <c r="BM446" s="85"/>
      <c r="BN446" s="85"/>
      <c r="BO446" s="85"/>
      <c r="BP446" s="85"/>
      <c r="BQ446" s="85"/>
      <c r="BR446" s="85"/>
      <c r="BS446" s="85"/>
      <c r="BT446" s="85"/>
      <c r="BU446" s="85"/>
      <c r="BV446" s="85"/>
      <c r="BW446" s="85"/>
      <c r="BX446" s="218"/>
      <c r="BY446" s="92">
        <f>V446</f>
        <v>45261</v>
      </c>
      <c r="BZ446" s="26">
        <f>Y446+AZ446</f>
        <v>210</v>
      </c>
      <c r="CA446" s="26" t="str">
        <f>Z446</f>
        <v xml:space="preserve">7 MESES </v>
      </c>
      <c r="CB446" s="157">
        <f>AA446+AU446</f>
        <v>31850000</v>
      </c>
      <c r="CC446" s="11" t="s">
        <v>281</v>
      </c>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row>
    <row r="447" spans="1:105" ht="26.25" customHeight="1" x14ac:dyDescent="0.2">
      <c r="A447" s="79">
        <v>447</v>
      </c>
      <c r="B447" s="100">
        <v>89423</v>
      </c>
      <c r="C447" s="1" t="s">
        <v>95</v>
      </c>
      <c r="D447" s="1" t="s">
        <v>96</v>
      </c>
      <c r="E447" s="29" t="s">
        <v>97</v>
      </c>
      <c r="F447" s="154" t="s">
        <v>2863</v>
      </c>
      <c r="G447" s="80" t="s">
        <v>2864</v>
      </c>
      <c r="H447" s="50" t="s">
        <v>100</v>
      </c>
      <c r="I447" s="54" t="s">
        <v>101</v>
      </c>
      <c r="J447" s="49" t="s">
        <v>249</v>
      </c>
      <c r="K447" s="31">
        <v>1</v>
      </c>
      <c r="L447" s="50" t="s">
        <v>103</v>
      </c>
      <c r="M447" s="126" t="s">
        <v>1614</v>
      </c>
      <c r="N447" s="126" t="s">
        <v>105</v>
      </c>
      <c r="O447" s="126" t="s">
        <v>106</v>
      </c>
      <c r="P447" s="50" t="s">
        <v>2865</v>
      </c>
      <c r="Q447" s="80" t="s">
        <v>2866</v>
      </c>
      <c r="R447" s="36" t="s">
        <v>109</v>
      </c>
      <c r="S447" s="50" t="s">
        <v>110</v>
      </c>
      <c r="T447" s="139">
        <v>45037</v>
      </c>
      <c r="U447" s="38">
        <v>45041</v>
      </c>
      <c r="V447" s="38">
        <v>45239</v>
      </c>
      <c r="W447" s="8">
        <v>6</v>
      </c>
      <c r="X447" s="8">
        <v>15</v>
      </c>
      <c r="Y447" s="8">
        <f>W447*30+15</f>
        <v>195</v>
      </c>
      <c r="Z447" s="8" t="s">
        <v>2769</v>
      </c>
      <c r="AA447" s="115">
        <v>45500000</v>
      </c>
      <c r="AB447" s="115">
        <v>7000000</v>
      </c>
      <c r="AC447" s="138">
        <v>1206</v>
      </c>
      <c r="AD447" s="38">
        <v>45029</v>
      </c>
      <c r="AE447" s="115">
        <v>45500000</v>
      </c>
      <c r="AF447" s="138">
        <v>1381</v>
      </c>
      <c r="AG447" s="38">
        <v>45040</v>
      </c>
      <c r="AH447" s="115">
        <v>45500000</v>
      </c>
      <c r="AI447" s="36" t="s">
        <v>112</v>
      </c>
      <c r="AJ447" s="116">
        <v>45037</v>
      </c>
      <c r="AK447" s="114" t="s">
        <v>2867</v>
      </c>
      <c r="AL447" s="50" t="s">
        <v>114</v>
      </c>
      <c r="AM447" s="138" t="s">
        <v>295</v>
      </c>
      <c r="AN447" s="43" t="s">
        <v>240</v>
      </c>
      <c r="AO447" s="31"/>
      <c r="AP447" s="309" t="s">
        <v>310</v>
      </c>
      <c r="AQ447" s="31">
        <v>2</v>
      </c>
      <c r="AR447" s="305" t="s">
        <v>706</v>
      </c>
      <c r="AS447" s="258" t="s">
        <v>2868</v>
      </c>
      <c r="AT447" s="259" t="s">
        <v>2869</v>
      </c>
      <c r="AU447" s="115">
        <f>7000000+5133333</f>
        <v>12133333</v>
      </c>
      <c r="AV447" s="306" t="s">
        <v>2870</v>
      </c>
      <c r="AW447" s="306" t="s">
        <v>2871</v>
      </c>
      <c r="AX447" s="306" t="s">
        <v>2872</v>
      </c>
      <c r="AY447" s="306" t="s">
        <v>2873</v>
      </c>
      <c r="AZ447" s="8">
        <f>30+22</f>
        <v>52</v>
      </c>
      <c r="BA447" s="258" t="s">
        <v>2874</v>
      </c>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215"/>
      <c r="BY447" s="140">
        <v>45291</v>
      </c>
      <c r="BZ447" s="8">
        <f>Y447+AZ447</f>
        <v>247</v>
      </c>
      <c r="CA447" s="8" t="s">
        <v>2875</v>
      </c>
      <c r="CB447" s="115">
        <f>AA447+AU447</f>
        <v>57633333</v>
      </c>
      <c r="CC447" s="127" t="s">
        <v>121</v>
      </c>
      <c r="CD447" s="220"/>
      <c r="CE447" s="75"/>
      <c r="CF447" s="75"/>
      <c r="CG447" s="75"/>
      <c r="CH447" s="75"/>
      <c r="CI447" s="75"/>
      <c r="CJ447" s="75"/>
      <c r="CK447" s="75"/>
      <c r="CL447" s="75"/>
      <c r="CM447" s="75"/>
      <c r="CN447" s="75"/>
      <c r="CO447" s="75"/>
      <c r="CP447" s="75"/>
      <c r="CQ447" s="75"/>
      <c r="CR447" s="75"/>
      <c r="CS447" s="75"/>
      <c r="CT447" s="75"/>
      <c r="CU447" s="75"/>
      <c r="CV447" s="75"/>
      <c r="CW447" s="75"/>
      <c r="CX447" s="75"/>
      <c r="CY447" s="75"/>
      <c r="CZ447" s="75"/>
      <c r="DA447" s="75"/>
    </row>
    <row r="448" spans="1:105" ht="26.25" customHeight="1" x14ac:dyDescent="0.2">
      <c r="A448" s="64">
        <v>448</v>
      </c>
      <c r="B448" s="100">
        <v>89063</v>
      </c>
      <c r="C448" s="1" t="s">
        <v>95</v>
      </c>
      <c r="D448" s="1" t="s">
        <v>96</v>
      </c>
      <c r="E448" s="29" t="s">
        <v>97</v>
      </c>
      <c r="F448" s="30" t="s">
        <v>2876</v>
      </c>
      <c r="G448" s="26" t="s">
        <v>2088</v>
      </c>
      <c r="H448" s="35" t="s">
        <v>100</v>
      </c>
      <c r="I448" s="24" t="s">
        <v>129</v>
      </c>
      <c r="J448" s="5" t="s">
        <v>249</v>
      </c>
      <c r="K448" s="11">
        <v>1</v>
      </c>
      <c r="L448" s="87" t="s">
        <v>290</v>
      </c>
      <c r="M448" s="52" t="s">
        <v>2877</v>
      </c>
      <c r="N448" s="52" t="s">
        <v>105</v>
      </c>
      <c r="O448" s="52" t="s">
        <v>106</v>
      </c>
      <c r="P448" s="35" t="s">
        <v>2878</v>
      </c>
      <c r="Q448" s="26" t="s">
        <v>864</v>
      </c>
      <c r="R448" s="15" t="s">
        <v>109</v>
      </c>
      <c r="S448" s="35" t="s">
        <v>110</v>
      </c>
      <c r="T448" s="12">
        <v>45041</v>
      </c>
      <c r="U448" s="37">
        <v>45041</v>
      </c>
      <c r="V448" s="37">
        <v>45254</v>
      </c>
      <c r="W448" s="7">
        <v>7</v>
      </c>
      <c r="X448" s="7">
        <v>0</v>
      </c>
      <c r="Y448" s="7">
        <f>W448*30</f>
        <v>210</v>
      </c>
      <c r="Z448" s="7" t="s">
        <v>2664</v>
      </c>
      <c r="AA448" s="10">
        <v>21000000</v>
      </c>
      <c r="AB448" s="10">
        <v>3000000</v>
      </c>
      <c r="AC448" s="28">
        <v>1162</v>
      </c>
      <c r="AD448" s="37">
        <v>45016</v>
      </c>
      <c r="AE448" s="10">
        <v>21000000</v>
      </c>
      <c r="AF448" s="28">
        <v>1395</v>
      </c>
      <c r="AG448" s="37">
        <v>45041</v>
      </c>
      <c r="AH448" s="10">
        <v>21000000</v>
      </c>
      <c r="AI448" s="15" t="s">
        <v>112</v>
      </c>
      <c r="AJ448" s="16">
        <v>45040</v>
      </c>
      <c r="AK448" s="6" t="s">
        <v>2879</v>
      </c>
      <c r="AL448" s="35" t="s">
        <v>114</v>
      </c>
      <c r="AM448" s="28" t="s">
        <v>2880</v>
      </c>
      <c r="AN448" s="23" t="s">
        <v>559</v>
      </c>
      <c r="AO448" s="11"/>
      <c r="AP448" s="310" t="s">
        <v>418</v>
      </c>
      <c r="AQ448" s="11">
        <v>1</v>
      </c>
      <c r="AR448" s="26" t="s">
        <v>118</v>
      </c>
      <c r="AS448" s="94">
        <v>45254</v>
      </c>
      <c r="AT448" s="10">
        <v>6000000</v>
      </c>
      <c r="AU448" s="10">
        <v>6000000</v>
      </c>
      <c r="AV448" s="7">
        <v>2</v>
      </c>
      <c r="AW448" s="7">
        <v>0</v>
      </c>
      <c r="AX448" s="7">
        <v>60</v>
      </c>
      <c r="AY448" s="7" t="s">
        <v>119</v>
      </c>
      <c r="AZ448" s="7">
        <v>60</v>
      </c>
      <c r="BA448" s="94">
        <v>45315</v>
      </c>
      <c r="BB448" s="85"/>
      <c r="BC448" s="85"/>
      <c r="BD448" s="85"/>
      <c r="BE448" s="85"/>
      <c r="BF448" s="85"/>
      <c r="BG448" s="85"/>
      <c r="BH448" s="85"/>
      <c r="BI448" s="85"/>
      <c r="BJ448" s="85"/>
      <c r="BK448" s="85"/>
      <c r="BL448" s="85"/>
      <c r="BM448" s="85"/>
      <c r="BN448" s="85"/>
      <c r="BO448" s="85"/>
      <c r="BP448" s="85"/>
      <c r="BQ448" s="85"/>
      <c r="BR448" s="85"/>
      <c r="BS448" s="85"/>
      <c r="BT448" s="85"/>
      <c r="BU448" s="85"/>
      <c r="BV448" s="85"/>
      <c r="BW448" s="85"/>
      <c r="BX448" s="218"/>
      <c r="BY448" s="94">
        <v>45315</v>
      </c>
      <c r="BZ448" s="7">
        <f>Y448+AZ448</f>
        <v>270</v>
      </c>
      <c r="CA448" s="7" t="s">
        <v>1150</v>
      </c>
      <c r="CB448" s="10">
        <f>AA448+AU448</f>
        <v>27000000</v>
      </c>
      <c r="CC448" s="11" t="s">
        <v>121</v>
      </c>
      <c r="CD448" s="214"/>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row>
    <row r="449" spans="1:105" ht="27.75" customHeight="1" x14ac:dyDescent="0.2">
      <c r="A449" s="64">
        <v>449</v>
      </c>
      <c r="B449" s="100">
        <v>89402</v>
      </c>
      <c r="C449" s="1" t="s">
        <v>254</v>
      </c>
      <c r="D449" s="1" t="s">
        <v>255</v>
      </c>
      <c r="E449" s="29" t="s">
        <v>256</v>
      </c>
      <c r="F449" s="30" t="s">
        <v>2881</v>
      </c>
      <c r="G449" s="93" t="s">
        <v>2882</v>
      </c>
      <c r="H449" s="35" t="s">
        <v>100</v>
      </c>
      <c r="I449" s="24" t="s">
        <v>129</v>
      </c>
      <c r="J449" s="5" t="s">
        <v>249</v>
      </c>
      <c r="K449" s="11">
        <v>5</v>
      </c>
      <c r="L449" s="35" t="s">
        <v>214</v>
      </c>
      <c r="M449" s="52" t="s">
        <v>215</v>
      </c>
      <c r="N449" s="52" t="s">
        <v>105</v>
      </c>
      <c r="O449" s="52" t="s">
        <v>106</v>
      </c>
      <c r="P449" s="35" t="s">
        <v>2883</v>
      </c>
      <c r="Q449" s="26" t="s">
        <v>1311</v>
      </c>
      <c r="R449" s="15" t="s">
        <v>109</v>
      </c>
      <c r="S449" s="35" t="s">
        <v>110</v>
      </c>
      <c r="T449" s="12">
        <v>45041</v>
      </c>
      <c r="U449" s="37">
        <v>45078</v>
      </c>
      <c r="V449" s="37">
        <v>45275</v>
      </c>
      <c r="W449" s="7">
        <v>6</v>
      </c>
      <c r="X449" s="7">
        <v>15</v>
      </c>
      <c r="Y449" s="7">
        <f>W449*30+15</f>
        <v>195</v>
      </c>
      <c r="Z449" s="7" t="s">
        <v>2769</v>
      </c>
      <c r="AA449" s="10">
        <v>15600000</v>
      </c>
      <c r="AB449" s="10">
        <v>2400000</v>
      </c>
      <c r="AC449" s="28">
        <v>1186</v>
      </c>
      <c r="AD449" s="37">
        <v>45029</v>
      </c>
      <c r="AE449" s="10">
        <v>78000000</v>
      </c>
      <c r="AF449" s="28">
        <v>1391</v>
      </c>
      <c r="AG449" s="37">
        <v>45041</v>
      </c>
      <c r="AH449" s="10">
        <v>15600000</v>
      </c>
      <c r="AI449" s="15" t="s">
        <v>112</v>
      </c>
      <c r="AJ449" s="16">
        <v>45040</v>
      </c>
      <c r="AK449" s="6" t="s">
        <v>2884</v>
      </c>
      <c r="AL449" s="35" t="s">
        <v>114</v>
      </c>
      <c r="AM449" s="28" t="s">
        <v>661</v>
      </c>
      <c r="AN449" s="11" t="s">
        <v>657</v>
      </c>
      <c r="AO449" s="11"/>
      <c r="AP449" s="310" t="s">
        <v>265</v>
      </c>
      <c r="AQ449" s="11">
        <v>2</v>
      </c>
      <c r="AR449" s="26" t="s">
        <v>118</v>
      </c>
      <c r="AS449" s="94">
        <v>45267</v>
      </c>
      <c r="AT449" s="10">
        <v>2400000</v>
      </c>
      <c r="AU449" s="10">
        <v>2400000</v>
      </c>
      <c r="AV449" s="7">
        <v>1</v>
      </c>
      <c r="AW449" s="7">
        <v>0</v>
      </c>
      <c r="AX449" s="7">
        <v>30</v>
      </c>
      <c r="AY449" s="7" t="s">
        <v>136</v>
      </c>
      <c r="AZ449" s="7">
        <v>30</v>
      </c>
      <c r="BA449" s="94">
        <v>45306</v>
      </c>
      <c r="BB449" s="40"/>
      <c r="BC449" s="40"/>
      <c r="BD449" s="40"/>
      <c r="BE449" s="40"/>
      <c r="BF449" s="40"/>
      <c r="BG449" s="40"/>
      <c r="BH449" s="40"/>
      <c r="BI449" s="40"/>
      <c r="BJ449" s="40"/>
      <c r="BK449" s="26" t="s">
        <v>343</v>
      </c>
      <c r="BL449" s="94">
        <v>45182</v>
      </c>
      <c r="BM449" s="94">
        <v>45183</v>
      </c>
      <c r="BN449" s="26" t="s">
        <v>2885</v>
      </c>
      <c r="BO449" s="26">
        <v>19370093</v>
      </c>
      <c r="BP449" s="26" t="s">
        <v>2886</v>
      </c>
      <c r="BQ449" s="10">
        <v>8240000</v>
      </c>
      <c r="BR449" s="26" t="s">
        <v>2882</v>
      </c>
      <c r="BS449" s="26">
        <v>79449321</v>
      </c>
      <c r="BT449" s="26" t="s">
        <v>2887</v>
      </c>
      <c r="BU449" s="10">
        <v>7360000</v>
      </c>
      <c r="BV449" s="25" t="s">
        <v>2888</v>
      </c>
      <c r="BW449" s="26" t="s">
        <v>722</v>
      </c>
      <c r="BX449" s="230">
        <v>45218</v>
      </c>
      <c r="BY449" s="94">
        <v>45306</v>
      </c>
      <c r="BZ449" s="7">
        <f>Y449+AZ449</f>
        <v>225</v>
      </c>
      <c r="CA449" s="7" t="s">
        <v>2453</v>
      </c>
      <c r="CB449" s="10">
        <f>AA449+AU449</f>
        <v>18000000</v>
      </c>
      <c r="CC449" s="11" t="s">
        <v>612</v>
      </c>
      <c r="CD449" s="214"/>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row>
    <row r="450" spans="1:105" ht="26.25" customHeight="1" x14ac:dyDescent="0.2">
      <c r="A450" s="77">
        <v>450</v>
      </c>
      <c r="B450" s="100">
        <v>89413</v>
      </c>
      <c r="C450" s="1" t="s">
        <v>254</v>
      </c>
      <c r="D450" s="1" t="s">
        <v>255</v>
      </c>
      <c r="E450" s="29" t="s">
        <v>256</v>
      </c>
      <c r="F450" s="112" t="s">
        <v>2889</v>
      </c>
      <c r="G450" s="82" t="s">
        <v>2890</v>
      </c>
      <c r="H450" s="48" t="s">
        <v>100</v>
      </c>
      <c r="I450" s="45" t="s">
        <v>129</v>
      </c>
      <c r="J450" s="47" t="s">
        <v>249</v>
      </c>
      <c r="K450" s="39">
        <v>4</v>
      </c>
      <c r="L450" s="48" t="s">
        <v>214</v>
      </c>
      <c r="M450" s="132" t="s">
        <v>215</v>
      </c>
      <c r="N450" s="132" t="s">
        <v>105</v>
      </c>
      <c r="O450" s="132" t="s">
        <v>106</v>
      </c>
      <c r="P450" s="48" t="s">
        <v>2891</v>
      </c>
      <c r="Q450" s="82" t="s">
        <v>557</v>
      </c>
      <c r="R450" s="105" t="s">
        <v>109</v>
      </c>
      <c r="S450" s="48" t="s">
        <v>110</v>
      </c>
      <c r="T450" s="134">
        <v>45041</v>
      </c>
      <c r="U450" s="44">
        <v>45042</v>
      </c>
      <c r="V450" s="44">
        <v>45239</v>
      </c>
      <c r="W450" s="65">
        <v>6</v>
      </c>
      <c r="X450" s="65">
        <v>15</v>
      </c>
      <c r="Y450" s="65">
        <f>W450*30+15</f>
        <v>195</v>
      </c>
      <c r="Z450" s="65" t="s">
        <v>2769</v>
      </c>
      <c r="AA450" s="17">
        <v>13000000</v>
      </c>
      <c r="AB450" s="17">
        <v>2000000</v>
      </c>
      <c r="AC450" s="133">
        <v>1197</v>
      </c>
      <c r="AD450" s="44">
        <v>45029</v>
      </c>
      <c r="AE450" s="17">
        <v>39000000</v>
      </c>
      <c r="AF450" s="133">
        <v>1392</v>
      </c>
      <c r="AG450" s="44">
        <v>45041</v>
      </c>
      <c r="AH450" s="17">
        <v>13000000</v>
      </c>
      <c r="AI450" s="105" t="s">
        <v>112</v>
      </c>
      <c r="AJ450" s="108">
        <v>45040</v>
      </c>
      <c r="AK450" s="107" t="s">
        <v>2892</v>
      </c>
      <c r="AL450" s="48" t="s">
        <v>114</v>
      </c>
      <c r="AM450" s="133" t="s">
        <v>263</v>
      </c>
      <c r="AN450" s="109" t="s">
        <v>2893</v>
      </c>
      <c r="AO450" s="39"/>
      <c r="AP450" s="311" t="s">
        <v>265</v>
      </c>
      <c r="AQ450" s="39">
        <v>1</v>
      </c>
      <c r="AR450" s="82" t="s">
        <v>118</v>
      </c>
      <c r="AS450" s="129">
        <v>45239</v>
      </c>
      <c r="AT450" s="17">
        <v>4000000</v>
      </c>
      <c r="AU450" s="17">
        <v>4000000</v>
      </c>
      <c r="AV450" s="65">
        <v>2</v>
      </c>
      <c r="AW450" s="65">
        <v>0</v>
      </c>
      <c r="AX450" s="65">
        <v>60</v>
      </c>
      <c r="AY450" s="65" t="s">
        <v>119</v>
      </c>
      <c r="AZ450" s="65">
        <v>60</v>
      </c>
      <c r="BA450" s="129">
        <v>45300</v>
      </c>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207"/>
      <c r="BY450" s="129">
        <v>45300</v>
      </c>
      <c r="BZ450" s="65">
        <f>Y450+AZ450</f>
        <v>255</v>
      </c>
      <c r="CA450" s="65" t="s">
        <v>982</v>
      </c>
      <c r="CB450" s="17">
        <f>AA450+AU450</f>
        <v>17000000</v>
      </c>
      <c r="CC450" s="106" t="s">
        <v>121</v>
      </c>
      <c r="CD450" s="221"/>
      <c r="CE450" s="85"/>
      <c r="CF450" s="85"/>
      <c r="CG450" s="85"/>
      <c r="CH450" s="85"/>
      <c r="CI450" s="85"/>
      <c r="CJ450" s="85"/>
      <c r="CK450" s="85"/>
      <c r="CL450" s="85"/>
      <c r="CM450" s="85"/>
      <c r="CN450" s="85"/>
      <c r="CO450" s="85"/>
      <c r="CP450" s="85"/>
      <c r="CQ450" s="85"/>
      <c r="CR450" s="85"/>
      <c r="CS450" s="85"/>
      <c r="CT450" s="85"/>
      <c r="CU450" s="85"/>
      <c r="CV450" s="85"/>
      <c r="CW450" s="85"/>
      <c r="CX450" s="85"/>
      <c r="CY450" s="85"/>
      <c r="CZ450" s="85"/>
      <c r="DA450" s="85"/>
    </row>
    <row r="451" spans="1:105" ht="26.25" customHeight="1" x14ac:dyDescent="0.2">
      <c r="A451" s="64">
        <v>451</v>
      </c>
      <c r="B451" s="100">
        <v>89417</v>
      </c>
      <c r="C451" s="1" t="s">
        <v>419</v>
      </c>
      <c r="D451" s="1" t="s">
        <v>255</v>
      </c>
      <c r="E451" s="29" t="s">
        <v>256</v>
      </c>
      <c r="F451" s="30" t="s">
        <v>2894</v>
      </c>
      <c r="G451" s="86" t="s">
        <v>2895</v>
      </c>
      <c r="H451" s="35" t="s">
        <v>100</v>
      </c>
      <c r="I451" s="24" t="s">
        <v>129</v>
      </c>
      <c r="J451" s="5" t="s">
        <v>249</v>
      </c>
      <c r="K451" s="11">
        <v>5</v>
      </c>
      <c r="L451" s="35" t="s">
        <v>103</v>
      </c>
      <c r="M451" s="52" t="s">
        <v>2896</v>
      </c>
      <c r="N451" s="52" t="s">
        <v>105</v>
      </c>
      <c r="O451" s="52" t="s">
        <v>106</v>
      </c>
      <c r="P451" s="35" t="s">
        <v>2897</v>
      </c>
      <c r="Q451" s="26" t="s">
        <v>390</v>
      </c>
      <c r="R451" s="15" t="s">
        <v>109</v>
      </c>
      <c r="S451" s="35" t="s">
        <v>110</v>
      </c>
      <c r="T451" s="12">
        <v>45041</v>
      </c>
      <c r="U451" s="37">
        <v>45041</v>
      </c>
      <c r="V451" s="37">
        <v>45238</v>
      </c>
      <c r="W451" s="7">
        <v>6</v>
      </c>
      <c r="X451" s="7">
        <v>15</v>
      </c>
      <c r="Y451" s="7">
        <f>W451*30+15</f>
        <v>195</v>
      </c>
      <c r="Z451" s="7" t="s">
        <v>2769</v>
      </c>
      <c r="AA451" s="10">
        <v>32500000</v>
      </c>
      <c r="AB451" s="10">
        <v>5000000</v>
      </c>
      <c r="AC451" s="28">
        <v>1201</v>
      </c>
      <c r="AD451" s="37">
        <v>45029</v>
      </c>
      <c r="AE451" s="10">
        <v>97500000</v>
      </c>
      <c r="AF451" s="28">
        <v>1393</v>
      </c>
      <c r="AG451" s="37">
        <v>45041</v>
      </c>
      <c r="AH451" s="10">
        <v>32500000</v>
      </c>
      <c r="AI451" s="15" t="s">
        <v>112</v>
      </c>
      <c r="AJ451" s="16">
        <v>45040</v>
      </c>
      <c r="AK451" s="6" t="s">
        <v>2898</v>
      </c>
      <c r="AL451" s="35" t="s">
        <v>114</v>
      </c>
      <c r="AM451" s="28" t="s">
        <v>263</v>
      </c>
      <c r="AN451" s="11" t="s">
        <v>264</v>
      </c>
      <c r="AO451" s="11"/>
      <c r="AP451" s="11" t="s">
        <v>265</v>
      </c>
      <c r="AQ451" s="11"/>
      <c r="AR451" s="40"/>
      <c r="AS451" s="40"/>
      <c r="AT451" s="40"/>
      <c r="AU451" s="40"/>
      <c r="AV451" s="40"/>
      <c r="AW451" s="40"/>
      <c r="AX451" s="40"/>
      <c r="AY451" s="40"/>
      <c r="AZ451" s="40"/>
      <c r="BA451" s="40"/>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207"/>
      <c r="BY451" s="92">
        <f>V451</f>
        <v>45238</v>
      </c>
      <c r="BZ451" s="26">
        <f>Y451+AZ451</f>
        <v>195</v>
      </c>
      <c r="CA451" s="26" t="str">
        <f>Z451</f>
        <v>6 MESES Y 15 DIAS</v>
      </c>
      <c r="CB451" s="131">
        <f>AA451+AU451</f>
        <v>32500000</v>
      </c>
      <c r="CC451" s="11" t="s">
        <v>281</v>
      </c>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row>
    <row r="452" spans="1:105" ht="26.25" customHeight="1" x14ac:dyDescent="0.2">
      <c r="A452" s="64">
        <v>452</v>
      </c>
      <c r="B452" s="100">
        <v>89044</v>
      </c>
      <c r="C452" s="1" t="s">
        <v>2217</v>
      </c>
      <c r="D452" s="1" t="s">
        <v>622</v>
      </c>
      <c r="E452" s="29" t="s">
        <v>623</v>
      </c>
      <c r="F452" s="30" t="s">
        <v>2899</v>
      </c>
      <c r="G452" s="86" t="s">
        <v>2900</v>
      </c>
      <c r="H452" s="35" t="s">
        <v>100</v>
      </c>
      <c r="I452" s="24" t="s">
        <v>129</v>
      </c>
      <c r="J452" s="5" t="s">
        <v>249</v>
      </c>
      <c r="K452" s="11">
        <v>3</v>
      </c>
      <c r="L452" s="35" t="s">
        <v>103</v>
      </c>
      <c r="M452" s="52" t="s">
        <v>2275</v>
      </c>
      <c r="N452" s="52" t="s">
        <v>105</v>
      </c>
      <c r="O452" s="52" t="s">
        <v>106</v>
      </c>
      <c r="P452" s="35" t="s">
        <v>2901</v>
      </c>
      <c r="Q452" s="26" t="s">
        <v>2902</v>
      </c>
      <c r="R452" s="15" t="s">
        <v>109</v>
      </c>
      <c r="S452" s="35" t="s">
        <v>110</v>
      </c>
      <c r="T452" s="12">
        <v>45040</v>
      </c>
      <c r="U452" s="37">
        <v>45044</v>
      </c>
      <c r="V452" s="37">
        <v>45257</v>
      </c>
      <c r="W452" s="7">
        <v>7</v>
      </c>
      <c r="X452" s="7">
        <v>0</v>
      </c>
      <c r="Y452" s="7">
        <f>W452*30</f>
        <v>210</v>
      </c>
      <c r="Z452" s="7" t="s">
        <v>2664</v>
      </c>
      <c r="AA452" s="10">
        <v>31850000</v>
      </c>
      <c r="AB452" s="10">
        <v>4550000</v>
      </c>
      <c r="AC452" s="28">
        <v>1158</v>
      </c>
      <c r="AD452" s="37">
        <v>45016</v>
      </c>
      <c r="AE452" s="10">
        <v>31850000</v>
      </c>
      <c r="AF452" s="28">
        <v>1394</v>
      </c>
      <c r="AG452" s="37">
        <v>45041</v>
      </c>
      <c r="AH452" s="10">
        <v>31850000</v>
      </c>
      <c r="AI452" s="15" t="s">
        <v>112</v>
      </c>
      <c r="AJ452" s="16">
        <v>45040</v>
      </c>
      <c r="AK452" s="6" t="s">
        <v>2903</v>
      </c>
      <c r="AL452" s="35" t="s">
        <v>114</v>
      </c>
      <c r="AM452" s="28" t="s">
        <v>630</v>
      </c>
      <c r="AN452" s="11" t="s">
        <v>2792</v>
      </c>
      <c r="AO452" s="11"/>
      <c r="AP452" s="11" t="s">
        <v>472</v>
      </c>
      <c r="AQ452" s="11"/>
      <c r="AR452" s="40"/>
      <c r="AS452" s="40"/>
      <c r="AT452" s="40"/>
      <c r="AU452" s="40"/>
      <c r="AV452" s="40"/>
      <c r="AW452" s="40"/>
      <c r="AX452" s="40"/>
      <c r="AY452" s="40"/>
      <c r="AZ452" s="40"/>
      <c r="BA452" s="40"/>
      <c r="BB452" s="85"/>
      <c r="BC452" s="85"/>
      <c r="BD452" s="85"/>
      <c r="BE452" s="85"/>
      <c r="BF452" s="85"/>
      <c r="BG452" s="85"/>
      <c r="BH452" s="85"/>
      <c r="BI452" s="85"/>
      <c r="BJ452" s="85"/>
      <c r="BK452" s="85"/>
      <c r="BL452" s="85"/>
      <c r="BM452" s="85"/>
      <c r="BN452" s="85"/>
      <c r="BO452" s="85"/>
      <c r="BP452" s="85"/>
      <c r="BQ452" s="85"/>
      <c r="BR452" s="85"/>
      <c r="BS452" s="85"/>
      <c r="BT452" s="85"/>
      <c r="BU452" s="85"/>
      <c r="BV452" s="85"/>
      <c r="BW452" s="85"/>
      <c r="BX452" s="218"/>
      <c r="BY452" s="92">
        <f>V452</f>
        <v>45257</v>
      </c>
      <c r="BZ452" s="26">
        <f>Y452+AZ452</f>
        <v>210</v>
      </c>
      <c r="CA452" s="26" t="str">
        <f>Z452</f>
        <v xml:space="preserve">7 MESES </v>
      </c>
      <c r="CB452" s="131">
        <f>AA452+AU452</f>
        <v>31850000</v>
      </c>
      <c r="CC452" s="11" t="s">
        <v>281</v>
      </c>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row>
    <row r="453" spans="1:105" ht="26.25" customHeight="1" x14ac:dyDescent="0.2">
      <c r="A453" s="172">
        <v>453</v>
      </c>
      <c r="B453" s="100">
        <v>89408</v>
      </c>
      <c r="C453" s="1" t="s">
        <v>456</v>
      </c>
      <c r="D453" s="1" t="s">
        <v>457</v>
      </c>
      <c r="E453" s="29" t="s">
        <v>458</v>
      </c>
      <c r="F453" s="171" t="s">
        <v>2904</v>
      </c>
      <c r="G453" s="123" t="s">
        <v>2905</v>
      </c>
      <c r="H453" s="143" t="s">
        <v>100</v>
      </c>
      <c r="I453" s="53" t="s">
        <v>101</v>
      </c>
      <c r="J453" s="117" t="s">
        <v>249</v>
      </c>
      <c r="K453" s="83">
        <v>4</v>
      </c>
      <c r="L453" s="149" t="s">
        <v>290</v>
      </c>
      <c r="M453" s="150" t="s">
        <v>215</v>
      </c>
      <c r="N453" s="150" t="s">
        <v>105</v>
      </c>
      <c r="O453" s="150" t="s">
        <v>106</v>
      </c>
      <c r="P453" s="143" t="s">
        <v>2906</v>
      </c>
      <c r="Q453" s="123" t="s">
        <v>2907</v>
      </c>
      <c r="R453" s="120" t="s">
        <v>109</v>
      </c>
      <c r="S453" s="143" t="s">
        <v>110</v>
      </c>
      <c r="T453" s="152">
        <v>45043</v>
      </c>
      <c r="U453" s="153">
        <v>45061</v>
      </c>
      <c r="V453" s="153">
        <v>45259</v>
      </c>
      <c r="W453" s="118">
        <v>6</v>
      </c>
      <c r="X453" s="118">
        <v>15</v>
      </c>
      <c r="Y453" s="118">
        <f>W453*30+15</f>
        <v>195</v>
      </c>
      <c r="Z453" s="118" t="s">
        <v>2769</v>
      </c>
      <c r="AA453" s="119">
        <v>18200000</v>
      </c>
      <c r="AB453" s="119">
        <v>2800000</v>
      </c>
      <c r="AC453" s="151">
        <v>1192</v>
      </c>
      <c r="AD453" s="153">
        <v>45029</v>
      </c>
      <c r="AE453" s="119">
        <v>36400000</v>
      </c>
      <c r="AF453" s="151">
        <v>1420</v>
      </c>
      <c r="AG453" s="153">
        <v>45049</v>
      </c>
      <c r="AH453" s="119">
        <v>18200000</v>
      </c>
      <c r="AI453" s="120" t="s">
        <v>112</v>
      </c>
      <c r="AJ453" s="121">
        <v>45041</v>
      </c>
      <c r="AK453" s="122" t="s">
        <v>2908</v>
      </c>
      <c r="AL453" s="143" t="s">
        <v>114</v>
      </c>
      <c r="AM453" s="151" t="s">
        <v>465</v>
      </c>
      <c r="AN453" s="83" t="s">
        <v>460</v>
      </c>
      <c r="AO453" s="83"/>
      <c r="AP453" s="312" t="s">
        <v>126</v>
      </c>
      <c r="AQ453" s="83">
        <v>1</v>
      </c>
      <c r="AR453" s="123" t="s">
        <v>118</v>
      </c>
      <c r="AS453" s="158">
        <v>45259</v>
      </c>
      <c r="AT453" s="119">
        <v>2333333</v>
      </c>
      <c r="AU453" s="119">
        <v>2333333</v>
      </c>
      <c r="AV453" s="118">
        <v>0</v>
      </c>
      <c r="AW453" s="118">
        <v>25</v>
      </c>
      <c r="AX453" s="118">
        <v>25</v>
      </c>
      <c r="AY453" s="118" t="s">
        <v>2909</v>
      </c>
      <c r="AZ453" s="118">
        <v>25</v>
      </c>
      <c r="BA453" s="158">
        <v>45284</v>
      </c>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215"/>
      <c r="BY453" s="158">
        <v>45284</v>
      </c>
      <c r="BZ453" s="118">
        <f>Y453+AZ453</f>
        <v>220</v>
      </c>
      <c r="CA453" s="118" t="s">
        <v>1648</v>
      </c>
      <c r="CB453" s="119">
        <f>AA453+AU453</f>
        <v>20533333</v>
      </c>
      <c r="CC453" s="128" t="s">
        <v>121</v>
      </c>
      <c r="CD453" s="219"/>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row>
    <row r="454" spans="1:105" ht="26.25" customHeight="1" x14ac:dyDescent="0.2">
      <c r="A454" s="64">
        <v>454</v>
      </c>
      <c r="B454" s="100">
        <v>89419</v>
      </c>
      <c r="C454" s="1" t="s">
        <v>990</v>
      </c>
      <c r="D454" s="1" t="s">
        <v>991</v>
      </c>
      <c r="E454" s="29" t="s">
        <v>992</v>
      </c>
      <c r="F454" s="30" t="s">
        <v>2910</v>
      </c>
      <c r="G454" s="86" t="s">
        <v>2911</v>
      </c>
      <c r="H454" s="35" t="s">
        <v>100</v>
      </c>
      <c r="I454" s="24" t="s">
        <v>129</v>
      </c>
      <c r="J454" s="5" t="s">
        <v>249</v>
      </c>
      <c r="K454" s="11">
        <v>4</v>
      </c>
      <c r="L454" s="35" t="s">
        <v>103</v>
      </c>
      <c r="M454" s="52" t="s">
        <v>1614</v>
      </c>
      <c r="N454" s="52" t="s">
        <v>105</v>
      </c>
      <c r="O454" s="52" t="s">
        <v>106</v>
      </c>
      <c r="P454" s="35" t="s">
        <v>2912</v>
      </c>
      <c r="Q454" s="26" t="s">
        <v>2913</v>
      </c>
      <c r="R454" s="15" t="s">
        <v>109</v>
      </c>
      <c r="S454" s="35" t="s">
        <v>110</v>
      </c>
      <c r="T454" s="12">
        <v>45041</v>
      </c>
      <c r="U454" s="37">
        <v>45041</v>
      </c>
      <c r="V454" s="37">
        <v>45238</v>
      </c>
      <c r="W454" s="7">
        <v>6</v>
      </c>
      <c r="X454" s="7">
        <v>15</v>
      </c>
      <c r="Y454" s="7">
        <f>W454*30+15</f>
        <v>195</v>
      </c>
      <c r="Z454" s="7" t="s">
        <v>2769</v>
      </c>
      <c r="AA454" s="10">
        <v>29575000</v>
      </c>
      <c r="AB454" s="10">
        <v>4550000</v>
      </c>
      <c r="AC454" s="28">
        <v>1203</v>
      </c>
      <c r="AD454" s="37">
        <v>45029</v>
      </c>
      <c r="AE454" s="10">
        <v>59150000</v>
      </c>
      <c r="AF454" s="28">
        <v>1397</v>
      </c>
      <c r="AG454" s="37">
        <v>45041</v>
      </c>
      <c r="AH454" s="10">
        <v>29575000</v>
      </c>
      <c r="AI454" s="15" t="s">
        <v>112</v>
      </c>
      <c r="AJ454" s="16">
        <v>45040</v>
      </c>
      <c r="AK454" s="6" t="s">
        <v>2914</v>
      </c>
      <c r="AL454" s="35" t="s">
        <v>114</v>
      </c>
      <c r="AM454" s="28" t="s">
        <v>1001</v>
      </c>
      <c r="AN454" s="15" t="s">
        <v>1217</v>
      </c>
      <c r="AO454" s="11"/>
      <c r="AP454" s="11" t="s">
        <v>117</v>
      </c>
      <c r="AQ454" s="11"/>
      <c r="AR454" s="40"/>
      <c r="AS454" s="40"/>
      <c r="AT454" s="40"/>
      <c r="AU454" s="40"/>
      <c r="AV454" s="40"/>
      <c r="AW454" s="40"/>
      <c r="AX454" s="40"/>
      <c r="AY454" s="40"/>
      <c r="AZ454" s="40"/>
      <c r="BA454" s="40"/>
      <c r="BB454" s="75"/>
      <c r="BC454" s="75"/>
      <c r="BD454" s="75"/>
      <c r="BE454" s="75"/>
      <c r="BF454" s="75"/>
      <c r="BG454" s="75"/>
      <c r="BH454" s="75"/>
      <c r="BI454" s="75"/>
      <c r="BJ454" s="75"/>
      <c r="BK454" s="75"/>
      <c r="BL454" s="75"/>
      <c r="BM454" s="75"/>
      <c r="BN454" s="75"/>
      <c r="BO454" s="75"/>
      <c r="BP454" s="75"/>
      <c r="BQ454" s="75"/>
      <c r="BR454" s="75"/>
      <c r="BS454" s="75"/>
      <c r="BT454" s="75"/>
      <c r="BU454" s="75"/>
      <c r="BV454" s="75"/>
      <c r="BW454" s="75"/>
      <c r="BX454" s="207"/>
      <c r="BY454" s="92">
        <f>V454</f>
        <v>45238</v>
      </c>
      <c r="BZ454" s="26">
        <f>Y454+AZ454</f>
        <v>195</v>
      </c>
      <c r="CA454" s="26" t="str">
        <f>Z454</f>
        <v>6 MESES Y 15 DIAS</v>
      </c>
      <c r="CB454" s="131">
        <f>AA454+AU454</f>
        <v>29575000</v>
      </c>
      <c r="CC454" s="11" t="s">
        <v>281</v>
      </c>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row>
    <row r="455" spans="1:105" ht="26.25" customHeight="1" x14ac:dyDescent="0.2">
      <c r="A455" s="64">
        <v>455</v>
      </c>
      <c r="B455" s="100">
        <v>89409</v>
      </c>
      <c r="C455" s="1" t="s">
        <v>2820</v>
      </c>
      <c r="D455" s="1" t="s">
        <v>1128</v>
      </c>
      <c r="E455" s="29" t="s">
        <v>1129</v>
      </c>
      <c r="F455" s="30" t="s">
        <v>2915</v>
      </c>
      <c r="G455" s="86" t="s">
        <v>2916</v>
      </c>
      <c r="H455" s="35" t="s">
        <v>100</v>
      </c>
      <c r="I455" s="24" t="s">
        <v>101</v>
      </c>
      <c r="J455" s="5" t="s">
        <v>249</v>
      </c>
      <c r="K455" s="11">
        <v>3</v>
      </c>
      <c r="L455" s="35" t="s">
        <v>103</v>
      </c>
      <c r="M455" s="52" t="s">
        <v>2917</v>
      </c>
      <c r="N455" s="52" t="s">
        <v>105</v>
      </c>
      <c r="O455" s="52" t="s">
        <v>106</v>
      </c>
      <c r="P455" s="35" t="s">
        <v>2918</v>
      </c>
      <c r="Q455" s="26" t="s">
        <v>2716</v>
      </c>
      <c r="R455" s="15" t="s">
        <v>109</v>
      </c>
      <c r="S455" s="35" t="s">
        <v>110</v>
      </c>
      <c r="T455" s="12">
        <v>45041</v>
      </c>
      <c r="U455" s="37">
        <v>45041</v>
      </c>
      <c r="V455" s="37">
        <v>45239</v>
      </c>
      <c r="W455" s="7">
        <v>6</v>
      </c>
      <c r="X455" s="7">
        <v>15</v>
      </c>
      <c r="Y455" s="7">
        <f>W455*30+15</f>
        <v>195</v>
      </c>
      <c r="Z455" s="7" t="s">
        <v>2769</v>
      </c>
      <c r="AA455" s="10">
        <v>29575000</v>
      </c>
      <c r="AB455" s="10">
        <v>4550000</v>
      </c>
      <c r="AC455" s="28">
        <v>1193</v>
      </c>
      <c r="AD455" s="37">
        <v>45029</v>
      </c>
      <c r="AE455" s="10">
        <v>236600000</v>
      </c>
      <c r="AF455" s="28">
        <v>1389</v>
      </c>
      <c r="AG455" s="37">
        <v>45041</v>
      </c>
      <c r="AH455" s="10">
        <v>29575000</v>
      </c>
      <c r="AI455" s="15" t="s">
        <v>112</v>
      </c>
      <c r="AJ455" s="16">
        <v>45040</v>
      </c>
      <c r="AK455" s="6" t="s">
        <v>2919</v>
      </c>
      <c r="AL455" s="35" t="s">
        <v>114</v>
      </c>
      <c r="AM455" s="28" t="s">
        <v>1137</v>
      </c>
      <c r="AN455" s="15" t="s">
        <v>1138</v>
      </c>
      <c r="AO455" s="11"/>
      <c r="AP455" s="11" t="s">
        <v>225</v>
      </c>
      <c r="AQ455" s="11"/>
      <c r="AR455" s="40"/>
      <c r="AS455" s="40"/>
      <c r="AT455" s="40"/>
      <c r="AU455" s="40"/>
      <c r="AV455" s="40"/>
      <c r="AW455" s="40"/>
      <c r="AX455" s="40"/>
      <c r="AY455" s="40"/>
      <c r="AZ455" s="40"/>
      <c r="BA455" s="40"/>
      <c r="BB455" s="85"/>
      <c r="BC455" s="85"/>
      <c r="BD455" s="85"/>
      <c r="BE455" s="85"/>
      <c r="BF455" s="85"/>
      <c r="BG455" s="85"/>
      <c r="BH455" s="85"/>
      <c r="BI455" s="85"/>
      <c r="BJ455" s="85"/>
      <c r="BK455" s="85"/>
      <c r="BL455" s="85"/>
      <c r="BM455" s="85"/>
      <c r="BN455" s="85"/>
      <c r="BO455" s="85"/>
      <c r="BP455" s="85"/>
      <c r="BQ455" s="85"/>
      <c r="BR455" s="85"/>
      <c r="BS455" s="85"/>
      <c r="BT455" s="85"/>
      <c r="BU455" s="85"/>
      <c r="BV455" s="85"/>
      <c r="BW455" s="85"/>
      <c r="BX455" s="218"/>
      <c r="BY455" s="92">
        <v>45239</v>
      </c>
      <c r="BZ455" s="26">
        <f>Y455+AZ455</f>
        <v>195</v>
      </c>
      <c r="CA455" s="26" t="str">
        <f>Z455</f>
        <v>6 MESES Y 15 DIAS</v>
      </c>
      <c r="CB455" s="131">
        <f>AA455+AU455</f>
        <v>29575000</v>
      </c>
      <c r="CC455" s="11" t="s">
        <v>281</v>
      </c>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row>
    <row r="456" spans="1:105" ht="26.25" customHeight="1" x14ac:dyDescent="0.2">
      <c r="A456" s="79">
        <v>456</v>
      </c>
      <c r="B456" s="100">
        <v>89409</v>
      </c>
      <c r="C456" s="1" t="s">
        <v>2820</v>
      </c>
      <c r="D456" s="1" t="s">
        <v>1128</v>
      </c>
      <c r="E456" s="29" t="s">
        <v>1129</v>
      </c>
      <c r="F456" s="154" t="s">
        <v>2920</v>
      </c>
      <c r="G456" s="189" t="s">
        <v>2921</v>
      </c>
      <c r="H456" s="50" t="s">
        <v>100</v>
      </c>
      <c r="I456" s="54" t="s">
        <v>101</v>
      </c>
      <c r="J456" s="49" t="s">
        <v>249</v>
      </c>
      <c r="K456" s="31">
        <v>3</v>
      </c>
      <c r="L456" s="50" t="s">
        <v>103</v>
      </c>
      <c r="M456" s="126" t="s">
        <v>2917</v>
      </c>
      <c r="N456" s="126" t="s">
        <v>105</v>
      </c>
      <c r="O456" s="126" t="s">
        <v>106</v>
      </c>
      <c r="P456" s="50" t="s">
        <v>2922</v>
      </c>
      <c r="Q456" s="80" t="s">
        <v>1708</v>
      </c>
      <c r="R456" s="36" t="s">
        <v>109</v>
      </c>
      <c r="S456" s="50" t="s">
        <v>110</v>
      </c>
      <c r="T456" s="139">
        <v>45041</v>
      </c>
      <c r="U456" s="38">
        <v>45041</v>
      </c>
      <c r="V456" s="38">
        <v>45239</v>
      </c>
      <c r="W456" s="8">
        <v>6</v>
      </c>
      <c r="X456" s="8">
        <v>15</v>
      </c>
      <c r="Y456" s="8">
        <f>W456*30+15</f>
        <v>195</v>
      </c>
      <c r="Z456" s="8" t="s">
        <v>2769</v>
      </c>
      <c r="AA456" s="115">
        <v>29575000</v>
      </c>
      <c r="AB456" s="115">
        <v>4550000</v>
      </c>
      <c r="AC456" s="138">
        <v>1193</v>
      </c>
      <c r="AD456" s="38">
        <v>45029</v>
      </c>
      <c r="AE456" s="115">
        <v>236600000</v>
      </c>
      <c r="AF456" s="138">
        <v>1390</v>
      </c>
      <c r="AG456" s="38">
        <v>45041</v>
      </c>
      <c r="AH456" s="115">
        <v>29575000</v>
      </c>
      <c r="AI456" s="36" t="s">
        <v>112</v>
      </c>
      <c r="AJ456" s="116">
        <v>45040</v>
      </c>
      <c r="AK456" s="114" t="s">
        <v>2923</v>
      </c>
      <c r="AL456" s="50" t="s">
        <v>114</v>
      </c>
      <c r="AM456" s="138" t="s">
        <v>1137</v>
      </c>
      <c r="AN456" s="36" t="s">
        <v>1138</v>
      </c>
      <c r="AO456" s="31"/>
      <c r="AP456" s="309" t="s">
        <v>225</v>
      </c>
      <c r="AQ456" s="31">
        <v>1</v>
      </c>
      <c r="AR456" s="80" t="s">
        <v>118</v>
      </c>
      <c r="AS456" s="140">
        <v>45239</v>
      </c>
      <c r="AT456" s="115">
        <v>4550000</v>
      </c>
      <c r="AU456" s="115">
        <v>4550000</v>
      </c>
      <c r="AV456" s="8">
        <v>1</v>
      </c>
      <c r="AW456" s="8">
        <v>0</v>
      </c>
      <c r="AX456" s="8">
        <v>30</v>
      </c>
      <c r="AY456" s="8" t="s">
        <v>136</v>
      </c>
      <c r="AZ456" s="8">
        <v>30</v>
      </c>
      <c r="BA456" s="140">
        <v>45269</v>
      </c>
      <c r="BB456" s="85"/>
      <c r="BC456" s="85"/>
      <c r="BD456" s="85"/>
      <c r="BE456" s="85"/>
      <c r="BF456" s="85"/>
      <c r="BG456" s="85"/>
      <c r="BH456" s="85"/>
      <c r="BI456" s="85"/>
      <c r="BJ456" s="85"/>
      <c r="BK456" s="85"/>
      <c r="BL456" s="85"/>
      <c r="BM456" s="85"/>
      <c r="BN456" s="85"/>
      <c r="BO456" s="85"/>
      <c r="BP456" s="85"/>
      <c r="BQ456" s="85"/>
      <c r="BR456" s="85"/>
      <c r="BS456" s="85"/>
      <c r="BT456" s="85"/>
      <c r="BU456" s="85"/>
      <c r="BV456" s="85"/>
      <c r="BW456" s="85"/>
      <c r="BX456" s="218"/>
      <c r="BY456" s="140">
        <v>45269</v>
      </c>
      <c r="BZ456" s="8">
        <f>Y456+AZ456</f>
        <v>225</v>
      </c>
      <c r="CA456" s="8" t="s">
        <v>2453</v>
      </c>
      <c r="CB456" s="115">
        <f>AA456+AU456</f>
        <v>34125000</v>
      </c>
      <c r="CC456" s="31" t="s">
        <v>281</v>
      </c>
      <c r="CD456" s="220"/>
      <c r="CE456" s="75"/>
      <c r="CF456" s="75"/>
      <c r="CG456" s="75"/>
      <c r="CH456" s="75"/>
      <c r="CI456" s="75"/>
      <c r="CJ456" s="75"/>
      <c r="CK456" s="75"/>
      <c r="CL456" s="75"/>
      <c r="CM456" s="75"/>
      <c r="CN456" s="75"/>
      <c r="CO456" s="75"/>
      <c r="CP456" s="75"/>
      <c r="CQ456" s="75"/>
      <c r="CR456" s="75"/>
      <c r="CS456" s="75"/>
      <c r="CT456" s="75"/>
      <c r="CU456" s="75"/>
      <c r="CV456" s="75"/>
      <c r="CW456" s="75"/>
      <c r="CX456" s="75"/>
      <c r="CY456" s="75"/>
      <c r="CZ456" s="75"/>
      <c r="DA456" s="75"/>
    </row>
    <row r="457" spans="1:105" ht="26.25" customHeight="1" x14ac:dyDescent="0.2">
      <c r="A457" s="64">
        <v>457</v>
      </c>
      <c r="B457" s="100">
        <v>88684</v>
      </c>
      <c r="C457" s="1" t="s">
        <v>1657</v>
      </c>
      <c r="D457" s="1" t="s">
        <v>267</v>
      </c>
      <c r="E457" s="29" t="s">
        <v>1669</v>
      </c>
      <c r="F457" s="30" t="s">
        <v>2924</v>
      </c>
      <c r="G457" s="26" t="s">
        <v>2925</v>
      </c>
      <c r="H457" s="35" t="s">
        <v>100</v>
      </c>
      <c r="I457" s="24" t="s">
        <v>129</v>
      </c>
      <c r="J457" s="5" t="s">
        <v>249</v>
      </c>
      <c r="K457" s="11">
        <v>3</v>
      </c>
      <c r="L457" s="35" t="s">
        <v>214</v>
      </c>
      <c r="M457" s="52" t="s">
        <v>2926</v>
      </c>
      <c r="N457" s="52" t="s">
        <v>105</v>
      </c>
      <c r="O457" s="52" t="s">
        <v>106</v>
      </c>
      <c r="P457" s="35" t="s">
        <v>2927</v>
      </c>
      <c r="Q457" s="26" t="s">
        <v>1673</v>
      </c>
      <c r="R457" s="15" t="s">
        <v>109</v>
      </c>
      <c r="S457" s="35" t="s">
        <v>110</v>
      </c>
      <c r="T457" s="12">
        <v>45041</v>
      </c>
      <c r="U457" s="37">
        <v>45043</v>
      </c>
      <c r="V457" s="37">
        <v>45271</v>
      </c>
      <c r="W457" s="7">
        <v>7</v>
      </c>
      <c r="X457" s="7">
        <v>15</v>
      </c>
      <c r="Y457" s="7">
        <f>W457*30+X457</f>
        <v>225</v>
      </c>
      <c r="Z457" s="7" t="s">
        <v>2453</v>
      </c>
      <c r="AA457" s="10">
        <v>15750000</v>
      </c>
      <c r="AB457" s="10">
        <v>2100000</v>
      </c>
      <c r="AC457" s="28">
        <v>1153</v>
      </c>
      <c r="AD457" s="37">
        <v>45016</v>
      </c>
      <c r="AE457" s="10">
        <v>15750000</v>
      </c>
      <c r="AF457" s="28">
        <v>1406</v>
      </c>
      <c r="AG457" s="37">
        <v>45043</v>
      </c>
      <c r="AH457" s="10">
        <v>15750000</v>
      </c>
      <c r="AI457" s="15" t="s">
        <v>112</v>
      </c>
      <c r="AJ457" s="16">
        <v>45040</v>
      </c>
      <c r="AK457" s="6" t="s">
        <v>2928</v>
      </c>
      <c r="AL457" s="35" t="s">
        <v>114</v>
      </c>
      <c r="AM457" s="28" t="s">
        <v>276</v>
      </c>
      <c r="AN457" s="11" t="s">
        <v>277</v>
      </c>
      <c r="AO457" s="11"/>
      <c r="AP457" s="310" t="s">
        <v>278</v>
      </c>
      <c r="AQ457" s="11">
        <v>1</v>
      </c>
      <c r="AR457" s="26" t="s">
        <v>118</v>
      </c>
      <c r="AS457" s="94">
        <v>45265</v>
      </c>
      <c r="AT457" s="10">
        <v>1050000</v>
      </c>
      <c r="AU457" s="10">
        <v>1050000</v>
      </c>
      <c r="AV457" s="7">
        <v>0</v>
      </c>
      <c r="AW457" s="7">
        <v>15</v>
      </c>
      <c r="AX457" s="7">
        <v>15</v>
      </c>
      <c r="AY457" s="7" t="s">
        <v>279</v>
      </c>
      <c r="AZ457" s="7">
        <v>15</v>
      </c>
      <c r="BA457" s="94">
        <v>45286</v>
      </c>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215"/>
      <c r="BY457" s="94">
        <v>45286</v>
      </c>
      <c r="BZ457" s="7">
        <f>Y457+AZ457</f>
        <v>240</v>
      </c>
      <c r="CA457" s="7" t="s">
        <v>2689</v>
      </c>
      <c r="CB457" s="10">
        <f>AA457+AU457</f>
        <v>16800000</v>
      </c>
      <c r="CC457" s="11" t="s">
        <v>121</v>
      </c>
      <c r="CD457" s="214"/>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row>
    <row r="458" spans="1:105" ht="26.25" customHeight="1" x14ac:dyDescent="0.2">
      <c r="A458" s="77">
        <v>458</v>
      </c>
      <c r="B458" s="100">
        <v>89414</v>
      </c>
      <c r="C458" s="1" t="s">
        <v>419</v>
      </c>
      <c r="D458" s="1" t="s">
        <v>255</v>
      </c>
      <c r="E458" s="29" t="s">
        <v>256</v>
      </c>
      <c r="F458" s="112" t="s">
        <v>2929</v>
      </c>
      <c r="G458" s="86" t="s">
        <v>2930</v>
      </c>
      <c r="H458" s="48" t="s">
        <v>100</v>
      </c>
      <c r="I458" s="45" t="s">
        <v>101</v>
      </c>
      <c r="J458" s="47" t="s">
        <v>249</v>
      </c>
      <c r="K458" s="39">
        <v>3</v>
      </c>
      <c r="L458" s="48" t="s">
        <v>214</v>
      </c>
      <c r="M458" s="132" t="s">
        <v>215</v>
      </c>
      <c r="N458" s="132" t="s">
        <v>105</v>
      </c>
      <c r="O458" s="132" t="s">
        <v>106</v>
      </c>
      <c r="P458" s="48" t="s">
        <v>2931</v>
      </c>
      <c r="Q458" s="82" t="s">
        <v>217</v>
      </c>
      <c r="R458" s="105" t="s">
        <v>109</v>
      </c>
      <c r="S458" s="48" t="s">
        <v>110</v>
      </c>
      <c r="T458" s="134">
        <v>45041</v>
      </c>
      <c r="U458" s="44">
        <v>45043</v>
      </c>
      <c r="V458" s="44">
        <v>45241</v>
      </c>
      <c r="W458" s="65">
        <v>6</v>
      </c>
      <c r="X458" s="65">
        <v>15</v>
      </c>
      <c r="Y458" s="65">
        <f>W458*30+15</f>
        <v>195</v>
      </c>
      <c r="Z458" s="65" t="s">
        <v>2769</v>
      </c>
      <c r="AA458" s="17">
        <v>13000000</v>
      </c>
      <c r="AB458" s="17">
        <v>2000000</v>
      </c>
      <c r="AC458" s="133">
        <v>1198</v>
      </c>
      <c r="AD458" s="44">
        <v>45029</v>
      </c>
      <c r="AE458" s="17">
        <v>78000000</v>
      </c>
      <c r="AF458" s="133">
        <v>1402</v>
      </c>
      <c r="AG458" s="44">
        <v>45043</v>
      </c>
      <c r="AH458" s="17">
        <v>13000000</v>
      </c>
      <c r="AI458" s="105" t="s">
        <v>112</v>
      </c>
      <c r="AJ458" s="108">
        <v>45040</v>
      </c>
      <c r="AK458" s="107" t="s">
        <v>2932</v>
      </c>
      <c r="AL458" s="48" t="s">
        <v>114</v>
      </c>
      <c r="AM458" s="133" t="s">
        <v>523</v>
      </c>
      <c r="AN458" s="105" t="s">
        <v>264</v>
      </c>
      <c r="AO458" s="39"/>
      <c r="AP458" s="311" t="s">
        <v>219</v>
      </c>
      <c r="AQ458" s="11">
        <v>1</v>
      </c>
      <c r="AR458" s="26" t="s">
        <v>118</v>
      </c>
      <c r="AS458" s="94">
        <v>45240</v>
      </c>
      <c r="AT458" s="10">
        <v>2000000</v>
      </c>
      <c r="AU458" s="10">
        <v>2000000</v>
      </c>
      <c r="AV458" s="7">
        <v>1</v>
      </c>
      <c r="AW458" s="7">
        <v>0</v>
      </c>
      <c r="AX458" s="7">
        <v>30</v>
      </c>
      <c r="AY458" s="7" t="s">
        <v>136</v>
      </c>
      <c r="AZ458" s="7">
        <v>30</v>
      </c>
      <c r="BA458" s="94">
        <v>45271</v>
      </c>
      <c r="BB458" s="75"/>
      <c r="BC458" s="75"/>
      <c r="BD458" s="75"/>
      <c r="BE458" s="75"/>
      <c r="BF458" s="75"/>
      <c r="BG458" s="75"/>
      <c r="BH458" s="75"/>
      <c r="BI458" s="75"/>
      <c r="BJ458" s="75"/>
      <c r="BK458" s="75"/>
      <c r="BL458" s="75"/>
      <c r="BM458" s="75"/>
      <c r="BN458" s="75"/>
      <c r="BO458" s="75"/>
      <c r="BP458" s="75"/>
      <c r="BQ458" s="75"/>
      <c r="BR458" s="75"/>
      <c r="BS458" s="75"/>
      <c r="BT458" s="75"/>
      <c r="BU458" s="75"/>
      <c r="BV458" s="75"/>
      <c r="BW458" s="75"/>
      <c r="BX458" s="207"/>
      <c r="BY458" s="94">
        <v>45271</v>
      </c>
      <c r="BZ458" s="7">
        <f>Y458+AZ458</f>
        <v>225</v>
      </c>
      <c r="CA458" s="7" t="s">
        <v>2453</v>
      </c>
      <c r="CB458" s="10">
        <f>AA458+AU458</f>
        <v>15000000</v>
      </c>
      <c r="CC458" s="11" t="s">
        <v>281</v>
      </c>
      <c r="CD458" s="221"/>
      <c r="CE458" s="85"/>
      <c r="CF458" s="85"/>
      <c r="CG458" s="85"/>
      <c r="CH458" s="85"/>
      <c r="CI458" s="85"/>
      <c r="CJ458" s="85"/>
      <c r="CK458" s="85"/>
      <c r="CL458" s="85"/>
      <c r="CM458" s="85"/>
      <c r="CN458" s="85"/>
      <c r="CO458" s="85"/>
      <c r="CP458" s="85"/>
      <c r="CQ458" s="85"/>
      <c r="CR458" s="85"/>
      <c r="CS458" s="85"/>
      <c r="CT458" s="85"/>
      <c r="CU458" s="85"/>
      <c r="CV458" s="85"/>
      <c r="CW458" s="85"/>
      <c r="CX458" s="85"/>
      <c r="CY458" s="85"/>
      <c r="CZ458" s="85"/>
      <c r="DA458" s="85"/>
    </row>
    <row r="459" spans="1:105" ht="26.25" customHeight="1" x14ac:dyDescent="0.2">
      <c r="A459" s="77">
        <v>459</v>
      </c>
      <c r="B459" s="100">
        <v>89414</v>
      </c>
      <c r="C459" s="1" t="s">
        <v>419</v>
      </c>
      <c r="D459" s="1" t="s">
        <v>255</v>
      </c>
      <c r="E459" s="29" t="s">
        <v>256</v>
      </c>
      <c r="F459" s="112" t="s">
        <v>2933</v>
      </c>
      <c r="G459" s="179" t="s">
        <v>2934</v>
      </c>
      <c r="H459" s="48" t="s">
        <v>100</v>
      </c>
      <c r="I459" s="45" t="s">
        <v>129</v>
      </c>
      <c r="J459" s="47" t="s">
        <v>249</v>
      </c>
      <c r="K459" s="39">
        <v>3</v>
      </c>
      <c r="L459" s="48" t="s">
        <v>214</v>
      </c>
      <c r="M459" s="132" t="s">
        <v>215</v>
      </c>
      <c r="N459" s="132" t="s">
        <v>105</v>
      </c>
      <c r="O459" s="132" t="s">
        <v>106</v>
      </c>
      <c r="P459" s="48" t="s">
        <v>2935</v>
      </c>
      <c r="Q459" s="82" t="s">
        <v>217</v>
      </c>
      <c r="R459" s="105" t="s">
        <v>109</v>
      </c>
      <c r="S459" s="48" t="s">
        <v>110</v>
      </c>
      <c r="T459" s="134">
        <v>45041</v>
      </c>
      <c r="U459" s="44">
        <v>45043</v>
      </c>
      <c r="V459" s="323">
        <v>45241</v>
      </c>
      <c r="W459" s="65">
        <v>6</v>
      </c>
      <c r="X459" s="65">
        <v>15</v>
      </c>
      <c r="Y459" s="65">
        <f>W459*30+15</f>
        <v>195</v>
      </c>
      <c r="Z459" s="65" t="s">
        <v>2769</v>
      </c>
      <c r="AA459" s="17">
        <v>13000000</v>
      </c>
      <c r="AB459" s="17">
        <v>2000000</v>
      </c>
      <c r="AC459" s="133">
        <v>1198</v>
      </c>
      <c r="AD459" s="44">
        <v>45029</v>
      </c>
      <c r="AE459" s="17">
        <v>78000000</v>
      </c>
      <c r="AF459" s="133">
        <v>1409</v>
      </c>
      <c r="AG459" s="44">
        <v>45043</v>
      </c>
      <c r="AH459" s="17">
        <v>13000000</v>
      </c>
      <c r="AI459" s="105" t="s">
        <v>112</v>
      </c>
      <c r="AJ459" s="108">
        <v>45040</v>
      </c>
      <c r="AK459" s="107" t="s">
        <v>2936</v>
      </c>
      <c r="AL459" s="48" t="s">
        <v>114</v>
      </c>
      <c r="AM459" s="133" t="s">
        <v>523</v>
      </c>
      <c r="AN459" s="105" t="s">
        <v>264</v>
      </c>
      <c r="AO459" s="39"/>
      <c r="AP459" s="311" t="s">
        <v>219</v>
      </c>
      <c r="AQ459" s="39">
        <v>1</v>
      </c>
      <c r="AR459" s="82" t="s">
        <v>118</v>
      </c>
      <c r="AS459" s="129">
        <v>45240</v>
      </c>
      <c r="AT459" s="17">
        <v>2000000</v>
      </c>
      <c r="AU459" s="17">
        <v>2000000</v>
      </c>
      <c r="AV459" s="65">
        <v>1</v>
      </c>
      <c r="AW459" s="65">
        <v>0</v>
      </c>
      <c r="AX459" s="65">
        <v>30</v>
      </c>
      <c r="AY459" s="65" t="s">
        <v>136</v>
      </c>
      <c r="AZ459" s="65">
        <v>30</v>
      </c>
      <c r="BA459" s="129">
        <v>45271</v>
      </c>
      <c r="BB459" s="75"/>
      <c r="BC459" s="75"/>
      <c r="BD459" s="75"/>
      <c r="BE459" s="75"/>
      <c r="BF459" s="75"/>
      <c r="BG459" s="75"/>
      <c r="BH459" s="75"/>
      <c r="BI459" s="75"/>
      <c r="BJ459" s="75"/>
      <c r="BK459" s="80" t="s">
        <v>343</v>
      </c>
      <c r="BL459" s="140">
        <v>45133</v>
      </c>
      <c r="BM459" s="140">
        <v>45133</v>
      </c>
      <c r="BN459" s="80" t="s">
        <v>2937</v>
      </c>
      <c r="BO459" s="80">
        <v>1082909175</v>
      </c>
      <c r="BP459" s="80" t="s">
        <v>2938</v>
      </c>
      <c r="BQ459" s="115">
        <v>5933333</v>
      </c>
      <c r="BR459" s="80" t="s">
        <v>2934</v>
      </c>
      <c r="BS459" s="80">
        <v>1016068730</v>
      </c>
      <c r="BT459" s="80" t="s">
        <v>2939</v>
      </c>
      <c r="BU459" s="115">
        <v>7066667</v>
      </c>
      <c r="BV459" s="62" t="s">
        <v>2940</v>
      </c>
      <c r="BW459" s="193"/>
      <c r="BX459" s="207"/>
      <c r="BY459" s="129">
        <v>45271</v>
      </c>
      <c r="BZ459" s="82">
        <f>Y459+AZ459</f>
        <v>225</v>
      </c>
      <c r="CA459" s="65" t="s">
        <v>2453</v>
      </c>
      <c r="CB459" s="318">
        <f>AA459+AU459</f>
        <v>15000000</v>
      </c>
      <c r="CC459" s="39" t="s">
        <v>368</v>
      </c>
      <c r="CD459" s="221"/>
      <c r="CE459" s="85"/>
      <c r="CF459" s="85"/>
      <c r="CG459" s="85"/>
      <c r="CH459" s="85"/>
      <c r="CI459" s="85"/>
      <c r="CJ459" s="85"/>
      <c r="CK459" s="85"/>
      <c r="CL459" s="85"/>
      <c r="CM459" s="85"/>
      <c r="CN459" s="85"/>
      <c r="CO459" s="85"/>
      <c r="CP459" s="85"/>
      <c r="CQ459" s="85"/>
      <c r="CR459" s="85"/>
      <c r="CS459" s="85"/>
      <c r="CT459" s="85"/>
      <c r="CU459" s="85"/>
      <c r="CV459" s="85"/>
      <c r="CW459" s="85"/>
      <c r="CX459" s="85"/>
      <c r="CY459" s="85"/>
      <c r="CZ459" s="85"/>
      <c r="DA459" s="85"/>
    </row>
    <row r="460" spans="1:105" ht="26.25" customHeight="1" x14ac:dyDescent="0.2">
      <c r="A460" s="64">
        <v>460</v>
      </c>
      <c r="B460" s="100">
        <v>89066</v>
      </c>
      <c r="C460" s="1" t="s">
        <v>419</v>
      </c>
      <c r="D460" s="1" t="s">
        <v>255</v>
      </c>
      <c r="E460" s="29" t="s">
        <v>256</v>
      </c>
      <c r="F460" s="30" t="s">
        <v>2941</v>
      </c>
      <c r="G460" s="86" t="s">
        <v>2942</v>
      </c>
      <c r="H460" s="35" t="s">
        <v>100</v>
      </c>
      <c r="I460" s="24" t="s">
        <v>101</v>
      </c>
      <c r="J460" s="5" t="s">
        <v>249</v>
      </c>
      <c r="K460" s="11">
        <v>3</v>
      </c>
      <c r="L460" s="35" t="s">
        <v>214</v>
      </c>
      <c r="M460" s="52" t="s">
        <v>2943</v>
      </c>
      <c r="N460" s="52" t="s">
        <v>105</v>
      </c>
      <c r="O460" s="52" t="s">
        <v>106</v>
      </c>
      <c r="P460" s="35" t="s">
        <v>2944</v>
      </c>
      <c r="Q460" s="26" t="s">
        <v>2945</v>
      </c>
      <c r="R460" s="15" t="s">
        <v>109</v>
      </c>
      <c r="S460" s="35" t="s">
        <v>110</v>
      </c>
      <c r="T460" s="12">
        <v>45041</v>
      </c>
      <c r="U460" s="37">
        <v>45049</v>
      </c>
      <c r="V460" s="37">
        <v>45262</v>
      </c>
      <c r="W460" s="7">
        <v>7</v>
      </c>
      <c r="X460" s="7">
        <v>0</v>
      </c>
      <c r="Y460" s="7">
        <f>W460*30</f>
        <v>210</v>
      </c>
      <c r="Z460" s="7" t="s">
        <v>2664</v>
      </c>
      <c r="AA460" s="10">
        <v>24500000</v>
      </c>
      <c r="AB460" s="10">
        <v>3500000</v>
      </c>
      <c r="AC460" s="28">
        <v>1164</v>
      </c>
      <c r="AD460" s="37">
        <v>45019</v>
      </c>
      <c r="AE460" s="10">
        <v>24500000</v>
      </c>
      <c r="AF460" s="28">
        <v>1408</v>
      </c>
      <c r="AG460" s="37">
        <v>45043</v>
      </c>
      <c r="AH460" s="10">
        <v>24500000</v>
      </c>
      <c r="AI460" s="15" t="s">
        <v>112</v>
      </c>
      <c r="AJ460" s="16">
        <v>45041</v>
      </c>
      <c r="AK460" s="6" t="s">
        <v>2946</v>
      </c>
      <c r="AL460" s="35" t="s">
        <v>114</v>
      </c>
      <c r="AM460" s="28" t="s">
        <v>263</v>
      </c>
      <c r="AN460" s="11" t="s">
        <v>264</v>
      </c>
      <c r="AO460" s="11"/>
      <c r="AP460" s="11" t="s">
        <v>126</v>
      </c>
      <c r="AQ460" s="11">
        <v>1</v>
      </c>
      <c r="AR460" s="40"/>
      <c r="AS460" s="40"/>
      <c r="AT460" s="40"/>
      <c r="AU460" s="40"/>
      <c r="AV460" s="40"/>
      <c r="AW460" s="40"/>
      <c r="AX460" s="40"/>
      <c r="AY460" s="40"/>
      <c r="AZ460" s="40"/>
      <c r="BA460" s="40"/>
      <c r="BB460" s="40"/>
      <c r="BC460" s="40"/>
      <c r="BD460" s="40"/>
      <c r="BE460" s="40"/>
      <c r="BF460" s="40"/>
      <c r="BG460" s="40"/>
      <c r="BH460" s="40"/>
      <c r="BI460" s="40"/>
      <c r="BJ460" s="40"/>
      <c r="BK460" s="26" t="s">
        <v>343</v>
      </c>
      <c r="BL460" s="94">
        <v>45147</v>
      </c>
      <c r="BM460" s="94">
        <v>45149</v>
      </c>
      <c r="BN460" s="26" t="s">
        <v>1913</v>
      </c>
      <c r="BO460" s="26">
        <v>1117505439</v>
      </c>
      <c r="BP460" s="26" t="s">
        <v>609</v>
      </c>
      <c r="BQ460" s="10">
        <v>11433333</v>
      </c>
      <c r="BR460" s="26" t="s">
        <v>2942</v>
      </c>
      <c r="BS460" s="26">
        <v>1010221222</v>
      </c>
      <c r="BT460" s="26" t="s">
        <v>2947</v>
      </c>
      <c r="BU460" s="10">
        <v>13066667</v>
      </c>
      <c r="BV460" s="25" t="s">
        <v>2948</v>
      </c>
      <c r="BW460" s="40"/>
      <c r="BX460" s="215"/>
      <c r="BY460" s="92">
        <f>V460</f>
        <v>45262</v>
      </c>
      <c r="BZ460" s="26">
        <f>Y460+AZ460</f>
        <v>210</v>
      </c>
      <c r="CA460" s="26" t="str">
        <f>Z460</f>
        <v xml:space="preserve">7 MESES </v>
      </c>
      <c r="CB460" s="157">
        <f>AA460+AU460</f>
        <v>24500000</v>
      </c>
      <c r="CC460" s="11" t="s">
        <v>368</v>
      </c>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40"/>
      <c r="CZ460" s="40"/>
      <c r="DA460" s="40"/>
    </row>
    <row r="461" spans="1:105" ht="26.25" customHeight="1" x14ac:dyDescent="0.2">
      <c r="A461" s="64">
        <v>461</v>
      </c>
      <c r="B461" s="100">
        <v>89067</v>
      </c>
      <c r="C461" s="1" t="s">
        <v>990</v>
      </c>
      <c r="D461" s="1" t="s">
        <v>991</v>
      </c>
      <c r="E461" s="29" t="s">
        <v>992</v>
      </c>
      <c r="F461" s="30" t="s">
        <v>2949</v>
      </c>
      <c r="G461" s="86" t="s">
        <v>2950</v>
      </c>
      <c r="H461" s="35" t="s">
        <v>100</v>
      </c>
      <c r="I461" s="24" t="s">
        <v>101</v>
      </c>
      <c r="J461" s="5" t="s">
        <v>249</v>
      </c>
      <c r="K461" s="11">
        <v>4</v>
      </c>
      <c r="L461" s="35" t="s">
        <v>103</v>
      </c>
      <c r="M461" s="52" t="s">
        <v>1287</v>
      </c>
      <c r="N461" s="52" t="s">
        <v>105</v>
      </c>
      <c r="O461" s="52" t="s">
        <v>106</v>
      </c>
      <c r="P461" s="35" t="s">
        <v>2951</v>
      </c>
      <c r="Q461" s="26" t="s">
        <v>1524</v>
      </c>
      <c r="R461" s="15" t="s">
        <v>109</v>
      </c>
      <c r="S461" s="35" t="s">
        <v>110</v>
      </c>
      <c r="T461" s="12">
        <v>45042</v>
      </c>
      <c r="U461" s="37">
        <v>45054</v>
      </c>
      <c r="V461" s="37">
        <v>45267</v>
      </c>
      <c r="W461" s="7">
        <v>7</v>
      </c>
      <c r="X461" s="7">
        <v>0</v>
      </c>
      <c r="Y461" s="7">
        <f>W461*30</f>
        <v>210</v>
      </c>
      <c r="Z461" s="7" t="s">
        <v>2664</v>
      </c>
      <c r="AA461" s="10">
        <v>31850000</v>
      </c>
      <c r="AB461" s="10">
        <v>4550000</v>
      </c>
      <c r="AC461" s="28">
        <v>1183</v>
      </c>
      <c r="AD461" s="37">
        <v>45026</v>
      </c>
      <c r="AE461" s="10">
        <v>31850000</v>
      </c>
      <c r="AF461" s="28">
        <v>1410</v>
      </c>
      <c r="AG461" s="37">
        <v>45043</v>
      </c>
      <c r="AH461" s="10">
        <v>31850000</v>
      </c>
      <c r="AI461" s="15" t="s">
        <v>112</v>
      </c>
      <c r="AJ461" s="16">
        <v>45041</v>
      </c>
      <c r="AK461" s="6" t="s">
        <v>2952</v>
      </c>
      <c r="AL461" s="35" t="s">
        <v>114</v>
      </c>
      <c r="AM461" s="28" t="s">
        <v>1001</v>
      </c>
      <c r="AN461" s="15" t="s">
        <v>1217</v>
      </c>
      <c r="AO461" s="11"/>
      <c r="AP461" s="11" t="s">
        <v>117</v>
      </c>
      <c r="AQ461" s="11"/>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215"/>
      <c r="BY461" s="92">
        <f>V461</f>
        <v>45267</v>
      </c>
      <c r="BZ461" s="26">
        <f>Y461+AZ461</f>
        <v>210</v>
      </c>
      <c r="CA461" s="26" t="str">
        <f>Z461</f>
        <v xml:space="preserve">7 MESES </v>
      </c>
      <c r="CB461" s="157">
        <f>AA461+AU461</f>
        <v>31850000</v>
      </c>
      <c r="CC461" s="11" t="s">
        <v>281</v>
      </c>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40"/>
      <c r="CZ461" s="40"/>
      <c r="DA461" s="40"/>
    </row>
    <row r="462" spans="1:105" ht="26.25" customHeight="1" x14ac:dyDescent="0.2">
      <c r="A462" s="64">
        <v>462</v>
      </c>
      <c r="B462" s="100">
        <v>89411</v>
      </c>
      <c r="C462" s="1" t="s">
        <v>254</v>
      </c>
      <c r="D462" s="1" t="s">
        <v>255</v>
      </c>
      <c r="E462" s="29" t="s">
        <v>256</v>
      </c>
      <c r="F462" s="30" t="s">
        <v>2953</v>
      </c>
      <c r="G462" s="86" t="s">
        <v>2954</v>
      </c>
      <c r="H462" s="35" t="s">
        <v>100</v>
      </c>
      <c r="I462" s="24" t="s">
        <v>129</v>
      </c>
      <c r="J462" s="5" t="s">
        <v>249</v>
      </c>
      <c r="K462" s="11">
        <v>4</v>
      </c>
      <c r="L462" s="35" t="s">
        <v>103</v>
      </c>
      <c r="M462" s="52" t="s">
        <v>497</v>
      </c>
      <c r="N462" s="52" t="s">
        <v>105</v>
      </c>
      <c r="O462" s="52" t="s">
        <v>106</v>
      </c>
      <c r="P462" s="35" t="s">
        <v>2955</v>
      </c>
      <c r="Q462" s="26" t="s">
        <v>2956</v>
      </c>
      <c r="R462" s="15" t="s">
        <v>109</v>
      </c>
      <c r="S462" s="35" t="s">
        <v>110</v>
      </c>
      <c r="T462" s="12">
        <v>45041</v>
      </c>
      <c r="U462" s="37">
        <v>45048</v>
      </c>
      <c r="V462" s="37">
        <v>45246</v>
      </c>
      <c r="W462" s="7">
        <v>6</v>
      </c>
      <c r="X462" s="7">
        <v>15</v>
      </c>
      <c r="Y462" s="7">
        <f>W462*30+15</f>
        <v>195</v>
      </c>
      <c r="Z462" s="7" t="s">
        <v>2769</v>
      </c>
      <c r="AA462" s="10">
        <v>29575000</v>
      </c>
      <c r="AB462" s="10">
        <v>4550000</v>
      </c>
      <c r="AC462" s="28">
        <v>1195</v>
      </c>
      <c r="AD462" s="37">
        <v>45029</v>
      </c>
      <c r="AE462" s="10">
        <v>59150000</v>
      </c>
      <c r="AF462" s="28">
        <v>1403</v>
      </c>
      <c r="AG462" s="37">
        <v>45043</v>
      </c>
      <c r="AH462" s="10">
        <v>29575000</v>
      </c>
      <c r="AI462" s="15" t="s">
        <v>112</v>
      </c>
      <c r="AJ462" s="16">
        <v>45041</v>
      </c>
      <c r="AK462" s="6" t="s">
        <v>2957</v>
      </c>
      <c r="AL462" s="35" t="s">
        <v>114</v>
      </c>
      <c r="AM462" s="28" t="s">
        <v>263</v>
      </c>
      <c r="AN462" s="15" t="s">
        <v>1020</v>
      </c>
      <c r="AO462" s="11" t="s">
        <v>1021</v>
      </c>
      <c r="AP462" s="11" t="s">
        <v>265</v>
      </c>
      <c r="AQ462" s="11"/>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215"/>
      <c r="BY462" s="92">
        <f>V462</f>
        <v>45246</v>
      </c>
      <c r="BZ462" s="26">
        <f>Y462+AZ462</f>
        <v>195</v>
      </c>
      <c r="CA462" s="26" t="str">
        <f>Z462</f>
        <v>6 MESES Y 15 DIAS</v>
      </c>
      <c r="CB462" s="131">
        <f>AA462+AU462</f>
        <v>29575000</v>
      </c>
      <c r="CC462" s="11" t="s">
        <v>281</v>
      </c>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40"/>
      <c r="CZ462" s="40"/>
      <c r="DA462" s="40"/>
    </row>
    <row r="463" spans="1:105" ht="26.25" customHeight="1" x14ac:dyDescent="0.2">
      <c r="A463" s="64">
        <v>463</v>
      </c>
      <c r="B463" s="100">
        <v>89081</v>
      </c>
      <c r="C463" s="1" t="s">
        <v>95</v>
      </c>
      <c r="D463" s="1" t="s">
        <v>96</v>
      </c>
      <c r="E463" s="29" t="s">
        <v>97</v>
      </c>
      <c r="F463" s="30" t="s">
        <v>2958</v>
      </c>
      <c r="G463" s="86" t="s">
        <v>2959</v>
      </c>
      <c r="H463" s="35" t="s">
        <v>100</v>
      </c>
      <c r="I463" s="24" t="s">
        <v>101</v>
      </c>
      <c r="J463" s="5" t="s">
        <v>249</v>
      </c>
      <c r="K463" s="11">
        <v>3</v>
      </c>
      <c r="L463" s="35" t="s">
        <v>214</v>
      </c>
      <c r="M463" s="52" t="s">
        <v>2960</v>
      </c>
      <c r="N463" s="52" t="s">
        <v>105</v>
      </c>
      <c r="O463" s="52" t="s">
        <v>106</v>
      </c>
      <c r="P463" s="35" t="s">
        <v>2961</v>
      </c>
      <c r="Q463" s="26" t="s">
        <v>2962</v>
      </c>
      <c r="R463" s="15" t="s">
        <v>109</v>
      </c>
      <c r="S463" s="35" t="s">
        <v>110</v>
      </c>
      <c r="T463" s="12">
        <v>45041</v>
      </c>
      <c r="U463" s="37">
        <v>45048</v>
      </c>
      <c r="V463" s="37">
        <v>45261</v>
      </c>
      <c r="W463" s="7">
        <v>7</v>
      </c>
      <c r="X463" s="7">
        <v>0</v>
      </c>
      <c r="Y463" s="7">
        <f>W463*30</f>
        <v>210</v>
      </c>
      <c r="Z463" s="7" t="s">
        <v>2664</v>
      </c>
      <c r="AA463" s="10">
        <v>18900000</v>
      </c>
      <c r="AB463" s="10">
        <v>2700000</v>
      </c>
      <c r="AC463" s="28">
        <v>1166</v>
      </c>
      <c r="AD463" s="37">
        <v>45019</v>
      </c>
      <c r="AE463" s="10">
        <v>18900000</v>
      </c>
      <c r="AF463" s="28">
        <v>1398</v>
      </c>
      <c r="AG463" s="37">
        <v>45043</v>
      </c>
      <c r="AH463" s="10">
        <v>18900000</v>
      </c>
      <c r="AI463" s="15" t="s">
        <v>112</v>
      </c>
      <c r="AJ463" s="16">
        <v>45041</v>
      </c>
      <c r="AK463" s="6" t="s">
        <v>2963</v>
      </c>
      <c r="AL463" s="35" t="s">
        <v>114</v>
      </c>
      <c r="AM463" s="28" t="s">
        <v>385</v>
      </c>
      <c r="AN463" s="11" t="s">
        <v>386</v>
      </c>
      <c r="AO463" s="11"/>
      <c r="AP463" s="11" t="s">
        <v>172</v>
      </c>
      <c r="AQ463" s="11">
        <v>2</v>
      </c>
      <c r="AR463" s="40"/>
      <c r="AS463" s="40"/>
      <c r="AT463" s="40"/>
      <c r="AU463" s="40"/>
      <c r="AV463" s="40"/>
      <c r="AW463" s="40"/>
      <c r="AX463" s="40"/>
      <c r="AY463" s="40"/>
      <c r="AZ463" s="40"/>
      <c r="BA463" s="40"/>
      <c r="BB463" s="85"/>
      <c r="BC463" s="85"/>
      <c r="BD463" s="85"/>
      <c r="BE463" s="85"/>
      <c r="BF463" s="85"/>
      <c r="BG463" s="85"/>
      <c r="BH463" s="85"/>
      <c r="BI463" s="85"/>
      <c r="BJ463" s="85"/>
      <c r="BK463" s="82" t="s">
        <v>343</v>
      </c>
      <c r="BL463" s="129">
        <v>45098</v>
      </c>
      <c r="BM463" s="129">
        <v>45099</v>
      </c>
      <c r="BN463" s="82" t="s">
        <v>2964</v>
      </c>
      <c r="BO463" s="82">
        <v>52249143</v>
      </c>
      <c r="BP463" s="82" t="s">
        <v>493</v>
      </c>
      <c r="BQ463" s="17">
        <v>4500000</v>
      </c>
      <c r="BR463" s="82" t="s">
        <v>2959</v>
      </c>
      <c r="BS463" s="82">
        <v>52844107</v>
      </c>
      <c r="BT463" s="82" t="s">
        <v>2965</v>
      </c>
      <c r="BU463" s="17">
        <v>14400000</v>
      </c>
      <c r="BV463" s="61" t="s">
        <v>2966</v>
      </c>
      <c r="BW463" s="82" t="s">
        <v>596</v>
      </c>
      <c r="BX463" s="231">
        <v>45133</v>
      </c>
      <c r="BY463" s="94">
        <v>45133</v>
      </c>
      <c r="BZ463" s="26">
        <v>85</v>
      </c>
      <c r="CA463" s="26" t="s">
        <v>975</v>
      </c>
      <c r="CB463" s="10">
        <v>7650000</v>
      </c>
      <c r="CC463" s="26" t="s">
        <v>598</v>
      </c>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40"/>
      <c r="CZ463" s="40"/>
      <c r="DA463" s="40"/>
    </row>
    <row r="464" spans="1:105" ht="26.25" customHeight="1" x14ac:dyDescent="0.2">
      <c r="A464" s="79">
        <v>464</v>
      </c>
      <c r="B464" s="100">
        <v>89184</v>
      </c>
      <c r="C464" s="1" t="s">
        <v>95</v>
      </c>
      <c r="D464" s="1" t="s">
        <v>96</v>
      </c>
      <c r="E464" s="29" t="s">
        <v>97</v>
      </c>
      <c r="F464" s="154" t="s">
        <v>2967</v>
      </c>
      <c r="G464" s="80" t="s">
        <v>2968</v>
      </c>
      <c r="H464" s="50" t="s">
        <v>100</v>
      </c>
      <c r="I464" s="54" t="s">
        <v>101</v>
      </c>
      <c r="J464" s="49" t="s">
        <v>249</v>
      </c>
      <c r="K464" s="289">
        <v>1</v>
      </c>
      <c r="L464" s="50" t="s">
        <v>214</v>
      </c>
      <c r="M464" s="126" t="s">
        <v>2969</v>
      </c>
      <c r="N464" s="126" t="s">
        <v>105</v>
      </c>
      <c r="O464" s="126" t="s">
        <v>106</v>
      </c>
      <c r="P464" s="50" t="s">
        <v>2970</v>
      </c>
      <c r="Q464" s="80" t="s">
        <v>217</v>
      </c>
      <c r="R464" s="36" t="s">
        <v>109</v>
      </c>
      <c r="S464" s="50" t="s">
        <v>110</v>
      </c>
      <c r="T464" s="139">
        <v>45041</v>
      </c>
      <c r="U464" s="38">
        <v>45048</v>
      </c>
      <c r="V464" s="38">
        <v>45261</v>
      </c>
      <c r="W464" s="8">
        <v>7</v>
      </c>
      <c r="X464" s="8">
        <v>0</v>
      </c>
      <c r="Y464" s="8">
        <f>W464*30</f>
        <v>210</v>
      </c>
      <c r="Z464" s="8" t="s">
        <v>2664</v>
      </c>
      <c r="AA464" s="115">
        <v>16800000</v>
      </c>
      <c r="AB464" s="115">
        <v>2400000</v>
      </c>
      <c r="AC464" s="138">
        <v>1168</v>
      </c>
      <c r="AD464" s="38">
        <v>45019</v>
      </c>
      <c r="AE464" s="115">
        <v>67200000</v>
      </c>
      <c r="AF464" s="138">
        <v>1399</v>
      </c>
      <c r="AG464" s="38">
        <v>45043</v>
      </c>
      <c r="AH464" s="115">
        <v>16800000</v>
      </c>
      <c r="AI464" s="36" t="s">
        <v>112</v>
      </c>
      <c r="AJ464" s="116">
        <v>45041</v>
      </c>
      <c r="AK464" s="114" t="s">
        <v>2971</v>
      </c>
      <c r="AL464" s="50" t="s">
        <v>114</v>
      </c>
      <c r="AM464" s="138" t="s">
        <v>523</v>
      </c>
      <c r="AN464" s="36" t="s">
        <v>233</v>
      </c>
      <c r="AO464" s="31"/>
      <c r="AP464" s="309" t="s">
        <v>172</v>
      </c>
      <c r="AQ464" s="31">
        <v>1</v>
      </c>
      <c r="AR464" s="80" t="s">
        <v>118</v>
      </c>
      <c r="AS464" s="140">
        <v>45260</v>
      </c>
      <c r="AT464" s="115">
        <v>2400000</v>
      </c>
      <c r="AU464" s="115">
        <v>2400000</v>
      </c>
      <c r="AV464" s="8">
        <v>1</v>
      </c>
      <c r="AW464" s="8">
        <v>0</v>
      </c>
      <c r="AX464" s="8">
        <v>30</v>
      </c>
      <c r="AY464" s="8" t="s">
        <v>136</v>
      </c>
      <c r="AZ464" s="8">
        <v>30</v>
      </c>
      <c r="BA464" s="140">
        <v>45292</v>
      </c>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215"/>
      <c r="BY464" s="140">
        <v>45292</v>
      </c>
      <c r="BZ464" s="8">
        <f>Y464+AZ464</f>
        <v>240</v>
      </c>
      <c r="CA464" s="8" t="s">
        <v>2689</v>
      </c>
      <c r="CB464" s="115">
        <f>AA464+AU464</f>
        <v>19200000</v>
      </c>
      <c r="CC464" s="31" t="s">
        <v>121</v>
      </c>
      <c r="CD464" s="220"/>
      <c r="CE464" s="75"/>
      <c r="CF464" s="75"/>
      <c r="CG464" s="75"/>
      <c r="CH464" s="75"/>
      <c r="CI464" s="75"/>
      <c r="CJ464" s="75"/>
      <c r="CK464" s="75"/>
      <c r="CL464" s="75"/>
      <c r="CM464" s="75"/>
      <c r="CN464" s="75"/>
      <c r="CO464" s="75"/>
      <c r="CP464" s="75"/>
      <c r="CQ464" s="75"/>
      <c r="CR464" s="75"/>
      <c r="CS464" s="75"/>
      <c r="CT464" s="75"/>
      <c r="CU464" s="75"/>
      <c r="CV464" s="75"/>
      <c r="CW464" s="75"/>
      <c r="CX464" s="75"/>
      <c r="CY464" s="75"/>
      <c r="CZ464" s="75"/>
      <c r="DA464" s="75"/>
    </row>
    <row r="465" spans="1:105" ht="26.25" customHeight="1" x14ac:dyDescent="0.2">
      <c r="A465" s="64">
        <v>465</v>
      </c>
      <c r="B465" s="100">
        <v>89184</v>
      </c>
      <c r="C465" s="1" t="s">
        <v>95</v>
      </c>
      <c r="D465" s="1" t="s">
        <v>96</v>
      </c>
      <c r="E465" s="29" t="s">
        <v>97</v>
      </c>
      <c r="F465" s="30" t="s">
        <v>2972</v>
      </c>
      <c r="G465" s="26" t="s">
        <v>2973</v>
      </c>
      <c r="H465" s="35" t="s">
        <v>100</v>
      </c>
      <c r="I465" s="24" t="s">
        <v>129</v>
      </c>
      <c r="J465" s="5" t="s">
        <v>249</v>
      </c>
      <c r="K465" s="11">
        <v>3</v>
      </c>
      <c r="L465" s="35" t="s">
        <v>214</v>
      </c>
      <c r="M465" s="52" t="s">
        <v>215</v>
      </c>
      <c r="N465" s="52" t="s">
        <v>105</v>
      </c>
      <c r="O465" s="52" t="s">
        <v>106</v>
      </c>
      <c r="P465" s="35" t="s">
        <v>2974</v>
      </c>
      <c r="Q465" s="26" t="s">
        <v>217</v>
      </c>
      <c r="R465" s="15" t="s">
        <v>109</v>
      </c>
      <c r="S465" s="35" t="s">
        <v>110</v>
      </c>
      <c r="T465" s="12">
        <v>45041</v>
      </c>
      <c r="U465" s="37">
        <v>45048</v>
      </c>
      <c r="V465" s="37">
        <v>45261</v>
      </c>
      <c r="W465" s="7">
        <v>7</v>
      </c>
      <c r="X465" s="7">
        <v>0</v>
      </c>
      <c r="Y465" s="7">
        <f>W465*30</f>
        <v>210</v>
      </c>
      <c r="Z465" s="7" t="s">
        <v>2664</v>
      </c>
      <c r="AA465" s="10">
        <v>16800000</v>
      </c>
      <c r="AB465" s="10">
        <v>2400000</v>
      </c>
      <c r="AC465" s="28">
        <v>1168</v>
      </c>
      <c r="AD465" s="37">
        <v>45019</v>
      </c>
      <c r="AE465" s="10">
        <v>67200000</v>
      </c>
      <c r="AF465" s="28">
        <v>1400</v>
      </c>
      <c r="AG465" s="37">
        <v>45043</v>
      </c>
      <c r="AH465" s="10">
        <v>16800000</v>
      </c>
      <c r="AI465" s="15" t="s">
        <v>112</v>
      </c>
      <c r="AJ465" s="16">
        <v>45041</v>
      </c>
      <c r="AK465" s="6" t="s">
        <v>2975</v>
      </c>
      <c r="AL465" s="35" t="s">
        <v>114</v>
      </c>
      <c r="AM465" s="28" t="s">
        <v>523</v>
      </c>
      <c r="AN465" s="15" t="s">
        <v>264</v>
      </c>
      <c r="AO465" s="11"/>
      <c r="AP465" s="310" t="s">
        <v>172</v>
      </c>
      <c r="AQ465" s="11">
        <v>1</v>
      </c>
      <c r="AR465" s="26" t="s">
        <v>118</v>
      </c>
      <c r="AS465" s="94">
        <v>45261</v>
      </c>
      <c r="AT465" s="10">
        <v>2400000</v>
      </c>
      <c r="AU465" s="10">
        <v>2400000</v>
      </c>
      <c r="AV465" s="30">
        <v>1</v>
      </c>
      <c r="AW465" s="30">
        <v>0</v>
      </c>
      <c r="AX465" s="30">
        <v>30</v>
      </c>
      <c r="AY465" s="30" t="s">
        <v>136</v>
      </c>
      <c r="AZ465" s="30">
        <v>30</v>
      </c>
      <c r="BA465" s="94">
        <v>45292</v>
      </c>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215"/>
      <c r="BY465" s="94">
        <v>45292</v>
      </c>
      <c r="BZ465" s="30">
        <f>Y465+AZ465</f>
        <v>240</v>
      </c>
      <c r="CA465" s="30" t="s">
        <v>1374</v>
      </c>
      <c r="CB465" s="10">
        <f>AA465+AU465</f>
        <v>19200000</v>
      </c>
      <c r="CC465" s="11" t="s">
        <v>121</v>
      </c>
      <c r="CD465" s="214"/>
      <c r="CE465" s="40"/>
      <c r="CF465" s="40"/>
      <c r="CG465" s="40"/>
      <c r="CH465" s="40"/>
      <c r="CI465" s="40"/>
      <c r="CJ465" s="40"/>
      <c r="CK465" s="40"/>
      <c r="CL465" s="40"/>
      <c r="CM465" s="40"/>
      <c r="CN465" s="40"/>
      <c r="CO465" s="40"/>
      <c r="CP465" s="40"/>
      <c r="CQ465" s="40"/>
      <c r="CR465" s="40"/>
      <c r="CS465" s="40"/>
      <c r="CT465" s="40"/>
      <c r="CU465" s="40"/>
      <c r="CV465" s="40"/>
      <c r="CW465" s="40"/>
      <c r="CX465" s="40"/>
      <c r="CY465" s="40"/>
      <c r="CZ465" s="40"/>
      <c r="DA465" s="40"/>
    </row>
    <row r="466" spans="1:105" ht="26.25" customHeight="1" x14ac:dyDescent="0.2">
      <c r="A466" s="64">
        <v>466</v>
      </c>
      <c r="B466" s="100">
        <v>89184</v>
      </c>
      <c r="C466" s="1" t="s">
        <v>95</v>
      </c>
      <c r="D466" s="1" t="s">
        <v>96</v>
      </c>
      <c r="E466" s="29" t="s">
        <v>97</v>
      </c>
      <c r="F466" s="30" t="s">
        <v>2976</v>
      </c>
      <c r="G466" s="26" t="s">
        <v>2977</v>
      </c>
      <c r="H466" s="35" t="s">
        <v>100</v>
      </c>
      <c r="I466" s="24" t="s">
        <v>101</v>
      </c>
      <c r="J466" s="5" t="s">
        <v>249</v>
      </c>
      <c r="K466" s="11">
        <v>3</v>
      </c>
      <c r="L466" s="35" t="s">
        <v>214</v>
      </c>
      <c r="M466" s="52" t="s">
        <v>215</v>
      </c>
      <c r="N466" s="52" t="s">
        <v>105</v>
      </c>
      <c r="O466" s="52" t="s">
        <v>106</v>
      </c>
      <c r="P466" s="35" t="s">
        <v>2978</v>
      </c>
      <c r="Q466" s="26" t="s">
        <v>217</v>
      </c>
      <c r="R466" s="15" t="s">
        <v>109</v>
      </c>
      <c r="S466" s="35" t="s">
        <v>110</v>
      </c>
      <c r="T466" s="12">
        <v>45042</v>
      </c>
      <c r="U466" s="37">
        <v>45048</v>
      </c>
      <c r="V466" s="37">
        <v>45261</v>
      </c>
      <c r="W466" s="7">
        <v>7</v>
      </c>
      <c r="X466" s="7">
        <v>0</v>
      </c>
      <c r="Y466" s="7">
        <f>W466*30</f>
        <v>210</v>
      </c>
      <c r="Z466" s="7" t="s">
        <v>2664</v>
      </c>
      <c r="AA466" s="10">
        <v>16800000</v>
      </c>
      <c r="AB466" s="10">
        <v>2400000</v>
      </c>
      <c r="AC466" s="28">
        <v>1168</v>
      </c>
      <c r="AD466" s="37">
        <v>45019</v>
      </c>
      <c r="AE466" s="10">
        <v>67200000</v>
      </c>
      <c r="AF466" s="28">
        <v>1401</v>
      </c>
      <c r="AG466" s="37">
        <v>45043</v>
      </c>
      <c r="AH466" s="10">
        <v>16800000</v>
      </c>
      <c r="AI466" s="15" t="s">
        <v>112</v>
      </c>
      <c r="AJ466" s="16">
        <v>45041</v>
      </c>
      <c r="AK466" s="6" t="s">
        <v>2979</v>
      </c>
      <c r="AL466" s="35" t="s">
        <v>114</v>
      </c>
      <c r="AM466" s="28" t="s">
        <v>523</v>
      </c>
      <c r="AN466" s="15" t="s">
        <v>264</v>
      </c>
      <c r="AO466" s="11"/>
      <c r="AP466" s="310" t="s">
        <v>172</v>
      </c>
      <c r="AQ466" s="11">
        <v>1</v>
      </c>
      <c r="AR466" s="26" t="s">
        <v>118</v>
      </c>
      <c r="AS466" s="94">
        <v>45260</v>
      </c>
      <c r="AT466" s="10">
        <v>2400000</v>
      </c>
      <c r="AU466" s="10">
        <v>2400000</v>
      </c>
      <c r="AV466" s="7">
        <v>1</v>
      </c>
      <c r="AW466" s="7">
        <v>0</v>
      </c>
      <c r="AX466" s="7">
        <v>30</v>
      </c>
      <c r="AY466" s="7" t="s">
        <v>136</v>
      </c>
      <c r="AZ466" s="7">
        <v>30</v>
      </c>
      <c r="BA466" s="94">
        <v>45292</v>
      </c>
      <c r="BB466" s="85"/>
      <c r="BC466" s="85"/>
      <c r="BD466" s="85"/>
      <c r="BE466" s="85"/>
      <c r="BF466" s="85"/>
      <c r="BG466" s="85"/>
      <c r="BH466" s="85"/>
      <c r="BI466" s="85"/>
      <c r="BJ466" s="85"/>
      <c r="BK466" s="85"/>
      <c r="BL466" s="85"/>
      <c r="BM466" s="85"/>
      <c r="BN466" s="85"/>
      <c r="BO466" s="85"/>
      <c r="BP466" s="85"/>
      <c r="BQ466" s="85"/>
      <c r="BR466" s="85"/>
      <c r="BS466" s="85"/>
      <c r="BT466" s="85"/>
      <c r="BU466" s="85"/>
      <c r="BV466" s="85"/>
      <c r="BW466" s="85"/>
      <c r="BX466" s="218"/>
      <c r="BY466" s="94">
        <v>45292</v>
      </c>
      <c r="BZ466" s="7">
        <f>Y466+AZ466</f>
        <v>240</v>
      </c>
      <c r="CA466" s="7" t="s">
        <v>2689</v>
      </c>
      <c r="CB466" s="10">
        <f>AA466+AU466</f>
        <v>19200000</v>
      </c>
      <c r="CC466" s="11" t="s">
        <v>121</v>
      </c>
      <c r="CD466" s="214"/>
      <c r="CE466" s="40"/>
      <c r="CF466" s="40"/>
      <c r="CG466" s="40"/>
      <c r="CH466" s="40"/>
      <c r="CI466" s="40"/>
      <c r="CJ466" s="40"/>
      <c r="CK466" s="40"/>
      <c r="CL466" s="40"/>
      <c r="CM466" s="40"/>
      <c r="CN466" s="40"/>
      <c r="CO466" s="40"/>
      <c r="CP466" s="40"/>
      <c r="CQ466" s="40"/>
      <c r="CR466" s="40"/>
      <c r="CS466" s="40"/>
      <c r="CT466" s="40"/>
      <c r="CU466" s="40"/>
      <c r="CV466" s="40"/>
      <c r="CW466" s="40"/>
      <c r="CX466" s="40"/>
      <c r="CY466" s="40"/>
      <c r="CZ466" s="40"/>
      <c r="DA466" s="40"/>
    </row>
    <row r="467" spans="1:105" ht="26.25" hidden="1" customHeight="1" x14ac:dyDescent="0.2">
      <c r="A467" s="271">
        <v>467</v>
      </c>
      <c r="B467" s="208">
        <v>89594</v>
      </c>
      <c r="C467" s="1" t="s">
        <v>2559</v>
      </c>
      <c r="D467" s="13" t="s">
        <v>2980</v>
      </c>
      <c r="E467" s="205" t="s">
        <v>2981</v>
      </c>
      <c r="F467" s="272" t="s">
        <v>2982</v>
      </c>
      <c r="G467" s="273" t="s">
        <v>2983</v>
      </c>
      <c r="H467" s="143" t="s">
        <v>2564</v>
      </c>
      <c r="I467" s="150" t="s">
        <v>1446</v>
      </c>
      <c r="J467" s="150" t="s">
        <v>1446</v>
      </c>
      <c r="K467" s="150" t="s">
        <v>1446</v>
      </c>
      <c r="L467" s="150" t="s">
        <v>1446</v>
      </c>
      <c r="M467" s="150" t="s">
        <v>1446</v>
      </c>
      <c r="N467" s="150" t="s">
        <v>1446</v>
      </c>
      <c r="O467" s="150" t="s">
        <v>1446</v>
      </c>
      <c r="P467" s="143" t="s">
        <v>2984</v>
      </c>
      <c r="Q467" s="123" t="s">
        <v>2985</v>
      </c>
      <c r="R467" s="120" t="s">
        <v>109</v>
      </c>
      <c r="S467" s="143" t="s">
        <v>2584</v>
      </c>
      <c r="T467" s="152">
        <v>45040</v>
      </c>
      <c r="U467" s="153">
        <v>45049</v>
      </c>
      <c r="V467" s="153">
        <v>45504</v>
      </c>
      <c r="W467" s="118">
        <v>12</v>
      </c>
      <c r="X467" s="118">
        <v>2</v>
      </c>
      <c r="Y467" s="118">
        <v>29</v>
      </c>
      <c r="Z467" s="118" t="s">
        <v>2986</v>
      </c>
      <c r="AA467" s="119">
        <v>1420000000</v>
      </c>
      <c r="AB467" s="274" t="s">
        <v>1446</v>
      </c>
      <c r="AC467" s="150" t="s">
        <v>2987</v>
      </c>
      <c r="AD467" s="286" t="s">
        <v>2988</v>
      </c>
      <c r="AE467" s="287" t="s">
        <v>2989</v>
      </c>
      <c r="AF467" s="150" t="s">
        <v>2990</v>
      </c>
      <c r="AG467" s="286" t="s">
        <v>2991</v>
      </c>
      <c r="AH467" s="287" t="s">
        <v>2989</v>
      </c>
      <c r="AI467" s="120" t="s">
        <v>112</v>
      </c>
      <c r="AJ467" s="121">
        <v>45044</v>
      </c>
      <c r="AK467" s="124" t="s">
        <v>2992</v>
      </c>
      <c r="AL467" s="143" t="s">
        <v>2587</v>
      </c>
      <c r="AM467" s="151" t="s">
        <v>2363</v>
      </c>
      <c r="AN467" s="120" t="s">
        <v>277</v>
      </c>
      <c r="AO467" s="83"/>
      <c r="AP467" s="83" t="s">
        <v>219</v>
      </c>
      <c r="AQ467" s="83"/>
      <c r="AR467" s="63"/>
      <c r="AS467" s="63"/>
      <c r="AT467" s="63"/>
      <c r="AU467" s="63"/>
      <c r="AV467" s="63"/>
      <c r="AW467" s="63"/>
      <c r="AX467" s="63"/>
      <c r="AY467" s="63"/>
      <c r="AZ467" s="63"/>
      <c r="BA467" s="63"/>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176">
        <f>V467</f>
        <v>45504</v>
      </c>
      <c r="BZ467" s="63"/>
      <c r="CA467" s="63"/>
      <c r="CB467" s="63"/>
      <c r="CC467" s="128" t="s">
        <v>121</v>
      </c>
      <c r="CD467" s="63"/>
      <c r="CE467" s="123"/>
      <c r="CF467" s="63"/>
      <c r="CG467" s="63"/>
      <c r="CH467" s="63"/>
      <c r="CI467" s="63"/>
      <c r="CJ467" s="63"/>
      <c r="CK467" s="63"/>
      <c r="CL467" s="63"/>
      <c r="CM467" s="63"/>
      <c r="CN467" s="63"/>
      <c r="CO467" s="63"/>
      <c r="CP467" s="63"/>
      <c r="CQ467" s="63"/>
      <c r="CR467" s="63"/>
      <c r="CS467" s="63"/>
      <c r="CT467" s="63"/>
      <c r="CU467" s="63"/>
      <c r="CV467" s="63"/>
      <c r="CW467" s="63"/>
      <c r="CX467" s="63"/>
      <c r="CY467" s="123" t="s">
        <v>1446</v>
      </c>
      <c r="CZ467" s="123">
        <v>1</v>
      </c>
      <c r="DA467" s="63"/>
    </row>
    <row r="468" spans="1:105" ht="26.25" customHeight="1" x14ac:dyDescent="0.2">
      <c r="A468" s="64">
        <v>468</v>
      </c>
      <c r="B468" s="100">
        <v>89185</v>
      </c>
      <c r="C468" s="1" t="s">
        <v>870</v>
      </c>
      <c r="D468" s="1" t="s">
        <v>871</v>
      </c>
      <c r="E468" s="29" t="s">
        <v>872</v>
      </c>
      <c r="F468" s="30" t="s">
        <v>2993</v>
      </c>
      <c r="G468" s="86" t="s">
        <v>2994</v>
      </c>
      <c r="H468" s="35" t="s">
        <v>100</v>
      </c>
      <c r="I468" s="24" t="s">
        <v>101</v>
      </c>
      <c r="J468" s="5" t="s">
        <v>249</v>
      </c>
      <c r="K468" s="11">
        <v>3</v>
      </c>
      <c r="L468" s="35" t="s">
        <v>103</v>
      </c>
      <c r="M468" s="52" t="s">
        <v>1287</v>
      </c>
      <c r="N468" s="52" t="s">
        <v>105</v>
      </c>
      <c r="O468" s="52" t="s">
        <v>106</v>
      </c>
      <c r="P468" s="35" t="s">
        <v>2995</v>
      </c>
      <c r="Q468" s="26" t="s">
        <v>2996</v>
      </c>
      <c r="R468" s="15" t="s">
        <v>109</v>
      </c>
      <c r="S468" s="35" t="s">
        <v>110</v>
      </c>
      <c r="T468" s="12">
        <v>45042</v>
      </c>
      <c r="U468" s="37">
        <v>45051</v>
      </c>
      <c r="V468" s="37">
        <v>45264</v>
      </c>
      <c r="W468" s="7">
        <v>7</v>
      </c>
      <c r="X468" s="7">
        <v>0</v>
      </c>
      <c r="Y468" s="7">
        <f>W468*30</f>
        <v>210</v>
      </c>
      <c r="Z468" s="7" t="s">
        <v>2664</v>
      </c>
      <c r="AA468" s="10">
        <v>33250000</v>
      </c>
      <c r="AB468" s="10">
        <v>4750000</v>
      </c>
      <c r="AC468" s="28">
        <v>1169</v>
      </c>
      <c r="AD468" s="37">
        <v>45019</v>
      </c>
      <c r="AE468" s="10">
        <v>99750000</v>
      </c>
      <c r="AF468" s="28">
        <v>1417</v>
      </c>
      <c r="AG468" s="37">
        <v>45049</v>
      </c>
      <c r="AH468" s="10">
        <v>33250000</v>
      </c>
      <c r="AI468" s="15" t="s">
        <v>112</v>
      </c>
      <c r="AJ468" s="16">
        <v>45041</v>
      </c>
      <c r="AK468" s="6" t="s">
        <v>2997</v>
      </c>
      <c r="AL468" s="35" t="s">
        <v>114</v>
      </c>
      <c r="AM468" s="28" t="s">
        <v>879</v>
      </c>
      <c r="AN468" s="15" t="s">
        <v>874</v>
      </c>
      <c r="AO468" s="15" t="s">
        <v>1126</v>
      </c>
      <c r="AP468" s="11" t="s">
        <v>310</v>
      </c>
      <c r="AQ468" s="11"/>
      <c r="AR468" s="40"/>
      <c r="AS468" s="40"/>
      <c r="AT468" s="40"/>
      <c r="AU468" s="40"/>
      <c r="AV468" s="40"/>
      <c r="AW468" s="40"/>
      <c r="AX468" s="40"/>
      <c r="AY468" s="40"/>
      <c r="AZ468" s="40"/>
      <c r="BA468" s="40"/>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207"/>
      <c r="BY468" s="92">
        <f>V468</f>
        <v>45264</v>
      </c>
      <c r="BZ468" s="26">
        <f>Y468+AZ468</f>
        <v>210</v>
      </c>
      <c r="CA468" s="26" t="str">
        <f>Z468</f>
        <v xml:space="preserve">7 MESES </v>
      </c>
      <c r="CB468" s="157">
        <f>AA468+AU468</f>
        <v>33250000</v>
      </c>
      <c r="CC468" s="11" t="s">
        <v>281</v>
      </c>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c r="CZ468" s="40"/>
      <c r="DA468" s="40"/>
    </row>
    <row r="469" spans="1:105" ht="26.25" customHeight="1" x14ac:dyDescent="0.2">
      <c r="A469" s="64">
        <v>469</v>
      </c>
      <c r="B469" s="100">
        <v>89420</v>
      </c>
      <c r="C469" s="1" t="s">
        <v>1105</v>
      </c>
      <c r="D469" s="1" t="s">
        <v>991</v>
      </c>
      <c r="E469" s="29" t="s">
        <v>992</v>
      </c>
      <c r="F469" s="30" t="s">
        <v>2998</v>
      </c>
      <c r="G469" s="86" t="s">
        <v>2999</v>
      </c>
      <c r="H469" s="35" t="s">
        <v>100</v>
      </c>
      <c r="I469" s="24" t="s">
        <v>129</v>
      </c>
      <c r="J469" s="5" t="s">
        <v>249</v>
      </c>
      <c r="K469" s="11">
        <v>4</v>
      </c>
      <c r="L469" s="87" t="s">
        <v>290</v>
      </c>
      <c r="M469" s="52" t="s">
        <v>215</v>
      </c>
      <c r="N469" s="52" t="s">
        <v>105</v>
      </c>
      <c r="O469" s="52" t="s">
        <v>106</v>
      </c>
      <c r="P469" s="35" t="s">
        <v>3000</v>
      </c>
      <c r="Q469" s="26" t="s">
        <v>3001</v>
      </c>
      <c r="R469" s="15" t="s">
        <v>109</v>
      </c>
      <c r="S469" s="35" t="s">
        <v>110</v>
      </c>
      <c r="T469" s="12">
        <v>45051</v>
      </c>
      <c r="U469" s="37">
        <v>45054</v>
      </c>
      <c r="V469" s="37">
        <v>45252</v>
      </c>
      <c r="W469" s="7">
        <v>6</v>
      </c>
      <c r="X469" s="7">
        <v>15</v>
      </c>
      <c r="Y469" s="7">
        <f>W469*30+15</f>
        <v>195</v>
      </c>
      <c r="Z469" s="7" t="s">
        <v>2769</v>
      </c>
      <c r="AA469" s="10">
        <v>18200000</v>
      </c>
      <c r="AB469" s="10">
        <v>2800000</v>
      </c>
      <c r="AC469" s="28">
        <v>1204</v>
      </c>
      <c r="AD469" s="37">
        <v>45029</v>
      </c>
      <c r="AE469" s="10">
        <v>18200000</v>
      </c>
      <c r="AF469" s="28">
        <v>1432</v>
      </c>
      <c r="AG469" s="37">
        <v>45054</v>
      </c>
      <c r="AH469" s="10">
        <v>18200000</v>
      </c>
      <c r="AI469" s="15" t="s">
        <v>112</v>
      </c>
      <c r="AJ469" s="16">
        <v>45043</v>
      </c>
      <c r="AK469" s="6" t="s">
        <v>3002</v>
      </c>
      <c r="AL469" s="35" t="s">
        <v>114</v>
      </c>
      <c r="AM469" s="28" t="s">
        <v>1001</v>
      </c>
      <c r="AN469" s="15" t="s">
        <v>1112</v>
      </c>
      <c r="AO469" s="11" t="s">
        <v>1113</v>
      </c>
      <c r="AP469" s="11" t="s">
        <v>117</v>
      </c>
      <c r="AQ469" s="11"/>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c r="BW469" s="40"/>
      <c r="BX469" s="215"/>
      <c r="BY469" s="92">
        <f>V469</f>
        <v>45252</v>
      </c>
      <c r="BZ469" s="26">
        <f>Y469+AZ469</f>
        <v>195</v>
      </c>
      <c r="CA469" s="26" t="str">
        <f>Z469</f>
        <v>6 MESES Y 15 DIAS</v>
      </c>
      <c r="CB469" s="131">
        <f>AA469+AU469</f>
        <v>18200000</v>
      </c>
      <c r="CC469" s="11" t="s">
        <v>281</v>
      </c>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40"/>
      <c r="CZ469" s="40"/>
      <c r="DA469" s="40"/>
    </row>
    <row r="470" spans="1:105" ht="26.25" customHeight="1" x14ac:dyDescent="0.2">
      <c r="A470" s="64">
        <v>470</v>
      </c>
      <c r="B470" s="100">
        <v>89183</v>
      </c>
      <c r="C470" s="1" t="s">
        <v>1127</v>
      </c>
      <c r="D470" s="1" t="s">
        <v>1128</v>
      </c>
      <c r="E470" s="29" t="s">
        <v>1129</v>
      </c>
      <c r="F470" s="30" t="s">
        <v>3003</v>
      </c>
      <c r="G470" s="86" t="s">
        <v>3004</v>
      </c>
      <c r="H470" s="35" t="s">
        <v>100</v>
      </c>
      <c r="I470" s="24" t="s">
        <v>101</v>
      </c>
      <c r="J470" s="5" t="s">
        <v>249</v>
      </c>
      <c r="K470" s="11">
        <v>3</v>
      </c>
      <c r="L470" s="87" t="s">
        <v>290</v>
      </c>
      <c r="M470" s="52" t="s">
        <v>3005</v>
      </c>
      <c r="N470" s="52" t="s">
        <v>105</v>
      </c>
      <c r="O470" s="52" t="s">
        <v>106</v>
      </c>
      <c r="P470" s="35" t="s">
        <v>3006</v>
      </c>
      <c r="Q470" s="26" t="s">
        <v>1244</v>
      </c>
      <c r="R470" s="15" t="s">
        <v>109</v>
      </c>
      <c r="S470" s="35" t="s">
        <v>110</v>
      </c>
      <c r="T470" s="12">
        <v>45043</v>
      </c>
      <c r="U470" s="37">
        <v>45048</v>
      </c>
      <c r="V470" s="37">
        <v>45261</v>
      </c>
      <c r="W470" s="7">
        <v>7</v>
      </c>
      <c r="X470" s="7">
        <v>0</v>
      </c>
      <c r="Y470" s="7">
        <f>W470*30</f>
        <v>210</v>
      </c>
      <c r="Z470" s="7" t="s">
        <v>2664</v>
      </c>
      <c r="AA470" s="10">
        <v>19250000</v>
      </c>
      <c r="AB470" s="10">
        <v>2750000</v>
      </c>
      <c r="AC470" s="28">
        <v>1152</v>
      </c>
      <c r="AD470" s="37">
        <v>45016</v>
      </c>
      <c r="AE470" s="10">
        <v>19250000</v>
      </c>
      <c r="AF470" s="28">
        <v>1414</v>
      </c>
      <c r="AG470" s="37">
        <v>45048</v>
      </c>
      <c r="AH470" s="10">
        <v>19250000</v>
      </c>
      <c r="AI470" s="15" t="s">
        <v>112</v>
      </c>
      <c r="AJ470" s="16">
        <v>45042</v>
      </c>
      <c r="AK470" s="6" t="s">
        <v>3007</v>
      </c>
      <c r="AL470" s="35" t="s">
        <v>114</v>
      </c>
      <c r="AM470" s="28" t="s">
        <v>1137</v>
      </c>
      <c r="AN470" s="11" t="s">
        <v>1138</v>
      </c>
      <c r="AO470" s="11"/>
      <c r="AP470" s="11" t="s">
        <v>225</v>
      </c>
      <c r="AQ470" s="11"/>
      <c r="AR470" s="40"/>
      <c r="AS470" s="40"/>
      <c r="AT470" s="40"/>
      <c r="AU470" s="40"/>
      <c r="AV470" s="40"/>
      <c r="AW470" s="40"/>
      <c r="AX470" s="40"/>
      <c r="AY470" s="40"/>
      <c r="AZ470" s="40"/>
      <c r="BA470" s="40"/>
      <c r="BB470" s="85"/>
      <c r="BC470" s="85"/>
      <c r="BD470" s="85"/>
      <c r="BE470" s="85"/>
      <c r="BF470" s="85"/>
      <c r="BG470" s="85"/>
      <c r="BH470" s="85"/>
      <c r="BI470" s="85"/>
      <c r="BJ470" s="85"/>
      <c r="BK470" s="85"/>
      <c r="BL470" s="85"/>
      <c r="BM470" s="85"/>
      <c r="BN470" s="85"/>
      <c r="BO470" s="85"/>
      <c r="BP470" s="85"/>
      <c r="BQ470" s="85"/>
      <c r="BR470" s="85"/>
      <c r="BS470" s="85"/>
      <c r="BT470" s="85"/>
      <c r="BU470" s="85"/>
      <c r="BV470" s="85"/>
      <c r="BW470" s="85"/>
      <c r="BX470" s="218"/>
      <c r="BY470" s="92">
        <f>V470</f>
        <v>45261</v>
      </c>
      <c r="BZ470" s="26">
        <f>Y470+AZ470</f>
        <v>210</v>
      </c>
      <c r="CA470" s="26" t="str">
        <f>Z470</f>
        <v xml:space="preserve">7 MESES </v>
      </c>
      <c r="CB470" s="157">
        <f>AA470+AU470</f>
        <v>19250000</v>
      </c>
      <c r="CC470" s="11" t="s">
        <v>281</v>
      </c>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40"/>
      <c r="CZ470" s="40"/>
      <c r="DA470" s="40"/>
    </row>
    <row r="471" spans="1:105" ht="26.25" customHeight="1" x14ac:dyDescent="0.2">
      <c r="A471" s="172">
        <v>471</v>
      </c>
      <c r="B471" s="100">
        <v>89410</v>
      </c>
      <c r="C471" s="1" t="s">
        <v>95</v>
      </c>
      <c r="D471" s="1" t="s">
        <v>96</v>
      </c>
      <c r="E471" s="29" t="s">
        <v>97</v>
      </c>
      <c r="F471" s="171" t="s">
        <v>3008</v>
      </c>
      <c r="G471" s="148" t="s">
        <v>3009</v>
      </c>
      <c r="H471" s="143" t="s">
        <v>100</v>
      </c>
      <c r="I471" s="53" t="s">
        <v>129</v>
      </c>
      <c r="J471" s="117" t="s">
        <v>249</v>
      </c>
      <c r="K471" s="83">
        <v>1</v>
      </c>
      <c r="L471" s="143" t="s">
        <v>103</v>
      </c>
      <c r="M471" s="150" t="s">
        <v>131</v>
      </c>
      <c r="N471" s="150" t="s">
        <v>105</v>
      </c>
      <c r="O471" s="150" t="s">
        <v>106</v>
      </c>
      <c r="P471" s="143" t="s">
        <v>3010</v>
      </c>
      <c r="Q471" s="123" t="s">
        <v>351</v>
      </c>
      <c r="R471" s="120" t="s">
        <v>109</v>
      </c>
      <c r="S471" s="143" t="s">
        <v>110</v>
      </c>
      <c r="T471" s="152">
        <v>45051</v>
      </c>
      <c r="U471" s="153">
        <v>45062</v>
      </c>
      <c r="V471" s="153">
        <v>45260</v>
      </c>
      <c r="W471" s="118">
        <v>6</v>
      </c>
      <c r="X471" s="118">
        <v>15</v>
      </c>
      <c r="Y471" s="118">
        <f>W471*30+15</f>
        <v>195</v>
      </c>
      <c r="Z471" s="118" t="s">
        <v>2769</v>
      </c>
      <c r="AA471" s="119">
        <v>29575000</v>
      </c>
      <c r="AB471" s="119">
        <v>4550000</v>
      </c>
      <c r="AC471" s="151">
        <v>1194</v>
      </c>
      <c r="AD471" s="153">
        <v>45029</v>
      </c>
      <c r="AE471" s="119">
        <v>59150000</v>
      </c>
      <c r="AF471" s="151">
        <v>1457</v>
      </c>
      <c r="AG471" s="153">
        <v>45055</v>
      </c>
      <c r="AH471" s="119">
        <v>29575000</v>
      </c>
      <c r="AI471" s="120" t="s">
        <v>112</v>
      </c>
      <c r="AJ471" s="121">
        <v>45050</v>
      </c>
      <c r="AK471" s="122" t="s">
        <v>3011</v>
      </c>
      <c r="AL471" s="143" t="s">
        <v>114</v>
      </c>
      <c r="AM471" s="151" t="s">
        <v>115</v>
      </c>
      <c r="AN471" s="83" t="s">
        <v>116</v>
      </c>
      <c r="AO471" s="83"/>
      <c r="AP471" s="312" t="s">
        <v>135</v>
      </c>
      <c r="AQ471" s="83">
        <v>3</v>
      </c>
      <c r="AR471" s="123" t="s">
        <v>540</v>
      </c>
      <c r="AS471" s="158">
        <v>45259</v>
      </c>
      <c r="AT471" s="119">
        <v>9100000</v>
      </c>
      <c r="AU471" s="119">
        <v>9100000</v>
      </c>
      <c r="AV471" s="118">
        <v>2</v>
      </c>
      <c r="AW471" s="118">
        <v>0</v>
      </c>
      <c r="AX471" s="118">
        <v>60</v>
      </c>
      <c r="AY471" s="118" t="s">
        <v>119</v>
      </c>
      <c r="AZ471" s="118">
        <v>60</v>
      </c>
      <c r="BA471" s="158">
        <v>45321</v>
      </c>
      <c r="BB471" s="40"/>
      <c r="BC471" s="40"/>
      <c r="BD471" s="40"/>
      <c r="BE471" s="40"/>
      <c r="BF471" s="40"/>
      <c r="BG471" s="40"/>
      <c r="BH471" s="40"/>
      <c r="BI471" s="40"/>
      <c r="BJ471" s="40"/>
      <c r="BK471" s="15" t="s">
        <v>1078</v>
      </c>
      <c r="BL471" s="177" t="s">
        <v>3012</v>
      </c>
      <c r="BM471" s="177" t="s">
        <v>3013</v>
      </c>
      <c r="BN471" s="15" t="s">
        <v>3014</v>
      </c>
      <c r="BO471" s="15" t="s">
        <v>3015</v>
      </c>
      <c r="BP471" s="15" t="s">
        <v>3016</v>
      </c>
      <c r="BQ471" s="57" t="s">
        <v>3017</v>
      </c>
      <c r="BR471" s="15" t="s">
        <v>3018</v>
      </c>
      <c r="BS471" s="15" t="s">
        <v>3019</v>
      </c>
      <c r="BT471" s="15" t="s">
        <v>3020</v>
      </c>
      <c r="BU471" s="57" t="s">
        <v>3021</v>
      </c>
      <c r="BV471" s="178" t="s">
        <v>3022</v>
      </c>
      <c r="BW471" s="40"/>
      <c r="BX471" s="215"/>
      <c r="BY471" s="158">
        <v>45321</v>
      </c>
      <c r="BZ471" s="118">
        <f>Y471+AZ471</f>
        <v>255</v>
      </c>
      <c r="CA471" s="118" t="s">
        <v>2453</v>
      </c>
      <c r="CB471" s="119">
        <f>AA471+AU471</f>
        <v>38675000</v>
      </c>
      <c r="CC471" s="83" t="s">
        <v>612</v>
      </c>
      <c r="CD471" s="219"/>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row>
    <row r="472" spans="1:105" ht="26.25" customHeight="1" x14ac:dyDescent="0.2">
      <c r="A472" s="64">
        <v>472</v>
      </c>
      <c r="B472" s="100">
        <v>89185</v>
      </c>
      <c r="C472" s="1" t="s">
        <v>870</v>
      </c>
      <c r="D472" s="1" t="s">
        <v>871</v>
      </c>
      <c r="E472" s="29" t="s">
        <v>872</v>
      </c>
      <c r="F472" s="30" t="s">
        <v>3023</v>
      </c>
      <c r="G472" s="86" t="s">
        <v>3024</v>
      </c>
      <c r="H472" s="35" t="s">
        <v>100</v>
      </c>
      <c r="I472" s="24" t="s">
        <v>129</v>
      </c>
      <c r="J472" s="5" t="s">
        <v>249</v>
      </c>
      <c r="K472" s="11">
        <v>3</v>
      </c>
      <c r="L472" s="35" t="s">
        <v>103</v>
      </c>
      <c r="M472" s="52" t="s">
        <v>497</v>
      </c>
      <c r="N472" s="52" t="s">
        <v>105</v>
      </c>
      <c r="O472" s="52" t="s">
        <v>106</v>
      </c>
      <c r="P472" s="35" t="s">
        <v>3025</v>
      </c>
      <c r="Q472" s="26" t="s">
        <v>3026</v>
      </c>
      <c r="R472" s="15" t="s">
        <v>109</v>
      </c>
      <c r="S472" s="35" t="s">
        <v>110</v>
      </c>
      <c r="T472" s="12">
        <v>45043</v>
      </c>
      <c r="U472" s="37">
        <v>45056</v>
      </c>
      <c r="V472" s="37">
        <v>45269</v>
      </c>
      <c r="W472" s="7">
        <v>7</v>
      </c>
      <c r="X472" s="7">
        <v>0</v>
      </c>
      <c r="Y472" s="7">
        <f>W472*30</f>
        <v>210</v>
      </c>
      <c r="Z472" s="7" t="s">
        <v>2664</v>
      </c>
      <c r="AA472" s="10">
        <v>33250000</v>
      </c>
      <c r="AB472" s="10">
        <v>4750000</v>
      </c>
      <c r="AC472" s="28">
        <v>1169</v>
      </c>
      <c r="AD472" s="37">
        <v>45019</v>
      </c>
      <c r="AE472" s="10">
        <v>99750000</v>
      </c>
      <c r="AF472" s="28">
        <v>1418</v>
      </c>
      <c r="AG472" s="37">
        <v>45049</v>
      </c>
      <c r="AH472" s="10">
        <v>33250000</v>
      </c>
      <c r="AI472" s="15" t="s">
        <v>112</v>
      </c>
      <c r="AJ472" s="16">
        <v>45042</v>
      </c>
      <c r="AK472" s="6" t="s">
        <v>3027</v>
      </c>
      <c r="AL472" s="35" t="s">
        <v>114</v>
      </c>
      <c r="AM472" s="28" t="s">
        <v>879</v>
      </c>
      <c r="AN472" s="15" t="s">
        <v>874</v>
      </c>
      <c r="AO472" s="15" t="s">
        <v>1126</v>
      </c>
      <c r="AP472" s="11" t="s">
        <v>310</v>
      </c>
      <c r="AQ472" s="11"/>
      <c r="AR472" s="40"/>
      <c r="AS472" s="40"/>
      <c r="AT472" s="40"/>
      <c r="AU472" s="40"/>
      <c r="AV472" s="40"/>
      <c r="AW472" s="40"/>
      <c r="AX472" s="40"/>
      <c r="AY472" s="40"/>
      <c r="AZ472" s="40"/>
      <c r="BA472" s="40"/>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217"/>
      <c r="BY472" s="92">
        <f>V472</f>
        <v>45269</v>
      </c>
      <c r="BZ472" s="26">
        <f>Y472+AZ472</f>
        <v>210</v>
      </c>
      <c r="CA472" s="26" t="str">
        <f>Z472</f>
        <v xml:space="preserve">7 MESES </v>
      </c>
      <c r="CB472" s="157">
        <f>AA472+AU472</f>
        <v>33250000</v>
      </c>
      <c r="CC472" s="11" t="s">
        <v>281</v>
      </c>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40"/>
      <c r="CZ472" s="40"/>
      <c r="DA472" s="40"/>
    </row>
    <row r="473" spans="1:105" ht="26.25" customHeight="1" x14ac:dyDescent="0.2">
      <c r="A473" s="79">
        <v>473</v>
      </c>
      <c r="B473" s="100">
        <v>89243</v>
      </c>
      <c r="C473" s="1" t="s">
        <v>1657</v>
      </c>
      <c r="D473" s="1" t="s">
        <v>267</v>
      </c>
      <c r="E473" s="29" t="s">
        <v>268</v>
      </c>
      <c r="F473" s="154" t="s">
        <v>3028</v>
      </c>
      <c r="G473" s="189" t="s">
        <v>3029</v>
      </c>
      <c r="H473" s="50" t="s">
        <v>100</v>
      </c>
      <c r="I473" s="54" t="s">
        <v>129</v>
      </c>
      <c r="J473" s="49" t="s">
        <v>249</v>
      </c>
      <c r="K473" s="31">
        <v>3</v>
      </c>
      <c r="L473" s="50" t="s">
        <v>103</v>
      </c>
      <c r="M473" s="126" t="s">
        <v>3030</v>
      </c>
      <c r="N473" s="126" t="s">
        <v>105</v>
      </c>
      <c r="O473" s="126" t="s">
        <v>106</v>
      </c>
      <c r="P473" s="50" t="s">
        <v>3031</v>
      </c>
      <c r="Q473" s="80" t="s">
        <v>3032</v>
      </c>
      <c r="R473" s="36" t="s">
        <v>109</v>
      </c>
      <c r="S473" s="50" t="s">
        <v>110</v>
      </c>
      <c r="T473" s="139">
        <v>45043</v>
      </c>
      <c r="U473" s="38">
        <v>45049</v>
      </c>
      <c r="V473" s="38">
        <v>45262</v>
      </c>
      <c r="W473" s="8">
        <v>7</v>
      </c>
      <c r="X473" s="8">
        <v>0</v>
      </c>
      <c r="Y473" s="8">
        <f>W473*30</f>
        <v>210</v>
      </c>
      <c r="Z473" s="8" t="s">
        <v>2664</v>
      </c>
      <c r="AA473" s="115">
        <v>31640000</v>
      </c>
      <c r="AB473" s="115">
        <v>4520000</v>
      </c>
      <c r="AC473" s="138">
        <v>1171</v>
      </c>
      <c r="AD473" s="38">
        <v>45019</v>
      </c>
      <c r="AE473" s="115">
        <v>31640000</v>
      </c>
      <c r="AF473" s="138">
        <v>1419</v>
      </c>
      <c r="AG473" s="38">
        <v>45049</v>
      </c>
      <c r="AH473" s="115">
        <v>31640000</v>
      </c>
      <c r="AI473" s="36" t="s">
        <v>112</v>
      </c>
      <c r="AJ473" s="116">
        <v>45043</v>
      </c>
      <c r="AK473" s="114" t="s">
        <v>3033</v>
      </c>
      <c r="AL473" s="50" t="s">
        <v>114</v>
      </c>
      <c r="AM473" s="138" t="s">
        <v>276</v>
      </c>
      <c r="AN473" s="31" t="s">
        <v>277</v>
      </c>
      <c r="AO473" s="31"/>
      <c r="AP473" s="309" t="s">
        <v>278</v>
      </c>
      <c r="AQ473" s="31">
        <v>1</v>
      </c>
      <c r="AR473" s="80" t="s">
        <v>118</v>
      </c>
      <c r="AS473" s="140">
        <v>45261</v>
      </c>
      <c r="AT473" s="115">
        <v>2260000</v>
      </c>
      <c r="AU473" s="115">
        <v>2260000</v>
      </c>
      <c r="AV473" s="154">
        <v>0</v>
      </c>
      <c r="AW473" s="154">
        <v>15</v>
      </c>
      <c r="AX473" s="154">
        <v>15</v>
      </c>
      <c r="AY473" s="154" t="s">
        <v>279</v>
      </c>
      <c r="AZ473" s="154">
        <v>15</v>
      </c>
      <c r="BA473" s="140">
        <v>45277</v>
      </c>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215"/>
      <c r="BY473" s="140">
        <v>45277</v>
      </c>
      <c r="BZ473" s="154">
        <f>Y473+AZ473</f>
        <v>225</v>
      </c>
      <c r="CA473" s="154" t="s">
        <v>2453</v>
      </c>
      <c r="CB473" s="115">
        <f>AA473+AU473</f>
        <v>33900000</v>
      </c>
      <c r="CC473" s="31" t="s">
        <v>281</v>
      </c>
      <c r="CD473" s="220"/>
      <c r="CE473" s="75"/>
      <c r="CF473" s="75"/>
      <c r="CG473" s="75"/>
      <c r="CH473" s="75"/>
      <c r="CI473" s="75"/>
      <c r="CJ473" s="75"/>
      <c r="CK473" s="75"/>
      <c r="CL473" s="75"/>
      <c r="CM473" s="75"/>
      <c r="CN473" s="75"/>
      <c r="CO473" s="75"/>
      <c r="CP473" s="75"/>
      <c r="CQ473" s="75"/>
      <c r="CR473" s="75"/>
      <c r="CS473" s="75"/>
      <c r="CT473" s="75"/>
      <c r="CU473" s="75"/>
      <c r="CV473" s="75"/>
      <c r="CW473" s="75"/>
      <c r="CX473" s="75"/>
      <c r="CY473" s="75"/>
      <c r="CZ473" s="75"/>
      <c r="DA473" s="75"/>
    </row>
    <row r="474" spans="1:105" ht="26.25" customHeight="1" x14ac:dyDescent="0.2">
      <c r="A474" s="64">
        <v>474</v>
      </c>
      <c r="B474" s="100">
        <v>89403</v>
      </c>
      <c r="C474" s="1" t="s">
        <v>613</v>
      </c>
      <c r="D474" s="1" t="s">
        <v>614</v>
      </c>
      <c r="E474" s="29" t="s">
        <v>615</v>
      </c>
      <c r="F474" s="30" t="s">
        <v>3034</v>
      </c>
      <c r="G474" s="26" t="s">
        <v>3035</v>
      </c>
      <c r="H474" s="35" t="s">
        <v>100</v>
      </c>
      <c r="I474" s="24" t="s">
        <v>101</v>
      </c>
      <c r="J474" s="5" t="s">
        <v>249</v>
      </c>
      <c r="K474" s="11">
        <v>5</v>
      </c>
      <c r="L474" s="35" t="s">
        <v>214</v>
      </c>
      <c r="M474" s="52" t="s">
        <v>215</v>
      </c>
      <c r="N474" s="52" t="s">
        <v>105</v>
      </c>
      <c r="O474" s="52" t="s">
        <v>106</v>
      </c>
      <c r="P474" s="35" t="s">
        <v>3036</v>
      </c>
      <c r="Q474" s="26" t="s">
        <v>1595</v>
      </c>
      <c r="R474" s="15" t="s">
        <v>109</v>
      </c>
      <c r="S474" s="35" t="s">
        <v>110</v>
      </c>
      <c r="T474" s="12">
        <v>45051</v>
      </c>
      <c r="U474" s="37">
        <v>45055</v>
      </c>
      <c r="V474" s="37">
        <v>45253</v>
      </c>
      <c r="W474" s="7">
        <v>6</v>
      </c>
      <c r="X474" s="7">
        <v>15</v>
      </c>
      <c r="Y474" s="7">
        <f>W474*30+15</f>
        <v>195</v>
      </c>
      <c r="Z474" s="7" t="s">
        <v>2769</v>
      </c>
      <c r="AA474" s="10">
        <v>15600000</v>
      </c>
      <c r="AB474" s="10">
        <v>2400000</v>
      </c>
      <c r="AC474" s="28">
        <v>1187</v>
      </c>
      <c r="AD474" s="37">
        <v>45029</v>
      </c>
      <c r="AE474" s="10">
        <v>46800000</v>
      </c>
      <c r="AF474" s="28">
        <v>1431</v>
      </c>
      <c r="AG474" s="37">
        <v>45054</v>
      </c>
      <c r="AH474" s="10">
        <v>15600000</v>
      </c>
      <c r="AI474" s="15" t="s">
        <v>112</v>
      </c>
      <c r="AJ474" s="16">
        <v>45050</v>
      </c>
      <c r="AK474" s="6" t="s">
        <v>3037</v>
      </c>
      <c r="AL474" s="35" t="s">
        <v>114</v>
      </c>
      <c r="AM474" s="28" t="s">
        <v>620</v>
      </c>
      <c r="AN474" s="15" t="s">
        <v>1572</v>
      </c>
      <c r="AO474" s="40"/>
      <c r="AP474" s="310" t="s">
        <v>135</v>
      </c>
      <c r="AQ474" s="11">
        <v>1</v>
      </c>
      <c r="AR474" s="26" t="s">
        <v>118</v>
      </c>
      <c r="AS474" s="94">
        <v>45252</v>
      </c>
      <c r="AT474" s="10">
        <v>2400000</v>
      </c>
      <c r="AU474" s="10">
        <v>2400000</v>
      </c>
      <c r="AV474" s="7">
        <v>1</v>
      </c>
      <c r="AW474" s="7">
        <v>0</v>
      </c>
      <c r="AX474" s="7">
        <v>30</v>
      </c>
      <c r="AY474" s="7" t="s">
        <v>136</v>
      </c>
      <c r="AZ474" s="7">
        <v>30</v>
      </c>
      <c r="BA474" s="94">
        <v>45283</v>
      </c>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215"/>
      <c r="BY474" s="94">
        <v>45283</v>
      </c>
      <c r="BZ474" s="7">
        <f>Y474+AZ474</f>
        <v>225</v>
      </c>
      <c r="CA474" s="7" t="s">
        <v>2453</v>
      </c>
      <c r="CB474" s="10">
        <f>AA474+AU474</f>
        <v>18000000</v>
      </c>
      <c r="CC474" s="14" t="s">
        <v>121</v>
      </c>
      <c r="CD474" s="214"/>
      <c r="CE474" s="40"/>
      <c r="CF474" s="40"/>
      <c r="CG474" s="40"/>
      <c r="CH474" s="40"/>
      <c r="CI474" s="40"/>
      <c r="CJ474" s="40"/>
      <c r="CK474" s="40"/>
      <c r="CL474" s="40"/>
      <c r="CM474" s="40"/>
      <c r="CN474" s="40"/>
      <c r="CO474" s="40"/>
      <c r="CP474" s="40"/>
      <c r="CQ474" s="40"/>
      <c r="CR474" s="40"/>
      <c r="CS474" s="40"/>
      <c r="CT474" s="40"/>
      <c r="CU474" s="40"/>
      <c r="CV474" s="40"/>
      <c r="CW474" s="40"/>
      <c r="CX474" s="40"/>
      <c r="CY474" s="40"/>
      <c r="CZ474" s="40"/>
      <c r="DA474" s="40"/>
    </row>
    <row r="475" spans="1:105" ht="26.25" customHeight="1" x14ac:dyDescent="0.2">
      <c r="A475" s="77">
        <v>475</v>
      </c>
      <c r="B475" s="100">
        <v>89403</v>
      </c>
      <c r="C475" s="1" t="s">
        <v>613</v>
      </c>
      <c r="D475" s="1" t="s">
        <v>614</v>
      </c>
      <c r="E475" s="29" t="s">
        <v>615</v>
      </c>
      <c r="F475" s="112" t="s">
        <v>3038</v>
      </c>
      <c r="G475" s="82" t="s">
        <v>3039</v>
      </c>
      <c r="H475" s="48" t="s">
        <v>100</v>
      </c>
      <c r="I475" s="45" t="s">
        <v>101</v>
      </c>
      <c r="J475" s="47" t="s">
        <v>249</v>
      </c>
      <c r="K475" s="39">
        <v>5</v>
      </c>
      <c r="L475" s="48" t="s">
        <v>214</v>
      </c>
      <c r="M475" s="132" t="s">
        <v>215</v>
      </c>
      <c r="N475" s="132" t="s">
        <v>105</v>
      </c>
      <c r="O475" s="132" t="s">
        <v>106</v>
      </c>
      <c r="P475" s="48" t="s">
        <v>3040</v>
      </c>
      <c r="Q475" s="82" t="s">
        <v>1576</v>
      </c>
      <c r="R475" s="105" t="s">
        <v>109</v>
      </c>
      <c r="S475" s="48" t="s">
        <v>110</v>
      </c>
      <c r="T475" s="134">
        <v>45051</v>
      </c>
      <c r="U475" s="44">
        <v>45055</v>
      </c>
      <c r="V475" s="44">
        <v>45253</v>
      </c>
      <c r="W475" s="65">
        <v>6</v>
      </c>
      <c r="X475" s="65">
        <v>15</v>
      </c>
      <c r="Y475" s="65">
        <f>W475*30+15</f>
        <v>195</v>
      </c>
      <c r="Z475" s="65" t="s">
        <v>2769</v>
      </c>
      <c r="AA475" s="17">
        <v>15600000</v>
      </c>
      <c r="AB475" s="17">
        <v>2400000</v>
      </c>
      <c r="AC475" s="133">
        <v>1187</v>
      </c>
      <c r="AD475" s="44">
        <v>45029</v>
      </c>
      <c r="AE475" s="17">
        <v>46800000</v>
      </c>
      <c r="AF475" s="133">
        <v>1458</v>
      </c>
      <c r="AG475" s="44">
        <v>45055</v>
      </c>
      <c r="AH475" s="17">
        <v>15600000</v>
      </c>
      <c r="AI475" s="105" t="s">
        <v>112</v>
      </c>
      <c r="AJ475" s="108">
        <v>45050</v>
      </c>
      <c r="AK475" s="107" t="s">
        <v>3041</v>
      </c>
      <c r="AL475" s="48" t="s">
        <v>114</v>
      </c>
      <c r="AM475" s="133" t="s">
        <v>620</v>
      </c>
      <c r="AN475" s="105" t="s">
        <v>1572</v>
      </c>
      <c r="AO475" s="85"/>
      <c r="AP475" s="311" t="s">
        <v>135</v>
      </c>
      <c r="AQ475" s="39">
        <v>1</v>
      </c>
      <c r="AR475" s="82" t="s">
        <v>118</v>
      </c>
      <c r="AS475" s="129">
        <v>45253</v>
      </c>
      <c r="AT475" s="17">
        <v>2400000</v>
      </c>
      <c r="AU475" s="17">
        <v>2400000</v>
      </c>
      <c r="AV475" s="65">
        <v>1</v>
      </c>
      <c r="AW475" s="65">
        <v>0</v>
      </c>
      <c r="AX475" s="65">
        <v>30</v>
      </c>
      <c r="AY475" s="65" t="s">
        <v>136</v>
      </c>
      <c r="AZ475" s="65">
        <v>30</v>
      </c>
      <c r="BA475" s="129">
        <v>45283</v>
      </c>
      <c r="BB475" s="40"/>
      <c r="BC475" s="40"/>
      <c r="BD475" s="40"/>
      <c r="BE475" s="40"/>
      <c r="BF475" s="40"/>
      <c r="BG475" s="40"/>
      <c r="BH475" s="40"/>
      <c r="BI475" s="40"/>
      <c r="BJ475" s="40"/>
      <c r="BK475" s="40"/>
      <c r="BL475" s="40"/>
      <c r="BM475" s="40"/>
      <c r="BN475" s="40"/>
      <c r="BO475" s="40"/>
      <c r="BP475" s="40"/>
      <c r="BQ475" s="40"/>
      <c r="BR475" s="40"/>
      <c r="BS475" s="40"/>
      <c r="BT475" s="40"/>
      <c r="BU475" s="40"/>
      <c r="BV475" s="40"/>
      <c r="BW475" s="40"/>
      <c r="BX475" s="215"/>
      <c r="BY475" s="129">
        <v>45283</v>
      </c>
      <c r="BZ475" s="65">
        <f>Y475+AZ475</f>
        <v>225</v>
      </c>
      <c r="CA475" s="65" t="s">
        <v>2453</v>
      </c>
      <c r="CB475" s="17">
        <f>AA475+AU475</f>
        <v>18000000</v>
      </c>
      <c r="CC475" s="106" t="s">
        <v>121</v>
      </c>
      <c r="CD475" s="221"/>
      <c r="CE475" s="85"/>
      <c r="CF475" s="85"/>
      <c r="CG475" s="85"/>
      <c r="CH475" s="85"/>
      <c r="CI475" s="85"/>
      <c r="CJ475" s="85"/>
      <c r="CK475" s="85"/>
      <c r="CL475" s="85"/>
      <c r="CM475" s="85"/>
      <c r="CN475" s="85"/>
      <c r="CO475" s="85"/>
      <c r="CP475" s="85"/>
      <c r="CQ475" s="85"/>
      <c r="CR475" s="85"/>
      <c r="CS475" s="85"/>
      <c r="CT475" s="85"/>
      <c r="CU475" s="85"/>
      <c r="CV475" s="85"/>
      <c r="CW475" s="85"/>
      <c r="CX475" s="85"/>
      <c r="CY475" s="85"/>
      <c r="CZ475" s="85"/>
      <c r="DA475" s="85"/>
    </row>
    <row r="476" spans="1:105" ht="26.25" customHeight="1" x14ac:dyDescent="0.2">
      <c r="A476" s="64">
        <v>476</v>
      </c>
      <c r="B476" s="100">
        <v>89274</v>
      </c>
      <c r="C476" s="1" t="s">
        <v>2217</v>
      </c>
      <c r="D476" s="1" t="s">
        <v>622</v>
      </c>
      <c r="E476" s="29" t="s">
        <v>623</v>
      </c>
      <c r="F476" s="30" t="s">
        <v>3042</v>
      </c>
      <c r="G476" s="86" t="s">
        <v>3043</v>
      </c>
      <c r="H476" s="35" t="s">
        <v>100</v>
      </c>
      <c r="I476" s="24" t="s">
        <v>129</v>
      </c>
      <c r="J476" s="5" t="s">
        <v>249</v>
      </c>
      <c r="K476" s="11">
        <v>3</v>
      </c>
      <c r="L476" s="87" t="s">
        <v>290</v>
      </c>
      <c r="M476" s="52" t="s">
        <v>3044</v>
      </c>
      <c r="N476" s="52" t="s">
        <v>105</v>
      </c>
      <c r="O476" s="52" t="s">
        <v>106</v>
      </c>
      <c r="P476" s="35" t="s">
        <v>3045</v>
      </c>
      <c r="Q476" s="26" t="s">
        <v>2222</v>
      </c>
      <c r="R476" s="15" t="s">
        <v>109</v>
      </c>
      <c r="S476" s="35" t="s">
        <v>110</v>
      </c>
      <c r="T476" s="12">
        <v>45044</v>
      </c>
      <c r="U476" s="37">
        <v>45049</v>
      </c>
      <c r="V476" s="37">
        <v>45262</v>
      </c>
      <c r="W476" s="7">
        <v>7</v>
      </c>
      <c r="X476" s="7">
        <v>0</v>
      </c>
      <c r="Y476" s="7">
        <f>W476*30</f>
        <v>210</v>
      </c>
      <c r="Z476" s="7" t="s">
        <v>2664</v>
      </c>
      <c r="AA476" s="10">
        <v>24500000</v>
      </c>
      <c r="AB476" s="10">
        <v>3500000</v>
      </c>
      <c r="AC476" s="28">
        <v>1173</v>
      </c>
      <c r="AD476" s="37">
        <v>45019</v>
      </c>
      <c r="AE476" s="10">
        <v>98000000</v>
      </c>
      <c r="AF476" s="28">
        <v>1422</v>
      </c>
      <c r="AG476" s="37">
        <v>45049</v>
      </c>
      <c r="AH476" s="10">
        <v>24500000</v>
      </c>
      <c r="AI476" s="15" t="s">
        <v>112</v>
      </c>
      <c r="AJ476" s="16">
        <v>45043</v>
      </c>
      <c r="AK476" s="6" t="s">
        <v>3046</v>
      </c>
      <c r="AL476" s="35" t="s">
        <v>114</v>
      </c>
      <c r="AM476" s="28" t="s">
        <v>630</v>
      </c>
      <c r="AN476" s="11" t="s">
        <v>2792</v>
      </c>
      <c r="AO476" s="11"/>
      <c r="AP476" s="11" t="s">
        <v>472</v>
      </c>
      <c r="AQ476" s="11"/>
      <c r="AR476" s="40"/>
      <c r="AS476" s="40"/>
      <c r="AT476" s="40"/>
      <c r="AU476" s="40"/>
      <c r="AV476" s="40"/>
      <c r="AW476" s="40"/>
      <c r="AX476" s="40"/>
      <c r="AY476" s="40"/>
      <c r="AZ476" s="40"/>
      <c r="BA476" s="40"/>
      <c r="BB476" s="75"/>
      <c r="BC476" s="75"/>
      <c r="BD476" s="75"/>
      <c r="BE476" s="75"/>
      <c r="BF476" s="75"/>
      <c r="BG476" s="75"/>
      <c r="BH476" s="75"/>
      <c r="BI476" s="75"/>
      <c r="BJ476" s="75"/>
      <c r="BK476" s="75"/>
      <c r="BL476" s="75"/>
      <c r="BM476" s="75"/>
      <c r="BN476" s="75"/>
      <c r="BO476" s="75"/>
      <c r="BP476" s="75"/>
      <c r="BQ476" s="75"/>
      <c r="BR476" s="75"/>
      <c r="BS476" s="75"/>
      <c r="BT476" s="75"/>
      <c r="BU476" s="75"/>
      <c r="BV476" s="75"/>
      <c r="BW476" s="75"/>
      <c r="BX476" s="207"/>
      <c r="BY476" s="92">
        <f>V476</f>
        <v>45262</v>
      </c>
      <c r="BZ476" s="26">
        <f>Y476+AZ476</f>
        <v>210</v>
      </c>
      <c r="CA476" s="26" t="str">
        <f>Z476</f>
        <v xml:space="preserve">7 MESES </v>
      </c>
      <c r="CB476" s="157">
        <f>AA476+AU476</f>
        <v>24500000</v>
      </c>
      <c r="CC476" s="11" t="s">
        <v>281</v>
      </c>
      <c r="CD476" s="40"/>
      <c r="CE476" s="40"/>
      <c r="CF476" s="40"/>
      <c r="CG476" s="40"/>
      <c r="CH476" s="40"/>
      <c r="CI476" s="40"/>
      <c r="CJ476" s="40"/>
      <c r="CK476" s="40"/>
      <c r="CL476" s="40"/>
      <c r="CM476" s="40"/>
      <c r="CN476" s="40"/>
      <c r="CO476" s="40"/>
      <c r="CP476" s="40"/>
      <c r="CQ476" s="40"/>
      <c r="CR476" s="40"/>
      <c r="CS476" s="40"/>
      <c r="CT476" s="40"/>
      <c r="CU476" s="40"/>
      <c r="CV476" s="40"/>
      <c r="CW476" s="40"/>
      <c r="CX476" s="40"/>
      <c r="CY476" s="40"/>
      <c r="CZ476" s="40"/>
      <c r="DA476" s="40"/>
    </row>
    <row r="477" spans="1:105" ht="26.25" customHeight="1" x14ac:dyDescent="0.2">
      <c r="A477" s="64">
        <v>477</v>
      </c>
      <c r="B477" s="100">
        <v>89274</v>
      </c>
      <c r="C477" s="1" t="s">
        <v>2217</v>
      </c>
      <c r="D477" s="1" t="s">
        <v>622</v>
      </c>
      <c r="E477" s="29" t="s">
        <v>623</v>
      </c>
      <c r="F477" s="30" t="s">
        <v>3047</v>
      </c>
      <c r="G477" s="86" t="s">
        <v>3048</v>
      </c>
      <c r="H477" s="35" t="s">
        <v>100</v>
      </c>
      <c r="I477" s="24" t="s">
        <v>129</v>
      </c>
      <c r="J477" s="5" t="s">
        <v>249</v>
      </c>
      <c r="K477" s="11">
        <v>3</v>
      </c>
      <c r="L477" s="87" t="s">
        <v>290</v>
      </c>
      <c r="M477" s="52" t="s">
        <v>3049</v>
      </c>
      <c r="N477" s="52" t="s">
        <v>105</v>
      </c>
      <c r="O477" s="52" t="s">
        <v>106</v>
      </c>
      <c r="P477" s="35" t="s">
        <v>3050</v>
      </c>
      <c r="Q477" s="26" t="s">
        <v>2703</v>
      </c>
      <c r="R477" s="15" t="s">
        <v>109</v>
      </c>
      <c r="S477" s="35" t="s">
        <v>110</v>
      </c>
      <c r="T477" s="12">
        <v>45044</v>
      </c>
      <c r="U477" s="37">
        <v>45049</v>
      </c>
      <c r="V477" s="37">
        <v>45262</v>
      </c>
      <c r="W477" s="7">
        <v>7</v>
      </c>
      <c r="X477" s="7">
        <v>0</v>
      </c>
      <c r="Y477" s="7">
        <f>W477*30</f>
        <v>210</v>
      </c>
      <c r="Z477" s="7" t="s">
        <v>2664</v>
      </c>
      <c r="AA477" s="10">
        <v>24500000</v>
      </c>
      <c r="AB477" s="10">
        <v>3500000</v>
      </c>
      <c r="AC477" s="28">
        <v>1173</v>
      </c>
      <c r="AD477" s="37">
        <v>45019</v>
      </c>
      <c r="AE477" s="10">
        <v>98000000</v>
      </c>
      <c r="AF477" s="28">
        <v>1423</v>
      </c>
      <c r="AG477" s="37">
        <v>45049</v>
      </c>
      <c r="AH477" s="10">
        <v>24500000</v>
      </c>
      <c r="AI477" s="15" t="s">
        <v>112</v>
      </c>
      <c r="AJ477" s="16">
        <v>45043</v>
      </c>
      <c r="AK477" s="6" t="s">
        <v>3051</v>
      </c>
      <c r="AL477" s="35" t="s">
        <v>114</v>
      </c>
      <c r="AM477" s="28" t="s">
        <v>630</v>
      </c>
      <c r="AN477" s="11" t="s">
        <v>2792</v>
      </c>
      <c r="AO477" s="11"/>
      <c r="AP477" s="11" t="s">
        <v>472</v>
      </c>
      <c r="AQ477" s="11"/>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215"/>
      <c r="BY477" s="92">
        <f>V477</f>
        <v>45262</v>
      </c>
      <c r="BZ477" s="26">
        <f>Y477+AZ477</f>
        <v>210</v>
      </c>
      <c r="CA477" s="26" t="str">
        <f>Z477</f>
        <v xml:space="preserve">7 MESES </v>
      </c>
      <c r="CB477" s="157">
        <f>AA477+AU477</f>
        <v>24500000</v>
      </c>
      <c r="CC477" s="11" t="s">
        <v>281</v>
      </c>
      <c r="CD477" s="40"/>
      <c r="CE477" s="40"/>
      <c r="CF477" s="40"/>
      <c r="CG477" s="40"/>
      <c r="CH477" s="40"/>
      <c r="CI477" s="40"/>
      <c r="CJ477" s="40"/>
      <c r="CK477" s="40"/>
      <c r="CL477" s="40"/>
      <c r="CM477" s="40"/>
      <c r="CN477" s="40"/>
      <c r="CO477" s="40"/>
      <c r="CP477" s="40"/>
      <c r="CQ477" s="40"/>
      <c r="CR477" s="40"/>
      <c r="CS477" s="40"/>
      <c r="CT477" s="40"/>
      <c r="CU477" s="40"/>
      <c r="CV477" s="40"/>
      <c r="CW477" s="40"/>
      <c r="CX477" s="40"/>
      <c r="CY477" s="40"/>
      <c r="CZ477" s="40"/>
      <c r="DA477" s="40"/>
    </row>
    <row r="478" spans="1:105" ht="26.25" customHeight="1" x14ac:dyDescent="0.2">
      <c r="A478" s="64">
        <v>478</v>
      </c>
      <c r="B478" s="100">
        <v>89417</v>
      </c>
      <c r="C478" s="1" t="s">
        <v>419</v>
      </c>
      <c r="D478" s="1" t="s">
        <v>255</v>
      </c>
      <c r="E478" s="29" t="s">
        <v>256</v>
      </c>
      <c r="F478" s="30" t="s">
        <v>3052</v>
      </c>
      <c r="G478" s="86" t="s">
        <v>3053</v>
      </c>
      <c r="H478" s="35" t="s">
        <v>100</v>
      </c>
      <c r="I478" s="24" t="s">
        <v>101</v>
      </c>
      <c r="J478" s="5" t="s">
        <v>249</v>
      </c>
      <c r="K478" s="11">
        <v>5</v>
      </c>
      <c r="L478" s="35" t="s">
        <v>103</v>
      </c>
      <c r="M478" s="52" t="s">
        <v>497</v>
      </c>
      <c r="N478" s="52" t="s">
        <v>105</v>
      </c>
      <c r="O478" s="52" t="s">
        <v>106</v>
      </c>
      <c r="P478" s="35" t="s">
        <v>3054</v>
      </c>
      <c r="Q478" s="26" t="s">
        <v>571</v>
      </c>
      <c r="R478" s="15" t="s">
        <v>109</v>
      </c>
      <c r="S478" s="35" t="s">
        <v>110</v>
      </c>
      <c r="T478" s="12">
        <v>45049</v>
      </c>
      <c r="U478" s="37">
        <v>45049</v>
      </c>
      <c r="V478" s="37">
        <v>45247</v>
      </c>
      <c r="W478" s="7">
        <v>6</v>
      </c>
      <c r="X478" s="7">
        <v>15</v>
      </c>
      <c r="Y478" s="7">
        <f>W478*30+15</f>
        <v>195</v>
      </c>
      <c r="Z478" s="7" t="s">
        <v>2769</v>
      </c>
      <c r="AA478" s="10">
        <v>32500000</v>
      </c>
      <c r="AB478" s="10">
        <v>5000000</v>
      </c>
      <c r="AC478" s="28">
        <v>1201</v>
      </c>
      <c r="AD478" s="37">
        <v>45029</v>
      </c>
      <c r="AE478" s="10">
        <v>97500000</v>
      </c>
      <c r="AF478" s="28">
        <v>1415</v>
      </c>
      <c r="AG478" s="37">
        <v>45049</v>
      </c>
      <c r="AH478" s="10">
        <v>32500000</v>
      </c>
      <c r="AI478" s="15" t="s">
        <v>112</v>
      </c>
      <c r="AJ478" s="16">
        <v>45043</v>
      </c>
      <c r="AK478" s="6" t="s">
        <v>3055</v>
      </c>
      <c r="AL478" s="35" t="s">
        <v>114</v>
      </c>
      <c r="AM478" s="28" t="s">
        <v>263</v>
      </c>
      <c r="AN478" s="11" t="s">
        <v>264</v>
      </c>
      <c r="AO478" s="11"/>
      <c r="AP478" s="11" t="s">
        <v>265</v>
      </c>
      <c r="AQ478" s="11"/>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c r="BW478" s="40"/>
      <c r="BX478" s="215"/>
      <c r="BY478" s="92">
        <f>V478</f>
        <v>45247</v>
      </c>
      <c r="BZ478" s="26">
        <f>Y478+AZ478</f>
        <v>195</v>
      </c>
      <c r="CA478" s="26" t="str">
        <f>Z478</f>
        <v>6 MESES Y 15 DIAS</v>
      </c>
      <c r="CB478" s="131">
        <f>AA478+AU478</f>
        <v>32500000</v>
      </c>
      <c r="CC478" s="11" t="s">
        <v>281</v>
      </c>
      <c r="CD478" s="40"/>
      <c r="CE478" s="40"/>
      <c r="CF478" s="40"/>
      <c r="CG478" s="40"/>
      <c r="CH478" s="40"/>
      <c r="CI478" s="40"/>
      <c r="CJ478" s="40"/>
      <c r="CK478" s="40"/>
      <c r="CL478" s="40"/>
      <c r="CM478" s="40"/>
      <c r="CN478" s="40"/>
      <c r="CO478" s="40"/>
      <c r="CP478" s="40"/>
      <c r="CQ478" s="40"/>
      <c r="CR478" s="40"/>
      <c r="CS478" s="40"/>
      <c r="CT478" s="40"/>
      <c r="CU478" s="40"/>
      <c r="CV478" s="40"/>
      <c r="CW478" s="40"/>
      <c r="CX478" s="40"/>
      <c r="CY478" s="40"/>
      <c r="CZ478" s="40"/>
      <c r="DA478" s="40"/>
    </row>
    <row r="479" spans="1:105" ht="26.25" customHeight="1" x14ac:dyDescent="0.2">
      <c r="A479" s="64">
        <v>479</v>
      </c>
      <c r="B479" s="100">
        <v>89402</v>
      </c>
      <c r="C479" s="1" t="s">
        <v>254</v>
      </c>
      <c r="D479" s="1" t="s">
        <v>255</v>
      </c>
      <c r="E479" s="29" t="s">
        <v>256</v>
      </c>
      <c r="F479" s="30" t="s">
        <v>3056</v>
      </c>
      <c r="G479" s="93" t="s">
        <v>3057</v>
      </c>
      <c r="H479" s="35" t="s">
        <v>100</v>
      </c>
      <c r="I479" s="24" t="s">
        <v>129</v>
      </c>
      <c r="J479" s="5" t="s">
        <v>249</v>
      </c>
      <c r="K479" s="11">
        <v>5</v>
      </c>
      <c r="L479" s="35" t="s">
        <v>214</v>
      </c>
      <c r="M479" s="52"/>
      <c r="N479" s="52" t="s">
        <v>105</v>
      </c>
      <c r="O479" s="52" t="s">
        <v>106</v>
      </c>
      <c r="P479" s="35" t="s">
        <v>3058</v>
      </c>
      <c r="Q479" s="26" t="s">
        <v>1459</v>
      </c>
      <c r="R479" s="15" t="s">
        <v>109</v>
      </c>
      <c r="S479" s="35" t="s">
        <v>110</v>
      </c>
      <c r="T479" s="12">
        <v>45049</v>
      </c>
      <c r="U479" s="37">
        <v>45104</v>
      </c>
      <c r="V479" s="37">
        <v>45302</v>
      </c>
      <c r="W479" s="7">
        <v>6</v>
      </c>
      <c r="X479" s="7">
        <v>15</v>
      </c>
      <c r="Y479" s="7">
        <f>W479*30+15</f>
        <v>195</v>
      </c>
      <c r="Z479" s="7" t="s">
        <v>2769</v>
      </c>
      <c r="AA479" s="10">
        <v>15600000</v>
      </c>
      <c r="AB479" s="10">
        <v>2400000</v>
      </c>
      <c r="AC479" s="28">
        <v>1186</v>
      </c>
      <c r="AD479" s="37">
        <v>45029</v>
      </c>
      <c r="AE479" s="10">
        <v>78000000</v>
      </c>
      <c r="AF479" s="28">
        <v>1416</v>
      </c>
      <c r="AG479" s="37">
        <v>45049</v>
      </c>
      <c r="AH479" s="10">
        <v>15600000</v>
      </c>
      <c r="AI479" s="15" t="s">
        <v>112</v>
      </c>
      <c r="AJ479" s="16">
        <v>45043</v>
      </c>
      <c r="AK479" s="6" t="s">
        <v>3059</v>
      </c>
      <c r="AL479" s="35" t="s">
        <v>114</v>
      </c>
      <c r="AM479" s="28" t="s">
        <v>661</v>
      </c>
      <c r="AN479" s="11" t="s">
        <v>657</v>
      </c>
      <c r="AO479" s="11"/>
      <c r="AP479" s="11" t="s">
        <v>265</v>
      </c>
      <c r="AQ479" s="11">
        <v>1</v>
      </c>
      <c r="AR479" s="40"/>
      <c r="AS479" s="40"/>
      <c r="AT479" s="40"/>
      <c r="AU479" s="40"/>
      <c r="AV479" s="40"/>
      <c r="AW479" s="40"/>
      <c r="AX479" s="40"/>
      <c r="AY479" s="40"/>
      <c r="AZ479" s="40"/>
      <c r="BA479" s="40"/>
      <c r="BB479" s="40"/>
      <c r="BC479" s="40"/>
      <c r="BD479" s="40"/>
      <c r="BE479" s="40"/>
      <c r="BF479" s="40"/>
      <c r="BG479" s="40"/>
      <c r="BH479" s="40"/>
      <c r="BI479" s="40"/>
      <c r="BJ479" s="40"/>
      <c r="BK479" s="26" t="s">
        <v>343</v>
      </c>
      <c r="BL479" s="94">
        <v>45104</v>
      </c>
      <c r="BM479" s="94">
        <v>45104</v>
      </c>
      <c r="BN479" s="26" t="s">
        <v>3060</v>
      </c>
      <c r="BO479" s="26">
        <v>80413410</v>
      </c>
      <c r="BP479" s="26" t="s">
        <v>2516</v>
      </c>
      <c r="BQ479" s="10">
        <v>0</v>
      </c>
      <c r="BR479" s="26" t="s">
        <v>3057</v>
      </c>
      <c r="BS479" s="26">
        <v>1014297695</v>
      </c>
      <c r="BT479" s="26" t="s">
        <v>2769</v>
      </c>
      <c r="BU479" s="10">
        <v>15600000</v>
      </c>
      <c r="BV479" s="25" t="s">
        <v>3061</v>
      </c>
      <c r="BW479" s="40"/>
      <c r="BX479" s="215"/>
      <c r="BY479" s="92">
        <f>V479</f>
        <v>45302</v>
      </c>
      <c r="BZ479" s="26">
        <f>Y479+AZ479</f>
        <v>195</v>
      </c>
      <c r="CA479" s="26" t="str">
        <f>Z479</f>
        <v>6 MESES Y 15 DIAS</v>
      </c>
      <c r="CB479" s="131">
        <f>AA479+AU479</f>
        <v>15600000</v>
      </c>
      <c r="CC479" s="11" t="s">
        <v>612</v>
      </c>
      <c r="CD479" s="40"/>
      <c r="CE479" s="40"/>
      <c r="CF479" s="40"/>
      <c r="CG479" s="40"/>
      <c r="CH479" s="40"/>
      <c r="CI479" s="40"/>
      <c r="CJ479" s="40"/>
      <c r="CK479" s="40"/>
      <c r="CL479" s="40"/>
      <c r="CM479" s="40"/>
      <c r="CN479" s="40"/>
      <c r="CO479" s="40"/>
      <c r="CP479" s="40"/>
      <c r="CQ479" s="40"/>
      <c r="CR479" s="40"/>
      <c r="CS479" s="40"/>
      <c r="CT479" s="40"/>
      <c r="CU479" s="40"/>
      <c r="CV479" s="40"/>
      <c r="CW479" s="40"/>
      <c r="CX479" s="40"/>
      <c r="CY479" s="40"/>
      <c r="CZ479" s="40"/>
      <c r="DA479" s="40"/>
    </row>
    <row r="480" spans="1:105" ht="26.25" customHeight="1" x14ac:dyDescent="0.2">
      <c r="A480" s="64">
        <v>480</v>
      </c>
      <c r="B480" s="100">
        <v>89402</v>
      </c>
      <c r="C480" s="1" t="s">
        <v>254</v>
      </c>
      <c r="D480" s="1" t="s">
        <v>255</v>
      </c>
      <c r="E480" s="29" t="s">
        <v>256</v>
      </c>
      <c r="F480" s="30" t="s">
        <v>3062</v>
      </c>
      <c r="G480" s="93" t="s">
        <v>3063</v>
      </c>
      <c r="H480" s="35" t="s">
        <v>100</v>
      </c>
      <c r="I480" s="24" t="s">
        <v>101</v>
      </c>
      <c r="J480" s="5" t="s">
        <v>249</v>
      </c>
      <c r="K480" s="11">
        <v>5</v>
      </c>
      <c r="L480" s="35" t="s">
        <v>214</v>
      </c>
      <c r="M480" s="52"/>
      <c r="N480" s="52" t="s">
        <v>105</v>
      </c>
      <c r="O480" s="52" t="s">
        <v>106</v>
      </c>
      <c r="P480" s="35" t="s">
        <v>3064</v>
      </c>
      <c r="Q480" s="26" t="s">
        <v>1311</v>
      </c>
      <c r="R480" s="15" t="s">
        <v>109</v>
      </c>
      <c r="S480" s="35" t="s">
        <v>110</v>
      </c>
      <c r="T480" s="12">
        <v>45051</v>
      </c>
      <c r="U480" s="37">
        <v>45104</v>
      </c>
      <c r="V480" s="37">
        <v>45302</v>
      </c>
      <c r="W480" s="7">
        <v>6</v>
      </c>
      <c r="X480" s="7">
        <v>15</v>
      </c>
      <c r="Y480" s="7">
        <f>W480*30+15</f>
        <v>195</v>
      </c>
      <c r="Z480" s="7" t="s">
        <v>2769</v>
      </c>
      <c r="AA480" s="10">
        <v>15600000</v>
      </c>
      <c r="AB480" s="10">
        <v>2400000</v>
      </c>
      <c r="AC480" s="28">
        <v>1186</v>
      </c>
      <c r="AD480" s="37">
        <v>45029</v>
      </c>
      <c r="AE480" s="10">
        <v>78000000</v>
      </c>
      <c r="AF480" s="28">
        <v>1428</v>
      </c>
      <c r="AG480" s="37">
        <v>45054</v>
      </c>
      <c r="AH480" s="10">
        <v>15600000</v>
      </c>
      <c r="AI480" s="15" t="s">
        <v>112</v>
      </c>
      <c r="AJ480" s="16">
        <v>45043</v>
      </c>
      <c r="AK480" s="6" t="s">
        <v>3065</v>
      </c>
      <c r="AL480" s="35" t="s">
        <v>114</v>
      </c>
      <c r="AM480" s="28" t="s">
        <v>661</v>
      </c>
      <c r="AN480" s="11" t="s">
        <v>657</v>
      </c>
      <c r="AO480" s="11"/>
      <c r="AP480" s="11" t="s">
        <v>265</v>
      </c>
      <c r="AQ480" s="11">
        <v>1</v>
      </c>
      <c r="AR480" s="40"/>
      <c r="AS480" s="40"/>
      <c r="AT480" s="40"/>
      <c r="AU480" s="40"/>
      <c r="AV480" s="40"/>
      <c r="AW480" s="40"/>
      <c r="AX480" s="40"/>
      <c r="AY480" s="40"/>
      <c r="AZ480" s="40"/>
      <c r="BA480" s="40"/>
      <c r="BB480" s="85"/>
      <c r="BC480" s="85"/>
      <c r="BD480" s="85"/>
      <c r="BE480" s="85"/>
      <c r="BF480" s="85"/>
      <c r="BG480" s="85"/>
      <c r="BH480" s="85"/>
      <c r="BI480" s="85"/>
      <c r="BJ480" s="85"/>
      <c r="BK480" s="82" t="s">
        <v>343</v>
      </c>
      <c r="BL480" s="129">
        <v>45104</v>
      </c>
      <c r="BM480" s="129">
        <v>45104</v>
      </c>
      <c r="BN480" s="82" t="s">
        <v>3066</v>
      </c>
      <c r="BO480" s="82">
        <v>79633405</v>
      </c>
      <c r="BP480" s="82" t="s">
        <v>2516</v>
      </c>
      <c r="BQ480" s="17">
        <v>0</v>
      </c>
      <c r="BR480" s="82" t="s">
        <v>3067</v>
      </c>
      <c r="BS480" s="82">
        <v>52289797</v>
      </c>
      <c r="BT480" s="82" t="s">
        <v>2769</v>
      </c>
      <c r="BU480" s="17">
        <v>15600000</v>
      </c>
      <c r="BV480" s="61" t="s">
        <v>3068</v>
      </c>
      <c r="BW480" s="85"/>
      <c r="BX480" s="218"/>
      <c r="BY480" s="92">
        <f>V480</f>
        <v>45302</v>
      </c>
      <c r="BZ480" s="26">
        <f>Y480+AZ480</f>
        <v>195</v>
      </c>
      <c r="CA480" s="26" t="str">
        <f>Z480</f>
        <v>6 MESES Y 15 DIAS</v>
      </c>
      <c r="CB480" s="131">
        <f>AA480+AU480</f>
        <v>15600000</v>
      </c>
      <c r="CC480" s="11" t="s">
        <v>612</v>
      </c>
      <c r="CD480" s="40"/>
      <c r="CE480" s="40"/>
      <c r="CF480" s="40"/>
      <c r="CG480" s="40"/>
      <c r="CH480" s="40"/>
      <c r="CI480" s="40"/>
      <c r="CJ480" s="40"/>
      <c r="CK480" s="40"/>
      <c r="CL480" s="40"/>
      <c r="CM480" s="40"/>
      <c r="CN480" s="40"/>
      <c r="CO480" s="40"/>
      <c r="CP480" s="40"/>
      <c r="CQ480" s="40"/>
      <c r="CR480" s="40"/>
      <c r="CS480" s="40"/>
      <c r="CT480" s="40"/>
      <c r="CU480" s="40"/>
      <c r="CV480" s="40"/>
      <c r="CW480" s="40"/>
      <c r="CX480" s="40"/>
      <c r="CY480" s="40"/>
      <c r="CZ480" s="40"/>
      <c r="DA480" s="40"/>
    </row>
    <row r="481" spans="1:105" ht="26.25" customHeight="1" x14ac:dyDescent="0.2">
      <c r="A481" s="172">
        <v>481</v>
      </c>
      <c r="B481" s="100">
        <v>89184</v>
      </c>
      <c r="C481" s="1" t="s">
        <v>95</v>
      </c>
      <c r="D481" s="1" t="s">
        <v>96</v>
      </c>
      <c r="E481" s="29" t="s">
        <v>97</v>
      </c>
      <c r="F481" s="171" t="s">
        <v>3069</v>
      </c>
      <c r="G481" s="123" t="s">
        <v>3070</v>
      </c>
      <c r="H481" s="143" t="s">
        <v>100</v>
      </c>
      <c r="I481" s="53" t="s">
        <v>101</v>
      </c>
      <c r="J481" s="117" t="s">
        <v>249</v>
      </c>
      <c r="K481" s="83">
        <v>3</v>
      </c>
      <c r="L481" s="143" t="s">
        <v>214</v>
      </c>
      <c r="M481" s="150" t="s">
        <v>215</v>
      </c>
      <c r="N481" s="150" t="s">
        <v>105</v>
      </c>
      <c r="O481" s="150" t="s">
        <v>106</v>
      </c>
      <c r="P481" s="143" t="s">
        <v>3071</v>
      </c>
      <c r="Q481" s="123" t="s">
        <v>217</v>
      </c>
      <c r="R481" s="120" t="s">
        <v>109</v>
      </c>
      <c r="S481" s="143" t="s">
        <v>110</v>
      </c>
      <c r="T481" s="152">
        <v>45044</v>
      </c>
      <c r="U481" s="153">
        <v>45049</v>
      </c>
      <c r="V481" s="153">
        <v>45262</v>
      </c>
      <c r="W481" s="118">
        <v>7</v>
      </c>
      <c r="X481" s="118">
        <v>0</v>
      </c>
      <c r="Y481" s="118">
        <f>W481*30</f>
        <v>210</v>
      </c>
      <c r="Z481" s="118" t="s">
        <v>2664</v>
      </c>
      <c r="AA481" s="119">
        <v>16800000</v>
      </c>
      <c r="AB481" s="119">
        <v>2400000</v>
      </c>
      <c r="AC481" s="151">
        <v>1168</v>
      </c>
      <c r="AD481" s="153">
        <v>45019</v>
      </c>
      <c r="AE481" s="119">
        <v>67200000</v>
      </c>
      <c r="AF481" s="151">
        <v>1421</v>
      </c>
      <c r="AG481" s="153">
        <v>45049</v>
      </c>
      <c r="AH481" s="119">
        <v>16800000</v>
      </c>
      <c r="AI481" s="120" t="s">
        <v>112</v>
      </c>
      <c r="AJ481" s="121">
        <v>45043</v>
      </c>
      <c r="AK481" s="122" t="s">
        <v>3072</v>
      </c>
      <c r="AL481" s="143" t="s">
        <v>114</v>
      </c>
      <c r="AM481" s="151" t="s">
        <v>523</v>
      </c>
      <c r="AN481" s="120" t="s">
        <v>264</v>
      </c>
      <c r="AO481" s="83"/>
      <c r="AP481" s="312" t="s">
        <v>172</v>
      </c>
      <c r="AQ481" s="83">
        <v>1</v>
      </c>
      <c r="AR481" s="123" t="s">
        <v>118</v>
      </c>
      <c r="AS481" s="158">
        <v>45261</v>
      </c>
      <c r="AT481" s="119">
        <v>2400000</v>
      </c>
      <c r="AU481" s="119">
        <v>2400000</v>
      </c>
      <c r="AV481" s="171">
        <v>1</v>
      </c>
      <c r="AW481" s="171">
        <v>0</v>
      </c>
      <c r="AX481" s="171">
        <v>30</v>
      </c>
      <c r="AY481" s="171" t="s">
        <v>136</v>
      </c>
      <c r="AZ481" s="171">
        <v>30</v>
      </c>
      <c r="BA481" s="158">
        <v>45293</v>
      </c>
      <c r="BB481" s="40"/>
      <c r="BC481" s="40"/>
      <c r="BD481" s="40"/>
      <c r="BE481" s="40"/>
      <c r="BF481" s="40"/>
      <c r="BG481" s="40"/>
      <c r="BH481" s="40"/>
      <c r="BI481" s="40"/>
      <c r="BJ481" s="40"/>
      <c r="BK481" s="40"/>
      <c r="BL481" s="40"/>
      <c r="BM481" s="40"/>
      <c r="BN481" s="40"/>
      <c r="BO481" s="40"/>
      <c r="BP481" s="40"/>
      <c r="BQ481" s="40"/>
      <c r="BR481" s="40"/>
      <c r="BS481" s="40"/>
      <c r="BT481" s="40"/>
      <c r="BU481" s="40"/>
      <c r="BV481" s="40"/>
      <c r="BW481" s="40"/>
      <c r="BX481" s="215"/>
      <c r="BY481" s="158">
        <v>45293</v>
      </c>
      <c r="BZ481" s="171">
        <f>Y481+AZ481</f>
        <v>240</v>
      </c>
      <c r="CA481" s="171" t="s">
        <v>1374</v>
      </c>
      <c r="CB481" s="119">
        <f>AA481+AU481</f>
        <v>19200000</v>
      </c>
      <c r="CC481" s="83" t="s">
        <v>121</v>
      </c>
      <c r="CD481" s="219"/>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row>
    <row r="482" spans="1:105" ht="26.25" customHeight="1" x14ac:dyDescent="0.2">
      <c r="A482" s="64">
        <v>482</v>
      </c>
      <c r="B482" s="100">
        <v>89402</v>
      </c>
      <c r="C482" s="1" t="s">
        <v>254</v>
      </c>
      <c r="D482" s="1" t="s">
        <v>255</v>
      </c>
      <c r="E482" s="29" t="s">
        <v>256</v>
      </c>
      <c r="F482" s="30" t="s">
        <v>3073</v>
      </c>
      <c r="G482" s="86" t="s">
        <v>3074</v>
      </c>
      <c r="H482" s="35" t="s">
        <v>100</v>
      </c>
      <c r="I482" s="24" t="s">
        <v>129</v>
      </c>
      <c r="J482" s="5" t="s">
        <v>249</v>
      </c>
      <c r="K482" s="11">
        <v>5</v>
      </c>
      <c r="L482" s="35" t="s">
        <v>214</v>
      </c>
      <c r="M482" s="52" t="s">
        <v>215</v>
      </c>
      <c r="N482" s="52" t="s">
        <v>105</v>
      </c>
      <c r="O482" s="52" t="s">
        <v>106</v>
      </c>
      <c r="P482" s="35" t="s">
        <v>3075</v>
      </c>
      <c r="Q482" s="26" t="s">
        <v>1311</v>
      </c>
      <c r="R482" s="15" t="s">
        <v>109</v>
      </c>
      <c r="S482" s="35" t="s">
        <v>110</v>
      </c>
      <c r="T482" s="12">
        <v>45051</v>
      </c>
      <c r="U482" s="37">
        <v>45054</v>
      </c>
      <c r="V482" s="37">
        <v>45252</v>
      </c>
      <c r="W482" s="7">
        <v>6</v>
      </c>
      <c r="X482" s="7">
        <v>15</v>
      </c>
      <c r="Y482" s="7">
        <f>W482*30+15</f>
        <v>195</v>
      </c>
      <c r="Z482" s="7" t="s">
        <v>2769</v>
      </c>
      <c r="AA482" s="10">
        <v>15600000</v>
      </c>
      <c r="AB482" s="10">
        <v>2400000</v>
      </c>
      <c r="AC482" s="28">
        <v>1186</v>
      </c>
      <c r="AD482" s="37">
        <v>45029</v>
      </c>
      <c r="AE482" s="10">
        <v>78000000</v>
      </c>
      <c r="AF482" s="28">
        <v>1429</v>
      </c>
      <c r="AG482" s="37">
        <v>45054</v>
      </c>
      <c r="AH482" s="10">
        <v>15600000</v>
      </c>
      <c r="AI482" s="15" t="s">
        <v>112</v>
      </c>
      <c r="AJ482" s="16">
        <v>45044</v>
      </c>
      <c r="AK482" s="6" t="s">
        <v>3076</v>
      </c>
      <c r="AL482" s="35" t="s">
        <v>114</v>
      </c>
      <c r="AM482" s="28" t="s">
        <v>661</v>
      </c>
      <c r="AN482" s="11" t="s">
        <v>657</v>
      </c>
      <c r="AO482" s="11"/>
      <c r="AP482" s="11" t="s">
        <v>265</v>
      </c>
      <c r="AQ482" s="11"/>
      <c r="AR482" s="40"/>
      <c r="AS482" s="40"/>
      <c r="AT482" s="40"/>
      <c r="AU482" s="40"/>
      <c r="AV482" s="40"/>
      <c r="AW482" s="40"/>
      <c r="AX482" s="40"/>
      <c r="AY482" s="40"/>
      <c r="AZ482" s="40"/>
      <c r="BA482" s="40"/>
      <c r="BB482" s="75"/>
      <c r="BC482" s="75"/>
      <c r="BD482" s="75"/>
      <c r="BE482" s="75"/>
      <c r="BF482" s="75"/>
      <c r="BG482" s="75"/>
      <c r="BH482" s="75"/>
      <c r="BI482" s="75"/>
      <c r="BJ482" s="75"/>
      <c r="BK482" s="75"/>
      <c r="BL482" s="75"/>
      <c r="BM482" s="75"/>
      <c r="BN482" s="75"/>
      <c r="BO482" s="75"/>
      <c r="BP482" s="75"/>
      <c r="BQ482" s="75"/>
      <c r="BR482" s="75"/>
      <c r="BS482" s="75"/>
      <c r="BT482" s="75"/>
      <c r="BU482" s="75"/>
      <c r="BV482" s="75"/>
      <c r="BW482" s="75"/>
      <c r="BX482" s="207"/>
      <c r="BY482" s="92">
        <f>V482</f>
        <v>45252</v>
      </c>
      <c r="BZ482" s="26">
        <f>Y482+AZ482</f>
        <v>195</v>
      </c>
      <c r="CA482" s="26" t="str">
        <f>Z482</f>
        <v>6 MESES Y 15 DIAS</v>
      </c>
      <c r="CB482" s="131">
        <f>AA482+AU482</f>
        <v>15600000</v>
      </c>
      <c r="CC482" s="11" t="s">
        <v>281</v>
      </c>
      <c r="CD482" s="40"/>
      <c r="CE482" s="40"/>
      <c r="CF482" s="40"/>
      <c r="CG482" s="40"/>
      <c r="CH482" s="40"/>
      <c r="CI482" s="40"/>
      <c r="CJ482" s="40"/>
      <c r="CK482" s="40"/>
      <c r="CL482" s="40"/>
      <c r="CM482" s="40"/>
      <c r="CN482" s="40"/>
      <c r="CO482" s="40"/>
      <c r="CP482" s="40"/>
      <c r="CQ482" s="40"/>
      <c r="CR482" s="40"/>
      <c r="CS482" s="40"/>
      <c r="CT482" s="40"/>
      <c r="CU482" s="40"/>
      <c r="CV482" s="40"/>
      <c r="CW482" s="40"/>
      <c r="CX482" s="40"/>
      <c r="CY482" s="40"/>
      <c r="CZ482" s="40"/>
      <c r="DA482" s="40"/>
    </row>
    <row r="483" spans="1:105" ht="26.25" customHeight="1" x14ac:dyDescent="0.2">
      <c r="A483" s="64">
        <v>483</v>
      </c>
      <c r="B483" s="100">
        <v>89404</v>
      </c>
      <c r="C483" s="1" t="s">
        <v>254</v>
      </c>
      <c r="D483" s="1" t="s">
        <v>255</v>
      </c>
      <c r="E483" s="29" t="s">
        <v>256</v>
      </c>
      <c r="F483" s="30" t="s">
        <v>3077</v>
      </c>
      <c r="G483" s="86" t="s">
        <v>3078</v>
      </c>
      <c r="H483" s="35" t="s">
        <v>100</v>
      </c>
      <c r="I483" s="24" t="s">
        <v>129</v>
      </c>
      <c r="J483" s="5" t="s">
        <v>249</v>
      </c>
      <c r="K483" s="11">
        <v>4</v>
      </c>
      <c r="L483" s="35" t="s">
        <v>103</v>
      </c>
      <c r="M483" s="52" t="s">
        <v>3079</v>
      </c>
      <c r="N483" s="52" t="s">
        <v>105</v>
      </c>
      <c r="O483" s="52" t="s">
        <v>106</v>
      </c>
      <c r="P483" s="35" t="s">
        <v>3080</v>
      </c>
      <c r="Q483" s="26" t="s">
        <v>2100</v>
      </c>
      <c r="R483" s="15" t="s">
        <v>109</v>
      </c>
      <c r="S483" s="35" t="s">
        <v>110</v>
      </c>
      <c r="T483" s="12">
        <v>45051</v>
      </c>
      <c r="U483" s="37">
        <v>45054</v>
      </c>
      <c r="V483" s="37">
        <v>45252</v>
      </c>
      <c r="W483" s="7">
        <v>6</v>
      </c>
      <c r="X483" s="7">
        <v>15</v>
      </c>
      <c r="Y483" s="7">
        <f>W483*30+15</f>
        <v>195</v>
      </c>
      <c r="Z483" s="7" t="s">
        <v>2769</v>
      </c>
      <c r="AA483" s="10">
        <v>29575000</v>
      </c>
      <c r="AB483" s="10">
        <v>4550000</v>
      </c>
      <c r="AC483" s="28">
        <v>1188</v>
      </c>
      <c r="AD483" s="37">
        <v>45029</v>
      </c>
      <c r="AE483" s="10">
        <v>29575000</v>
      </c>
      <c r="AF483" s="28">
        <v>1430</v>
      </c>
      <c r="AG483" s="37">
        <v>45054</v>
      </c>
      <c r="AH483" s="10">
        <v>29575000</v>
      </c>
      <c r="AI483" s="15" t="s">
        <v>112</v>
      </c>
      <c r="AJ483" s="16">
        <v>45044</v>
      </c>
      <c r="AK483" s="6" t="s">
        <v>3081</v>
      </c>
      <c r="AL483" s="35" t="s">
        <v>114</v>
      </c>
      <c r="AM483" s="28" t="s">
        <v>1704</v>
      </c>
      <c r="AN483" s="15" t="s">
        <v>264</v>
      </c>
      <c r="AO483" s="11"/>
      <c r="AP483" s="11" t="s">
        <v>265</v>
      </c>
      <c r="AQ483" s="11"/>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215"/>
      <c r="BY483" s="92">
        <f>V483</f>
        <v>45252</v>
      </c>
      <c r="BZ483" s="26">
        <f>Y483+AZ483</f>
        <v>195</v>
      </c>
      <c r="CA483" s="26" t="str">
        <f>Z483</f>
        <v>6 MESES Y 15 DIAS</v>
      </c>
      <c r="CB483" s="131">
        <f>AA483+AU483</f>
        <v>29575000</v>
      </c>
      <c r="CC483" s="11" t="s">
        <v>281</v>
      </c>
      <c r="CD483" s="40"/>
      <c r="CE483" s="40"/>
      <c r="CF483" s="40"/>
      <c r="CG483" s="40"/>
      <c r="CH483" s="40"/>
      <c r="CI483" s="40"/>
      <c r="CJ483" s="40"/>
      <c r="CK483" s="40"/>
      <c r="CL483" s="40"/>
      <c r="CM483" s="40"/>
      <c r="CN483" s="40"/>
      <c r="CO483" s="40"/>
      <c r="CP483" s="40"/>
      <c r="CQ483" s="40"/>
      <c r="CR483" s="40"/>
      <c r="CS483" s="40"/>
      <c r="CT483" s="40"/>
      <c r="CU483" s="40"/>
      <c r="CV483" s="40"/>
      <c r="CW483" s="40"/>
      <c r="CX483" s="40"/>
      <c r="CY483" s="40"/>
      <c r="CZ483" s="40"/>
      <c r="DA483" s="40"/>
    </row>
    <row r="484" spans="1:105" ht="26.25" customHeight="1" x14ac:dyDescent="0.2">
      <c r="A484" s="64">
        <v>484</v>
      </c>
      <c r="B484" s="100">
        <v>89185</v>
      </c>
      <c r="C484" s="1" t="s">
        <v>870</v>
      </c>
      <c r="D484" s="1" t="s">
        <v>871</v>
      </c>
      <c r="E484" s="29" t="s">
        <v>872</v>
      </c>
      <c r="F484" s="30" t="s">
        <v>3082</v>
      </c>
      <c r="G484" s="86" t="s">
        <v>3083</v>
      </c>
      <c r="H484" s="35" t="s">
        <v>100</v>
      </c>
      <c r="I484" s="24" t="s">
        <v>101</v>
      </c>
      <c r="J484" s="5" t="s">
        <v>249</v>
      </c>
      <c r="K484" s="11">
        <v>3</v>
      </c>
      <c r="L484" s="35" t="s">
        <v>103</v>
      </c>
      <c r="M484" s="52" t="s">
        <v>497</v>
      </c>
      <c r="N484" s="52" t="s">
        <v>105</v>
      </c>
      <c r="O484" s="52" t="s">
        <v>106</v>
      </c>
      <c r="P484" s="35" t="s">
        <v>3084</v>
      </c>
      <c r="Q484" s="26" t="s">
        <v>2497</v>
      </c>
      <c r="R484" s="15" t="s">
        <v>109</v>
      </c>
      <c r="S484" s="35" t="s">
        <v>110</v>
      </c>
      <c r="T484" s="12">
        <v>45049</v>
      </c>
      <c r="U484" s="37">
        <v>45057</v>
      </c>
      <c r="V484" s="37">
        <v>45270</v>
      </c>
      <c r="W484" s="7">
        <v>7</v>
      </c>
      <c r="X484" s="7">
        <v>0</v>
      </c>
      <c r="Y484" s="7">
        <f>W484*30</f>
        <v>210</v>
      </c>
      <c r="Z484" s="7" t="s">
        <v>2664</v>
      </c>
      <c r="AA484" s="10">
        <v>33250000</v>
      </c>
      <c r="AB484" s="10">
        <v>4750000</v>
      </c>
      <c r="AC484" s="28">
        <v>1169</v>
      </c>
      <c r="AD484" s="37">
        <v>45019</v>
      </c>
      <c r="AE484" s="10">
        <v>99750000</v>
      </c>
      <c r="AF484" s="28">
        <v>1465</v>
      </c>
      <c r="AG484" s="37">
        <v>45057</v>
      </c>
      <c r="AH484" s="10">
        <v>33250000</v>
      </c>
      <c r="AI484" s="15" t="s">
        <v>112</v>
      </c>
      <c r="AJ484" s="16">
        <v>45044</v>
      </c>
      <c r="AK484" s="6" t="s">
        <v>3085</v>
      </c>
      <c r="AL484" s="35" t="s">
        <v>114</v>
      </c>
      <c r="AM484" s="28" t="s">
        <v>879</v>
      </c>
      <c r="AN484" s="15" t="s">
        <v>874</v>
      </c>
      <c r="AO484" s="15" t="s">
        <v>1126</v>
      </c>
      <c r="AP484" s="11" t="s">
        <v>310</v>
      </c>
      <c r="AQ484" s="11"/>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c r="BQ484" s="40"/>
      <c r="BR484" s="40"/>
      <c r="BS484" s="40"/>
      <c r="BT484" s="40"/>
      <c r="BU484" s="40"/>
      <c r="BV484" s="40"/>
      <c r="BW484" s="40"/>
      <c r="BX484" s="215"/>
      <c r="BY484" s="92">
        <f>V484</f>
        <v>45270</v>
      </c>
      <c r="BZ484" s="26">
        <f>Y484+AZ484</f>
        <v>210</v>
      </c>
      <c r="CA484" s="26" t="str">
        <f>Z484</f>
        <v xml:space="preserve">7 MESES </v>
      </c>
      <c r="CB484" s="157">
        <f>AA484+AU484</f>
        <v>33250000</v>
      </c>
      <c r="CC484" s="11" t="s">
        <v>281</v>
      </c>
      <c r="CD484" s="40"/>
      <c r="CE484" s="40"/>
      <c r="CF484" s="40"/>
      <c r="CG484" s="40"/>
      <c r="CH484" s="40"/>
      <c r="CI484" s="40"/>
      <c r="CJ484" s="40"/>
      <c r="CK484" s="40"/>
      <c r="CL484" s="40"/>
      <c r="CM484" s="40"/>
      <c r="CN484" s="40"/>
      <c r="CO484" s="40"/>
      <c r="CP484" s="40"/>
      <c r="CQ484" s="40"/>
      <c r="CR484" s="40"/>
      <c r="CS484" s="40"/>
      <c r="CT484" s="40"/>
      <c r="CU484" s="40"/>
      <c r="CV484" s="40"/>
      <c r="CW484" s="40"/>
      <c r="CX484" s="40"/>
      <c r="CY484" s="40"/>
      <c r="CZ484" s="40"/>
      <c r="DA484" s="40"/>
    </row>
    <row r="485" spans="1:105" ht="26.25" customHeight="1" x14ac:dyDescent="0.2">
      <c r="A485" s="79">
        <v>485</v>
      </c>
      <c r="B485" s="100">
        <v>89422</v>
      </c>
      <c r="C485" s="1" t="s">
        <v>95</v>
      </c>
      <c r="D485" s="1" t="s">
        <v>96</v>
      </c>
      <c r="E485" s="29" t="s">
        <v>97</v>
      </c>
      <c r="F485" s="154" t="s">
        <v>3086</v>
      </c>
      <c r="G485" s="189" t="s">
        <v>3087</v>
      </c>
      <c r="H485" s="50" t="s">
        <v>100</v>
      </c>
      <c r="I485" s="54" t="s">
        <v>101</v>
      </c>
      <c r="J485" s="49" t="s">
        <v>249</v>
      </c>
      <c r="K485" s="31">
        <v>3</v>
      </c>
      <c r="L485" s="50" t="s">
        <v>103</v>
      </c>
      <c r="M485" s="126" t="s">
        <v>497</v>
      </c>
      <c r="N485" s="126" t="s">
        <v>105</v>
      </c>
      <c r="O485" s="126" t="s">
        <v>106</v>
      </c>
      <c r="P485" s="50" t="s">
        <v>3088</v>
      </c>
      <c r="Q485" s="80" t="s">
        <v>1198</v>
      </c>
      <c r="R485" s="36" t="s">
        <v>109</v>
      </c>
      <c r="S485" s="50" t="s">
        <v>110</v>
      </c>
      <c r="T485" s="139">
        <v>45051</v>
      </c>
      <c r="U485" s="38">
        <v>45055</v>
      </c>
      <c r="V485" s="38">
        <v>45238</v>
      </c>
      <c r="W485" s="8">
        <v>6</v>
      </c>
      <c r="X485" s="8">
        <v>0</v>
      </c>
      <c r="Y485" s="8">
        <f>W485*30</f>
        <v>180</v>
      </c>
      <c r="Z485" s="8" t="s">
        <v>1668</v>
      </c>
      <c r="AA485" s="115">
        <v>38400000</v>
      </c>
      <c r="AB485" s="115">
        <v>6400000</v>
      </c>
      <c r="AC485" s="138">
        <v>1205</v>
      </c>
      <c r="AD485" s="38">
        <v>45029</v>
      </c>
      <c r="AE485" s="115">
        <v>38400000</v>
      </c>
      <c r="AF485" s="138">
        <v>1433</v>
      </c>
      <c r="AG485" s="38">
        <v>45054</v>
      </c>
      <c r="AH485" s="115">
        <v>38400000</v>
      </c>
      <c r="AI485" s="36" t="s">
        <v>112</v>
      </c>
      <c r="AJ485" s="116">
        <v>45050</v>
      </c>
      <c r="AK485" s="114" t="s">
        <v>3089</v>
      </c>
      <c r="AL485" s="50" t="s">
        <v>114</v>
      </c>
      <c r="AM485" s="138" t="s">
        <v>1069</v>
      </c>
      <c r="AN485" s="36" t="s">
        <v>1184</v>
      </c>
      <c r="AO485" s="31"/>
      <c r="AP485" s="309" t="s">
        <v>135</v>
      </c>
      <c r="AQ485" s="31">
        <v>1</v>
      </c>
      <c r="AR485" s="80" t="s">
        <v>118</v>
      </c>
      <c r="AS485" s="140">
        <v>45238</v>
      </c>
      <c r="AT485" s="115">
        <v>6400000</v>
      </c>
      <c r="AU485" s="115">
        <v>6400000</v>
      </c>
      <c r="AV485" s="8">
        <v>1</v>
      </c>
      <c r="AW485" s="8">
        <v>0</v>
      </c>
      <c r="AX485" s="8">
        <v>30</v>
      </c>
      <c r="AY485" s="8" t="s">
        <v>136</v>
      </c>
      <c r="AZ485" s="8">
        <v>30</v>
      </c>
      <c r="BA485" s="140">
        <v>45268</v>
      </c>
      <c r="BB485" s="85"/>
      <c r="BC485" s="85"/>
      <c r="BD485" s="85"/>
      <c r="BE485" s="85"/>
      <c r="BF485" s="85"/>
      <c r="BG485" s="85"/>
      <c r="BH485" s="85"/>
      <c r="BI485" s="85"/>
      <c r="BJ485" s="85"/>
      <c r="BK485" s="85"/>
      <c r="BL485" s="85"/>
      <c r="BM485" s="85"/>
      <c r="BN485" s="85"/>
      <c r="BO485" s="85"/>
      <c r="BP485" s="85"/>
      <c r="BQ485" s="85"/>
      <c r="BR485" s="85"/>
      <c r="BS485" s="85"/>
      <c r="BT485" s="85"/>
      <c r="BU485" s="85"/>
      <c r="BV485" s="85"/>
      <c r="BW485" s="85"/>
      <c r="BX485" s="218"/>
      <c r="BY485" s="141">
        <v>45268</v>
      </c>
      <c r="BZ485" s="80">
        <f>Y485+AZ485</f>
        <v>210</v>
      </c>
      <c r="CA485" s="80" t="s">
        <v>2606</v>
      </c>
      <c r="CB485" s="319">
        <f>AA485+AU485</f>
        <v>44800000</v>
      </c>
      <c r="CC485" s="31" t="s">
        <v>281</v>
      </c>
      <c r="CD485" s="220"/>
      <c r="CE485" s="75"/>
      <c r="CF485" s="75"/>
      <c r="CG485" s="75"/>
      <c r="CH485" s="75"/>
      <c r="CI485" s="75"/>
      <c r="CJ485" s="75"/>
      <c r="CK485" s="75"/>
      <c r="CL485" s="75"/>
      <c r="CM485" s="75"/>
      <c r="CN485" s="75"/>
      <c r="CO485" s="75"/>
      <c r="CP485" s="75"/>
      <c r="CQ485" s="75"/>
      <c r="CR485" s="75"/>
      <c r="CS485" s="75"/>
      <c r="CT485" s="75"/>
      <c r="CU485" s="75"/>
      <c r="CV485" s="75"/>
      <c r="CW485" s="75"/>
      <c r="CX485" s="75"/>
      <c r="CY485" s="75"/>
      <c r="CZ485" s="75"/>
      <c r="DA485" s="75"/>
    </row>
    <row r="486" spans="1:105" ht="26.25" customHeight="1" x14ac:dyDescent="0.2">
      <c r="A486" s="172">
        <v>486</v>
      </c>
      <c r="B486" s="100">
        <v>89414</v>
      </c>
      <c r="C486" s="1" t="s">
        <v>419</v>
      </c>
      <c r="D486" s="1" t="s">
        <v>255</v>
      </c>
      <c r="E486" s="29" t="s">
        <v>256</v>
      </c>
      <c r="F486" s="171" t="s">
        <v>3090</v>
      </c>
      <c r="G486" s="123" t="s">
        <v>3091</v>
      </c>
      <c r="H486" s="143" t="s">
        <v>100</v>
      </c>
      <c r="I486" s="53" t="s">
        <v>129</v>
      </c>
      <c r="J486" s="117" t="s">
        <v>249</v>
      </c>
      <c r="K486" s="83">
        <v>3</v>
      </c>
      <c r="L486" s="143" t="s">
        <v>214</v>
      </c>
      <c r="M486" s="150" t="s">
        <v>3092</v>
      </c>
      <c r="N486" s="150" t="s">
        <v>105</v>
      </c>
      <c r="O486" s="150" t="s">
        <v>106</v>
      </c>
      <c r="P486" s="143" t="s">
        <v>3093</v>
      </c>
      <c r="Q486" s="123" t="s">
        <v>217</v>
      </c>
      <c r="R486" s="120" t="s">
        <v>109</v>
      </c>
      <c r="S486" s="143" t="s">
        <v>110</v>
      </c>
      <c r="T486" s="152">
        <v>45051</v>
      </c>
      <c r="U486" s="153">
        <v>45069</v>
      </c>
      <c r="V486" s="153">
        <v>45267</v>
      </c>
      <c r="W486" s="118">
        <v>6</v>
      </c>
      <c r="X486" s="118">
        <v>15</v>
      </c>
      <c r="Y486" s="118">
        <f t="shared" ref="Y486:Y500" si="10">W486*30+15</f>
        <v>195</v>
      </c>
      <c r="Z486" s="118" t="s">
        <v>2769</v>
      </c>
      <c r="AA486" s="119">
        <v>13000000</v>
      </c>
      <c r="AB486" s="119">
        <v>2000000</v>
      </c>
      <c r="AC486" s="151">
        <v>1198</v>
      </c>
      <c r="AD486" s="153">
        <v>45029</v>
      </c>
      <c r="AE486" s="119">
        <v>78000000</v>
      </c>
      <c r="AF486" s="151">
        <v>1435</v>
      </c>
      <c r="AG486" s="153">
        <v>45055</v>
      </c>
      <c r="AH486" s="119">
        <v>13000000</v>
      </c>
      <c r="AI486" s="120" t="s">
        <v>112</v>
      </c>
      <c r="AJ486" s="121">
        <v>45050</v>
      </c>
      <c r="AK486" s="122" t="s">
        <v>3094</v>
      </c>
      <c r="AL486" s="143" t="s">
        <v>114</v>
      </c>
      <c r="AM486" s="151" t="s">
        <v>523</v>
      </c>
      <c r="AN486" s="120" t="s">
        <v>264</v>
      </c>
      <c r="AO486" s="83"/>
      <c r="AP486" s="312" t="s">
        <v>219</v>
      </c>
      <c r="AQ486" s="39">
        <v>1</v>
      </c>
      <c r="AR486" s="82" t="s">
        <v>118</v>
      </c>
      <c r="AS486" s="129">
        <v>45265</v>
      </c>
      <c r="AT486" s="17">
        <v>2000000</v>
      </c>
      <c r="AU486" s="17">
        <v>2000000</v>
      </c>
      <c r="AV486" s="65">
        <v>1</v>
      </c>
      <c r="AW486" s="65">
        <v>0</v>
      </c>
      <c r="AX486" s="65">
        <v>30</v>
      </c>
      <c r="AY486" s="65" t="s">
        <v>136</v>
      </c>
      <c r="AZ486" s="65">
        <v>30</v>
      </c>
      <c r="BA486" s="129">
        <v>45298</v>
      </c>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215"/>
      <c r="BY486" s="129">
        <v>45298</v>
      </c>
      <c r="BZ486" s="65">
        <f>Y486+AZ486</f>
        <v>225</v>
      </c>
      <c r="CA486" s="65" t="s">
        <v>2453</v>
      </c>
      <c r="CB486" s="17">
        <f>AA486+AU486</f>
        <v>15000000</v>
      </c>
      <c r="CC486" s="106" t="s">
        <v>121</v>
      </c>
      <c r="CD486" s="219"/>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row>
    <row r="487" spans="1:105" ht="26.25" customHeight="1" x14ac:dyDescent="0.2">
      <c r="A487" s="64">
        <v>487</v>
      </c>
      <c r="B487" s="100">
        <v>89454</v>
      </c>
      <c r="C487" s="1" t="s">
        <v>621</v>
      </c>
      <c r="D487" s="1" t="s">
        <v>622</v>
      </c>
      <c r="E487" s="29" t="s">
        <v>623</v>
      </c>
      <c r="F487" s="30" t="s">
        <v>3095</v>
      </c>
      <c r="G487" s="86" t="s">
        <v>3096</v>
      </c>
      <c r="H487" s="35" t="s">
        <v>100</v>
      </c>
      <c r="I487" s="24" t="s">
        <v>129</v>
      </c>
      <c r="J487" s="5" t="s">
        <v>249</v>
      </c>
      <c r="K487" s="11">
        <v>3</v>
      </c>
      <c r="L487" s="35" t="s">
        <v>214</v>
      </c>
      <c r="M487" s="52" t="s">
        <v>215</v>
      </c>
      <c r="N487" s="52" t="s">
        <v>105</v>
      </c>
      <c r="O487" s="52" t="s">
        <v>106</v>
      </c>
      <c r="P487" s="35" t="s">
        <v>3097</v>
      </c>
      <c r="Q487" s="26" t="s">
        <v>3098</v>
      </c>
      <c r="R487" s="15" t="s">
        <v>109</v>
      </c>
      <c r="S487" s="35" t="s">
        <v>110</v>
      </c>
      <c r="T487" s="12">
        <v>45051</v>
      </c>
      <c r="U487" s="37">
        <v>45056</v>
      </c>
      <c r="V487" s="37">
        <v>45249</v>
      </c>
      <c r="W487" s="7">
        <v>6</v>
      </c>
      <c r="X487" s="7">
        <v>15</v>
      </c>
      <c r="Y487" s="7">
        <f t="shared" si="10"/>
        <v>195</v>
      </c>
      <c r="Z487" s="7" t="s">
        <v>2769</v>
      </c>
      <c r="AA487" s="10">
        <v>12220000</v>
      </c>
      <c r="AB487" s="10">
        <v>1880000</v>
      </c>
      <c r="AC487" s="28">
        <v>1208</v>
      </c>
      <c r="AD487" s="37">
        <v>45029</v>
      </c>
      <c r="AE487" s="10">
        <v>24440000</v>
      </c>
      <c r="AF487" s="28">
        <v>1444</v>
      </c>
      <c r="AG487" s="37">
        <v>45055</v>
      </c>
      <c r="AH487" s="10">
        <v>12220000</v>
      </c>
      <c r="AI487" s="15" t="s">
        <v>112</v>
      </c>
      <c r="AJ487" s="16">
        <v>45051</v>
      </c>
      <c r="AK487" s="6" t="s">
        <v>3099</v>
      </c>
      <c r="AL487" s="35" t="s">
        <v>114</v>
      </c>
      <c r="AM487" s="28" t="s">
        <v>630</v>
      </c>
      <c r="AN487" s="11" t="s">
        <v>2792</v>
      </c>
      <c r="AO487" s="11"/>
      <c r="AP487" s="11" t="s">
        <v>472</v>
      </c>
      <c r="AQ487" s="11"/>
      <c r="AR487" s="40"/>
      <c r="AS487" s="40"/>
      <c r="AT487" s="40"/>
      <c r="AU487" s="40"/>
      <c r="AV487" s="40"/>
      <c r="AW487" s="40"/>
      <c r="AX487" s="40"/>
      <c r="AY487" s="40"/>
      <c r="AZ487" s="40"/>
      <c r="BA487" s="40"/>
      <c r="BB487" s="75"/>
      <c r="BC487" s="75"/>
      <c r="BD487" s="75"/>
      <c r="BE487" s="75"/>
      <c r="BF487" s="75"/>
      <c r="BG487" s="75"/>
      <c r="BH487" s="75"/>
      <c r="BI487" s="75"/>
      <c r="BJ487" s="75"/>
      <c r="BK487" s="75"/>
      <c r="BL487" s="75"/>
      <c r="BM487" s="75"/>
      <c r="BN487" s="75"/>
      <c r="BO487" s="75"/>
      <c r="BP487" s="75"/>
      <c r="BQ487" s="75"/>
      <c r="BR487" s="75"/>
      <c r="BS487" s="75"/>
      <c r="BT487" s="75"/>
      <c r="BU487" s="75"/>
      <c r="BV487" s="75"/>
      <c r="BW487" s="75"/>
      <c r="BX487" s="207"/>
      <c r="BY487" s="92">
        <f>V487</f>
        <v>45249</v>
      </c>
      <c r="BZ487" s="26">
        <f>Y487+AZ487</f>
        <v>195</v>
      </c>
      <c r="CA487" s="26" t="str">
        <f>Z487</f>
        <v>6 MESES Y 15 DIAS</v>
      </c>
      <c r="CB487" s="131">
        <f>AA487+AU487</f>
        <v>12220000</v>
      </c>
      <c r="CC487" s="11" t="s">
        <v>281</v>
      </c>
      <c r="CD487" s="40"/>
      <c r="CE487" s="40"/>
      <c r="CF487" s="40"/>
      <c r="CG487" s="40"/>
      <c r="CH487" s="40"/>
      <c r="CI487" s="40"/>
      <c r="CJ487" s="40"/>
      <c r="CK487" s="40"/>
      <c r="CL487" s="40"/>
      <c r="CM487" s="40"/>
      <c r="CN487" s="40"/>
      <c r="CO487" s="40"/>
      <c r="CP487" s="40"/>
      <c r="CQ487" s="40"/>
      <c r="CR487" s="40"/>
      <c r="CS487" s="40"/>
      <c r="CT487" s="40"/>
      <c r="CU487" s="40"/>
      <c r="CV487" s="40"/>
      <c r="CW487" s="40"/>
      <c r="CX487" s="40"/>
      <c r="CY487" s="40"/>
      <c r="CZ487" s="40"/>
      <c r="DA487" s="40"/>
    </row>
    <row r="488" spans="1:105" ht="26.25" customHeight="1" x14ac:dyDescent="0.2">
      <c r="A488" s="64">
        <v>488</v>
      </c>
      <c r="B488" s="100">
        <v>89408</v>
      </c>
      <c r="C488" s="1" t="s">
        <v>456</v>
      </c>
      <c r="D488" s="1" t="s">
        <v>457</v>
      </c>
      <c r="E488" s="29" t="s">
        <v>458</v>
      </c>
      <c r="F488" s="30" t="s">
        <v>3100</v>
      </c>
      <c r="G488" s="86" t="s">
        <v>3101</v>
      </c>
      <c r="H488" s="35" t="s">
        <v>100</v>
      </c>
      <c r="I488" s="24" t="s">
        <v>101</v>
      </c>
      <c r="J488" s="5" t="s">
        <v>249</v>
      </c>
      <c r="K488" s="11">
        <v>4</v>
      </c>
      <c r="L488" s="87" t="s">
        <v>290</v>
      </c>
      <c r="M488" s="52" t="s">
        <v>3102</v>
      </c>
      <c r="N488" s="52" t="s">
        <v>105</v>
      </c>
      <c r="O488" s="52" t="s">
        <v>106</v>
      </c>
      <c r="P488" s="35" t="s">
        <v>3103</v>
      </c>
      <c r="Q488" s="26" t="s">
        <v>2907</v>
      </c>
      <c r="R488" s="15" t="s">
        <v>109</v>
      </c>
      <c r="S488" s="35" t="s">
        <v>110</v>
      </c>
      <c r="T488" s="12">
        <v>45051</v>
      </c>
      <c r="U488" s="37">
        <v>45056</v>
      </c>
      <c r="V488" s="37">
        <v>45254</v>
      </c>
      <c r="W488" s="7">
        <v>6</v>
      </c>
      <c r="X488" s="7">
        <v>15</v>
      </c>
      <c r="Y488" s="7">
        <f t="shared" si="10"/>
        <v>195</v>
      </c>
      <c r="Z488" s="7" t="s">
        <v>2769</v>
      </c>
      <c r="AA488" s="10">
        <v>18200000</v>
      </c>
      <c r="AB488" s="10">
        <v>2800000</v>
      </c>
      <c r="AC488" s="28">
        <v>1192</v>
      </c>
      <c r="AD488" s="37">
        <v>45029</v>
      </c>
      <c r="AE488" s="10">
        <v>36400000</v>
      </c>
      <c r="AF488" s="28">
        <v>1446</v>
      </c>
      <c r="AG488" s="37">
        <v>45055</v>
      </c>
      <c r="AH488" s="10">
        <v>18200000</v>
      </c>
      <c r="AI488" s="15" t="s">
        <v>112</v>
      </c>
      <c r="AJ488" s="16">
        <v>45050</v>
      </c>
      <c r="AK488" s="6" t="s">
        <v>3104</v>
      </c>
      <c r="AL488" s="35" t="s">
        <v>114</v>
      </c>
      <c r="AM488" s="28" t="s">
        <v>465</v>
      </c>
      <c r="AN488" s="15" t="s">
        <v>460</v>
      </c>
      <c r="AO488" s="11"/>
      <c r="AP488" s="11" t="s">
        <v>126</v>
      </c>
      <c r="AQ488" s="11"/>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215"/>
      <c r="BY488" s="92">
        <f>V488</f>
        <v>45254</v>
      </c>
      <c r="BZ488" s="26">
        <f>Y488+AZ488</f>
        <v>195</v>
      </c>
      <c r="CA488" s="26" t="str">
        <f>Z488</f>
        <v>6 MESES Y 15 DIAS</v>
      </c>
      <c r="CB488" s="131">
        <f>AA488+AU488</f>
        <v>18200000</v>
      </c>
      <c r="CC488" s="11" t="s">
        <v>281</v>
      </c>
      <c r="CD488" s="40"/>
      <c r="CE488" s="40"/>
      <c r="CF488" s="40"/>
      <c r="CG488" s="40"/>
      <c r="CH488" s="40"/>
      <c r="CI488" s="40"/>
      <c r="CJ488" s="40"/>
      <c r="CK488" s="40"/>
      <c r="CL488" s="40"/>
      <c r="CM488" s="40"/>
      <c r="CN488" s="40"/>
      <c r="CO488" s="40"/>
      <c r="CP488" s="40"/>
      <c r="CQ488" s="40"/>
      <c r="CR488" s="40"/>
      <c r="CS488" s="40"/>
      <c r="CT488" s="40"/>
      <c r="CU488" s="40"/>
      <c r="CV488" s="40"/>
      <c r="CW488" s="40"/>
      <c r="CX488" s="40"/>
      <c r="CY488" s="40"/>
      <c r="CZ488" s="40"/>
      <c r="DA488" s="40"/>
    </row>
    <row r="489" spans="1:105" ht="26.25" customHeight="1" x14ac:dyDescent="0.2">
      <c r="A489" s="64">
        <v>489</v>
      </c>
      <c r="B489" s="100">
        <v>89415</v>
      </c>
      <c r="C489" s="1" t="s">
        <v>200</v>
      </c>
      <c r="D489" s="1" t="s">
        <v>201</v>
      </c>
      <c r="E489" s="29" t="s">
        <v>202</v>
      </c>
      <c r="F489" s="30" t="s">
        <v>3105</v>
      </c>
      <c r="G489" s="86" t="s">
        <v>3106</v>
      </c>
      <c r="H489" s="35" t="s">
        <v>100</v>
      </c>
      <c r="I489" s="24" t="s">
        <v>101</v>
      </c>
      <c r="J489" s="5" t="s">
        <v>249</v>
      </c>
      <c r="K489" s="95">
        <v>3</v>
      </c>
      <c r="L489" s="35" t="s">
        <v>103</v>
      </c>
      <c r="M489" s="52" t="s">
        <v>2854</v>
      </c>
      <c r="N489" s="52" t="s">
        <v>105</v>
      </c>
      <c r="O489" s="52" t="s">
        <v>106</v>
      </c>
      <c r="P489" s="35" t="s">
        <v>3107</v>
      </c>
      <c r="Q489" s="26" t="s">
        <v>3108</v>
      </c>
      <c r="R489" s="15" t="s">
        <v>109</v>
      </c>
      <c r="S489" s="35" t="s">
        <v>110</v>
      </c>
      <c r="T489" s="12">
        <v>45051</v>
      </c>
      <c r="U489" s="37">
        <v>45056</v>
      </c>
      <c r="V489" s="37">
        <v>45254</v>
      </c>
      <c r="W489" s="7">
        <v>6</v>
      </c>
      <c r="X489" s="7">
        <v>15</v>
      </c>
      <c r="Y489" s="7">
        <f t="shared" si="10"/>
        <v>195</v>
      </c>
      <c r="Z489" s="7" t="s">
        <v>2769</v>
      </c>
      <c r="AA489" s="10">
        <v>29575000</v>
      </c>
      <c r="AB489" s="10">
        <v>4550000</v>
      </c>
      <c r="AC489" s="28">
        <v>1199</v>
      </c>
      <c r="AD489" s="37">
        <v>45029</v>
      </c>
      <c r="AE489" s="10">
        <v>59150000</v>
      </c>
      <c r="AF489" s="28">
        <v>1447</v>
      </c>
      <c r="AG489" s="37">
        <v>45055</v>
      </c>
      <c r="AH489" s="10">
        <v>29575000</v>
      </c>
      <c r="AI489" s="15" t="s">
        <v>112</v>
      </c>
      <c r="AJ489" s="16">
        <v>45050</v>
      </c>
      <c r="AK489" s="6" t="s">
        <v>3109</v>
      </c>
      <c r="AL489" s="35" t="s">
        <v>114</v>
      </c>
      <c r="AM489" s="28" t="s">
        <v>210</v>
      </c>
      <c r="AN489" s="15" t="s">
        <v>211</v>
      </c>
      <c r="AO489" s="11"/>
      <c r="AP489" s="11" t="s">
        <v>126</v>
      </c>
      <c r="AQ489" s="11"/>
      <c r="AR489" s="40"/>
      <c r="AS489" s="40"/>
      <c r="AT489" s="40"/>
      <c r="AU489" s="40"/>
      <c r="AV489" s="40"/>
      <c r="AW489" s="40"/>
      <c r="AX489" s="40"/>
      <c r="AY489" s="40"/>
      <c r="AZ489" s="40"/>
      <c r="BA489" s="40"/>
      <c r="BB489" s="85"/>
      <c r="BC489" s="85"/>
      <c r="BD489" s="85"/>
      <c r="BE489" s="85"/>
      <c r="BF489" s="85"/>
      <c r="BG489" s="85"/>
      <c r="BH489" s="85"/>
      <c r="BI489" s="85"/>
      <c r="BJ489" s="85"/>
      <c r="BK489" s="85"/>
      <c r="BL489" s="85"/>
      <c r="BM489" s="85"/>
      <c r="BN489" s="85"/>
      <c r="BO489" s="85"/>
      <c r="BP489" s="85"/>
      <c r="BQ489" s="85"/>
      <c r="BR489" s="85"/>
      <c r="BS489" s="85"/>
      <c r="BT489" s="85"/>
      <c r="BU489" s="85"/>
      <c r="BV489" s="85"/>
      <c r="BW489" s="85"/>
      <c r="BX489" s="218"/>
      <c r="BY489" s="92">
        <f>V489</f>
        <v>45254</v>
      </c>
      <c r="BZ489" s="26">
        <f>Y489+AZ489</f>
        <v>195</v>
      </c>
      <c r="CA489" s="26" t="str">
        <f>Z489</f>
        <v>6 MESES Y 15 DIAS</v>
      </c>
      <c r="CB489" s="131">
        <f>AA489+AU489</f>
        <v>29575000</v>
      </c>
      <c r="CC489" s="11" t="s">
        <v>281</v>
      </c>
      <c r="CD489" s="40"/>
      <c r="CE489" s="40"/>
      <c r="CF489" s="40"/>
      <c r="CG489" s="40"/>
      <c r="CH489" s="40"/>
      <c r="CI489" s="40"/>
      <c r="CJ489" s="40"/>
      <c r="CK489" s="40"/>
      <c r="CL489" s="40"/>
      <c r="CM489" s="40"/>
      <c r="CN489" s="40"/>
      <c r="CO489" s="40"/>
      <c r="CP489" s="40"/>
      <c r="CQ489" s="40"/>
      <c r="CR489" s="40"/>
      <c r="CS489" s="40"/>
      <c r="CT489" s="40"/>
      <c r="CU489" s="40"/>
      <c r="CV489" s="40"/>
      <c r="CW489" s="40"/>
      <c r="CX489" s="40"/>
      <c r="CY489" s="40"/>
      <c r="CZ489" s="40"/>
      <c r="DA489" s="40"/>
    </row>
    <row r="490" spans="1:105" ht="26.25" customHeight="1" x14ac:dyDescent="0.2">
      <c r="A490" s="79">
        <v>490</v>
      </c>
      <c r="B490" s="100">
        <v>89415</v>
      </c>
      <c r="C490" s="1" t="s">
        <v>200</v>
      </c>
      <c r="D490" s="1" t="s">
        <v>201</v>
      </c>
      <c r="E490" s="29" t="s">
        <v>202</v>
      </c>
      <c r="F490" s="154" t="s">
        <v>3110</v>
      </c>
      <c r="G490" s="155" t="s">
        <v>3111</v>
      </c>
      <c r="H490" s="50" t="s">
        <v>100</v>
      </c>
      <c r="I490" s="54" t="s">
        <v>129</v>
      </c>
      <c r="J490" s="49" t="s">
        <v>249</v>
      </c>
      <c r="K490" s="31">
        <v>3</v>
      </c>
      <c r="L490" s="50" t="s">
        <v>103</v>
      </c>
      <c r="M490" s="126"/>
      <c r="N490" s="126" t="s">
        <v>105</v>
      </c>
      <c r="O490" s="126" t="s">
        <v>106</v>
      </c>
      <c r="P490" s="50" t="s">
        <v>3112</v>
      </c>
      <c r="Q490" s="80" t="s">
        <v>3113</v>
      </c>
      <c r="R490" s="36" t="s">
        <v>109</v>
      </c>
      <c r="S490" s="50" t="s">
        <v>110</v>
      </c>
      <c r="T490" s="139">
        <v>45051</v>
      </c>
      <c r="U490" s="38">
        <v>45064</v>
      </c>
      <c r="V490" s="38">
        <v>45262</v>
      </c>
      <c r="W490" s="8">
        <v>6</v>
      </c>
      <c r="X490" s="8">
        <v>15</v>
      </c>
      <c r="Y490" s="8">
        <f t="shared" si="10"/>
        <v>195</v>
      </c>
      <c r="Z490" s="8" t="s">
        <v>2769</v>
      </c>
      <c r="AA490" s="115">
        <v>29575000</v>
      </c>
      <c r="AB490" s="115">
        <v>4550000</v>
      </c>
      <c r="AC490" s="138">
        <v>1199</v>
      </c>
      <c r="AD490" s="38">
        <v>45029</v>
      </c>
      <c r="AE490" s="115">
        <v>59150000</v>
      </c>
      <c r="AF490" s="138">
        <v>1448</v>
      </c>
      <c r="AG490" s="38">
        <v>45055</v>
      </c>
      <c r="AH490" s="115">
        <v>29575000</v>
      </c>
      <c r="AI490" s="36" t="s">
        <v>112</v>
      </c>
      <c r="AJ490" s="116">
        <v>45050</v>
      </c>
      <c r="AK490" s="114" t="s">
        <v>3114</v>
      </c>
      <c r="AL490" s="50" t="s">
        <v>114</v>
      </c>
      <c r="AM490" s="138" t="s">
        <v>210</v>
      </c>
      <c r="AN490" s="36" t="s">
        <v>211</v>
      </c>
      <c r="AO490" s="31"/>
      <c r="AP490" s="309" t="s">
        <v>126</v>
      </c>
      <c r="AQ490" s="31">
        <v>2</v>
      </c>
      <c r="AR490" s="80" t="s">
        <v>118</v>
      </c>
      <c r="AS490" s="140">
        <v>45261</v>
      </c>
      <c r="AT490" s="115">
        <v>9100000</v>
      </c>
      <c r="AU490" s="115">
        <v>9100000</v>
      </c>
      <c r="AV490" s="154">
        <v>2</v>
      </c>
      <c r="AW490" s="154">
        <v>0</v>
      </c>
      <c r="AX490" s="154">
        <v>60</v>
      </c>
      <c r="AY490" s="154" t="s">
        <v>119</v>
      </c>
      <c r="AZ490" s="154">
        <v>60</v>
      </c>
      <c r="BA490" s="140">
        <v>45324</v>
      </c>
      <c r="BB490" s="40"/>
      <c r="BC490" s="40"/>
      <c r="BD490" s="40"/>
      <c r="BE490" s="40"/>
      <c r="BF490" s="40"/>
      <c r="BG490" s="40"/>
      <c r="BH490" s="40"/>
      <c r="BI490" s="40"/>
      <c r="BJ490" s="40"/>
      <c r="BK490" s="26" t="s">
        <v>343</v>
      </c>
      <c r="BL490" s="94">
        <v>45100</v>
      </c>
      <c r="BM490" s="94">
        <v>45108</v>
      </c>
      <c r="BN490" s="26" t="s">
        <v>3115</v>
      </c>
      <c r="BO490" s="26">
        <v>2968698</v>
      </c>
      <c r="BP490" s="26" t="s">
        <v>3116</v>
      </c>
      <c r="BQ490" s="10">
        <v>4095000</v>
      </c>
      <c r="BR490" s="26" t="s">
        <v>3111</v>
      </c>
      <c r="BS490" s="26">
        <v>79690322</v>
      </c>
      <c r="BT490" s="26" t="s">
        <v>3117</v>
      </c>
      <c r="BU490" s="10">
        <v>25480000</v>
      </c>
      <c r="BV490" s="25" t="s">
        <v>3118</v>
      </c>
      <c r="BW490" s="40"/>
      <c r="BX490" s="215"/>
      <c r="BY490" s="140">
        <v>45324</v>
      </c>
      <c r="BZ490" s="154">
        <f>Y490+AZ490</f>
        <v>255</v>
      </c>
      <c r="CA490" s="154" t="s">
        <v>982</v>
      </c>
      <c r="CB490" s="115">
        <f>AA490+AU490</f>
        <v>38675000</v>
      </c>
      <c r="CC490" s="31" t="s">
        <v>612</v>
      </c>
      <c r="CD490" s="220"/>
      <c r="CE490" s="75"/>
      <c r="CF490" s="75"/>
      <c r="CG490" s="75"/>
      <c r="CH490" s="75"/>
      <c r="CI490" s="75"/>
      <c r="CJ490" s="75"/>
      <c r="CK490" s="75"/>
      <c r="CL490" s="75"/>
      <c r="CM490" s="75"/>
      <c r="CN490" s="75"/>
      <c r="CO490" s="75"/>
      <c r="CP490" s="75"/>
      <c r="CQ490" s="75"/>
      <c r="CR490" s="75"/>
      <c r="CS490" s="75"/>
      <c r="CT490" s="75"/>
      <c r="CU490" s="75"/>
      <c r="CV490" s="75"/>
      <c r="CW490" s="75"/>
      <c r="CX490" s="75"/>
      <c r="CY490" s="75"/>
      <c r="CZ490" s="75"/>
      <c r="DA490" s="75"/>
    </row>
    <row r="491" spans="1:105" ht="26.25" customHeight="1" x14ac:dyDescent="0.2">
      <c r="A491" s="77">
        <v>491</v>
      </c>
      <c r="B491" s="100">
        <v>89414</v>
      </c>
      <c r="C491" s="1" t="s">
        <v>419</v>
      </c>
      <c r="D491" s="1" t="s">
        <v>255</v>
      </c>
      <c r="E491" s="29" t="s">
        <v>256</v>
      </c>
      <c r="F491" s="112" t="s">
        <v>3119</v>
      </c>
      <c r="G491" s="82" t="s">
        <v>3120</v>
      </c>
      <c r="H491" s="48" t="s">
        <v>100</v>
      </c>
      <c r="I491" s="45" t="s">
        <v>101</v>
      </c>
      <c r="J491" s="47" t="s">
        <v>249</v>
      </c>
      <c r="K491" s="146">
        <v>1</v>
      </c>
      <c r="L491" s="48" t="s">
        <v>214</v>
      </c>
      <c r="M491" s="132" t="s">
        <v>175</v>
      </c>
      <c r="N491" s="132" t="s">
        <v>105</v>
      </c>
      <c r="O491" s="132" t="s">
        <v>106</v>
      </c>
      <c r="P491" s="48" t="s">
        <v>3121</v>
      </c>
      <c r="Q491" s="288" t="s">
        <v>2653</v>
      </c>
      <c r="R491" s="105" t="s">
        <v>109</v>
      </c>
      <c r="S491" s="48" t="s">
        <v>110</v>
      </c>
      <c r="T491" s="134">
        <v>45051</v>
      </c>
      <c r="U491" s="44">
        <v>45056</v>
      </c>
      <c r="V491" s="44">
        <v>45254</v>
      </c>
      <c r="W491" s="65">
        <v>6</v>
      </c>
      <c r="X491" s="65">
        <v>15</v>
      </c>
      <c r="Y491" s="65">
        <f t="shared" si="10"/>
        <v>195</v>
      </c>
      <c r="Z491" s="65" t="s">
        <v>2769</v>
      </c>
      <c r="AA491" s="17">
        <v>13000000</v>
      </c>
      <c r="AB491" s="17">
        <v>2000000</v>
      </c>
      <c r="AC491" s="133">
        <v>1198</v>
      </c>
      <c r="AD491" s="44">
        <v>45029</v>
      </c>
      <c r="AE491" s="17">
        <v>78000000</v>
      </c>
      <c r="AF491" s="133">
        <v>1436</v>
      </c>
      <c r="AG491" s="44">
        <v>45055</v>
      </c>
      <c r="AH491" s="17">
        <v>13000000</v>
      </c>
      <c r="AI491" s="105" t="s">
        <v>112</v>
      </c>
      <c r="AJ491" s="108">
        <v>45050</v>
      </c>
      <c r="AK491" s="107" t="s">
        <v>3122</v>
      </c>
      <c r="AL491" s="48" t="s">
        <v>114</v>
      </c>
      <c r="AM491" s="133" t="s">
        <v>523</v>
      </c>
      <c r="AN491" s="105" t="s">
        <v>264</v>
      </c>
      <c r="AO491" s="39"/>
      <c r="AP491" s="311" t="s">
        <v>219</v>
      </c>
      <c r="AQ491" s="39">
        <v>1</v>
      </c>
      <c r="AR491" s="82" t="s">
        <v>118</v>
      </c>
      <c r="AS491" s="129">
        <v>45254</v>
      </c>
      <c r="AT491" s="17">
        <v>2000000</v>
      </c>
      <c r="AU491" s="17">
        <v>2000000</v>
      </c>
      <c r="AV491" s="65">
        <v>1</v>
      </c>
      <c r="AW491" s="65">
        <v>0</v>
      </c>
      <c r="AX491" s="65">
        <v>30</v>
      </c>
      <c r="AY491" s="65" t="s">
        <v>136</v>
      </c>
      <c r="AZ491" s="65">
        <v>30</v>
      </c>
      <c r="BA491" s="129">
        <v>45284</v>
      </c>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215"/>
      <c r="BY491" s="129">
        <v>45284</v>
      </c>
      <c r="BZ491" s="65">
        <f>Y491+AZ491</f>
        <v>225</v>
      </c>
      <c r="CA491" s="65" t="s">
        <v>2453</v>
      </c>
      <c r="CB491" s="17">
        <f>AA491+AU491</f>
        <v>15000000</v>
      </c>
      <c r="CC491" s="106" t="s">
        <v>121</v>
      </c>
      <c r="CD491" s="221"/>
      <c r="CE491" s="85"/>
      <c r="CF491" s="85"/>
      <c r="CG491" s="85"/>
      <c r="CH491" s="85"/>
      <c r="CI491" s="85"/>
      <c r="CJ491" s="85"/>
      <c r="CK491" s="85"/>
      <c r="CL491" s="85"/>
      <c r="CM491" s="85"/>
      <c r="CN491" s="85"/>
      <c r="CO491" s="85"/>
      <c r="CP491" s="85"/>
      <c r="CQ491" s="85"/>
      <c r="CR491" s="85"/>
      <c r="CS491" s="85"/>
      <c r="CT491" s="85"/>
      <c r="CU491" s="85"/>
      <c r="CV491" s="85"/>
      <c r="CW491" s="85"/>
      <c r="CX491" s="85"/>
      <c r="CY491" s="85"/>
      <c r="CZ491" s="85"/>
      <c r="DA491" s="85"/>
    </row>
    <row r="492" spans="1:105" ht="26.25" customHeight="1" x14ac:dyDescent="0.2">
      <c r="A492" s="64">
        <v>492</v>
      </c>
      <c r="B492" s="100">
        <v>89407</v>
      </c>
      <c r="C492" s="1" t="s">
        <v>870</v>
      </c>
      <c r="D492" s="1" t="s">
        <v>871</v>
      </c>
      <c r="E492" s="29" t="s">
        <v>872</v>
      </c>
      <c r="F492" s="30" t="s">
        <v>3123</v>
      </c>
      <c r="G492" s="86" t="s">
        <v>3124</v>
      </c>
      <c r="H492" s="35" t="s">
        <v>100</v>
      </c>
      <c r="I492" s="24" t="s">
        <v>101</v>
      </c>
      <c r="J492" s="5" t="s">
        <v>249</v>
      </c>
      <c r="K492" s="11">
        <v>3</v>
      </c>
      <c r="L492" s="35" t="s">
        <v>103</v>
      </c>
      <c r="M492" s="52" t="s">
        <v>1338</v>
      </c>
      <c r="N492" s="52" t="s">
        <v>105</v>
      </c>
      <c r="O492" s="52" t="s">
        <v>106</v>
      </c>
      <c r="P492" s="35" t="s">
        <v>3125</v>
      </c>
      <c r="Q492" s="26" t="s">
        <v>1355</v>
      </c>
      <c r="R492" s="15" t="s">
        <v>109</v>
      </c>
      <c r="S492" s="35" t="s">
        <v>110</v>
      </c>
      <c r="T492" s="12">
        <v>45051</v>
      </c>
      <c r="U492" s="37">
        <v>45057</v>
      </c>
      <c r="V492" s="37">
        <v>45255</v>
      </c>
      <c r="W492" s="7">
        <v>6</v>
      </c>
      <c r="X492" s="7">
        <v>15</v>
      </c>
      <c r="Y492" s="7">
        <f t="shared" si="10"/>
        <v>195</v>
      </c>
      <c r="Z492" s="7" t="s">
        <v>2769</v>
      </c>
      <c r="AA492" s="10">
        <v>29575000</v>
      </c>
      <c r="AB492" s="10">
        <v>4550000</v>
      </c>
      <c r="AC492" s="28">
        <v>1191</v>
      </c>
      <c r="AD492" s="37">
        <v>45029</v>
      </c>
      <c r="AE492" s="10">
        <v>147875000</v>
      </c>
      <c r="AF492" s="28">
        <v>1449</v>
      </c>
      <c r="AG492" s="37">
        <v>45055</v>
      </c>
      <c r="AH492" s="10">
        <v>29575000</v>
      </c>
      <c r="AI492" s="15" t="s">
        <v>112</v>
      </c>
      <c r="AJ492" s="16">
        <v>45050</v>
      </c>
      <c r="AK492" s="6" t="s">
        <v>3126</v>
      </c>
      <c r="AL492" s="35" t="s">
        <v>114</v>
      </c>
      <c r="AM492" s="28" t="s">
        <v>879</v>
      </c>
      <c r="AN492" s="15" t="s">
        <v>874</v>
      </c>
      <c r="AO492" s="15" t="s">
        <v>1126</v>
      </c>
      <c r="AP492" s="11" t="s">
        <v>310</v>
      </c>
      <c r="AQ492" s="11"/>
      <c r="AR492" s="40"/>
      <c r="AS492" s="40"/>
      <c r="AT492" s="40"/>
      <c r="AU492" s="40"/>
      <c r="AV492" s="40"/>
      <c r="AW492" s="40"/>
      <c r="AX492" s="40"/>
      <c r="AY492" s="40"/>
      <c r="AZ492" s="40"/>
      <c r="BA492" s="40"/>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217"/>
      <c r="BY492" s="92">
        <f>V492</f>
        <v>45255</v>
      </c>
      <c r="BZ492" s="26">
        <f>Y492+AZ492</f>
        <v>195</v>
      </c>
      <c r="CA492" s="26" t="str">
        <f>Z492</f>
        <v>6 MESES Y 15 DIAS</v>
      </c>
      <c r="CB492" s="131">
        <f>AA492+AU492</f>
        <v>29575000</v>
      </c>
      <c r="CC492" s="11" t="s">
        <v>281</v>
      </c>
      <c r="CD492" s="40"/>
      <c r="CE492" s="40"/>
      <c r="CF492" s="40"/>
      <c r="CG492" s="40"/>
      <c r="CH492" s="40"/>
      <c r="CI492" s="40"/>
      <c r="CJ492" s="40"/>
      <c r="CK492" s="40"/>
      <c r="CL492" s="40"/>
      <c r="CM492" s="40"/>
      <c r="CN492" s="40"/>
      <c r="CO492" s="40"/>
      <c r="CP492" s="40"/>
      <c r="CQ492" s="40"/>
      <c r="CR492" s="40"/>
      <c r="CS492" s="40"/>
      <c r="CT492" s="40"/>
      <c r="CU492" s="40"/>
      <c r="CV492" s="40"/>
      <c r="CW492" s="40"/>
      <c r="CX492" s="40"/>
      <c r="CY492" s="40"/>
      <c r="CZ492" s="40"/>
      <c r="DA492" s="40"/>
    </row>
    <row r="493" spans="1:105" ht="26.25" customHeight="1" x14ac:dyDescent="0.2">
      <c r="A493" s="172">
        <v>493</v>
      </c>
      <c r="B493" s="100">
        <v>89407</v>
      </c>
      <c r="C493" s="1" t="s">
        <v>870</v>
      </c>
      <c r="D493" s="1" t="s">
        <v>871</v>
      </c>
      <c r="E493" s="29" t="s">
        <v>872</v>
      </c>
      <c r="F493" s="171" t="s">
        <v>3127</v>
      </c>
      <c r="G493" s="148" t="s">
        <v>3128</v>
      </c>
      <c r="H493" s="143" t="s">
        <v>100</v>
      </c>
      <c r="I493" s="53" t="s">
        <v>101</v>
      </c>
      <c r="J493" s="117" t="s">
        <v>249</v>
      </c>
      <c r="K493" s="83">
        <v>3</v>
      </c>
      <c r="L493" s="143" t="s">
        <v>103</v>
      </c>
      <c r="M493" s="150" t="s">
        <v>770</v>
      </c>
      <c r="N493" s="150" t="s">
        <v>105</v>
      </c>
      <c r="O493" s="150" t="s">
        <v>106</v>
      </c>
      <c r="P493" s="143" t="s">
        <v>3129</v>
      </c>
      <c r="Q493" s="123" t="s">
        <v>1355</v>
      </c>
      <c r="R493" s="120" t="s">
        <v>109</v>
      </c>
      <c r="S493" s="143" t="s">
        <v>110</v>
      </c>
      <c r="T493" s="152">
        <v>45051</v>
      </c>
      <c r="U493" s="153">
        <v>45057</v>
      </c>
      <c r="V493" s="153">
        <v>45255</v>
      </c>
      <c r="W493" s="118">
        <v>6</v>
      </c>
      <c r="X493" s="118">
        <v>15</v>
      </c>
      <c r="Y493" s="118">
        <f t="shared" si="10"/>
        <v>195</v>
      </c>
      <c r="Z493" s="118" t="s">
        <v>2769</v>
      </c>
      <c r="AA493" s="119">
        <v>29575000</v>
      </c>
      <c r="AB493" s="119">
        <v>4550000</v>
      </c>
      <c r="AC493" s="151">
        <v>1191</v>
      </c>
      <c r="AD493" s="153">
        <v>45029</v>
      </c>
      <c r="AE493" s="119">
        <v>147875000</v>
      </c>
      <c r="AF493" s="151">
        <v>1450</v>
      </c>
      <c r="AG493" s="153">
        <v>45055</v>
      </c>
      <c r="AH493" s="119">
        <v>29575000</v>
      </c>
      <c r="AI493" s="120" t="s">
        <v>112</v>
      </c>
      <c r="AJ493" s="121">
        <v>45050</v>
      </c>
      <c r="AK493" s="122" t="s">
        <v>3130</v>
      </c>
      <c r="AL493" s="143" t="s">
        <v>114</v>
      </c>
      <c r="AM493" s="151" t="s">
        <v>879</v>
      </c>
      <c r="AN493" s="120" t="s">
        <v>874</v>
      </c>
      <c r="AO493" s="120" t="s">
        <v>1126</v>
      </c>
      <c r="AP493" s="312" t="s">
        <v>310</v>
      </c>
      <c r="AQ493" s="83">
        <v>2</v>
      </c>
      <c r="AR493" s="123" t="s">
        <v>118</v>
      </c>
      <c r="AS493" s="158">
        <v>45253</v>
      </c>
      <c r="AT493" s="119">
        <v>4550000</v>
      </c>
      <c r="AU493" s="119">
        <v>4550000</v>
      </c>
      <c r="AV493" s="118">
        <v>1</v>
      </c>
      <c r="AW493" s="118">
        <v>0</v>
      </c>
      <c r="AX493" s="118">
        <v>30</v>
      </c>
      <c r="AY493" s="118" t="s">
        <v>136</v>
      </c>
      <c r="AZ493" s="118">
        <v>30</v>
      </c>
      <c r="BA493" s="158">
        <v>45285</v>
      </c>
      <c r="BB493" s="40"/>
      <c r="BC493" s="40"/>
      <c r="BD493" s="40"/>
      <c r="BE493" s="40"/>
      <c r="BF493" s="40"/>
      <c r="BG493" s="40"/>
      <c r="BH493" s="40"/>
      <c r="BI493" s="40"/>
      <c r="BJ493" s="40"/>
      <c r="BK493" s="26" t="s">
        <v>343</v>
      </c>
      <c r="BL493" s="94">
        <v>45120</v>
      </c>
      <c r="BM493" s="94">
        <v>45121</v>
      </c>
      <c r="BN493" s="26" t="s">
        <v>3131</v>
      </c>
      <c r="BO493" s="26">
        <v>52774562</v>
      </c>
      <c r="BP493" s="26" t="s">
        <v>3132</v>
      </c>
      <c r="BQ493" s="10">
        <v>9554991</v>
      </c>
      <c r="BR493" s="26" t="s">
        <v>3128</v>
      </c>
      <c r="BS493" s="26">
        <v>1023031736</v>
      </c>
      <c r="BT493" s="26" t="s">
        <v>3133</v>
      </c>
      <c r="BU493" s="10">
        <v>20020009</v>
      </c>
      <c r="BV493" s="25" t="s">
        <v>3134</v>
      </c>
      <c r="BW493" s="40"/>
      <c r="BX493" s="215"/>
      <c r="BY493" s="158">
        <v>45285</v>
      </c>
      <c r="BZ493" s="118">
        <f>Y493+AZ493</f>
        <v>225</v>
      </c>
      <c r="CA493" s="118" t="s">
        <v>2453</v>
      </c>
      <c r="CB493" s="119">
        <f>AA493+AU493</f>
        <v>34125000</v>
      </c>
      <c r="CC493" s="83" t="s">
        <v>612</v>
      </c>
      <c r="CD493" s="219"/>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row>
    <row r="494" spans="1:105" ht="26.25" customHeight="1" x14ac:dyDescent="0.2">
      <c r="A494" s="64">
        <v>494</v>
      </c>
      <c r="B494" s="100">
        <v>89407</v>
      </c>
      <c r="C494" s="1" t="s">
        <v>870</v>
      </c>
      <c r="D494" s="1" t="s">
        <v>871</v>
      </c>
      <c r="E494" s="29" t="s">
        <v>872</v>
      </c>
      <c r="F494" s="30" t="s">
        <v>3135</v>
      </c>
      <c r="G494" s="86" t="s">
        <v>3136</v>
      </c>
      <c r="H494" s="35" t="s">
        <v>100</v>
      </c>
      <c r="I494" s="24" t="s">
        <v>101</v>
      </c>
      <c r="J494" s="5" t="s">
        <v>249</v>
      </c>
      <c r="K494" s="11">
        <v>3</v>
      </c>
      <c r="L494" s="35" t="s">
        <v>103</v>
      </c>
      <c r="M494" s="52" t="s">
        <v>1287</v>
      </c>
      <c r="N494" s="52" t="s">
        <v>105</v>
      </c>
      <c r="O494" s="52" t="s">
        <v>106</v>
      </c>
      <c r="P494" s="35" t="s">
        <v>3137</v>
      </c>
      <c r="Q494" s="26" t="s">
        <v>2497</v>
      </c>
      <c r="R494" s="15" t="s">
        <v>109</v>
      </c>
      <c r="S494" s="35" t="s">
        <v>110</v>
      </c>
      <c r="T494" s="12">
        <v>45051</v>
      </c>
      <c r="U494" s="37">
        <v>45057</v>
      </c>
      <c r="V494" s="37">
        <v>45255</v>
      </c>
      <c r="W494" s="7">
        <v>6</v>
      </c>
      <c r="X494" s="7">
        <v>15</v>
      </c>
      <c r="Y494" s="7">
        <f t="shared" si="10"/>
        <v>195</v>
      </c>
      <c r="Z494" s="7" t="s">
        <v>2769</v>
      </c>
      <c r="AA494" s="10">
        <v>29575000</v>
      </c>
      <c r="AB494" s="10">
        <v>4550000</v>
      </c>
      <c r="AC494" s="28">
        <v>1191</v>
      </c>
      <c r="AD494" s="37">
        <v>45029</v>
      </c>
      <c r="AE494" s="10">
        <v>147875000</v>
      </c>
      <c r="AF494" s="28">
        <v>1451</v>
      </c>
      <c r="AG494" s="37">
        <v>45055</v>
      </c>
      <c r="AH494" s="10">
        <v>29575000</v>
      </c>
      <c r="AI494" s="15" t="s">
        <v>112</v>
      </c>
      <c r="AJ494" s="16">
        <v>45050</v>
      </c>
      <c r="AK494" s="6" t="s">
        <v>3138</v>
      </c>
      <c r="AL494" s="35" t="s">
        <v>114</v>
      </c>
      <c r="AM494" s="28" t="s">
        <v>879</v>
      </c>
      <c r="AN494" s="15" t="s">
        <v>874</v>
      </c>
      <c r="AO494" s="15" t="s">
        <v>1126</v>
      </c>
      <c r="AP494" s="11" t="s">
        <v>310</v>
      </c>
      <c r="AQ494" s="11"/>
      <c r="AR494" s="40"/>
      <c r="AS494" s="40"/>
      <c r="AT494" s="40"/>
      <c r="AU494" s="40"/>
      <c r="AV494" s="40"/>
      <c r="AW494" s="40"/>
      <c r="AX494" s="40"/>
      <c r="AY494" s="40"/>
      <c r="AZ494" s="40"/>
      <c r="BA494" s="40"/>
      <c r="BB494" s="75"/>
      <c r="BC494" s="75"/>
      <c r="BD494" s="75"/>
      <c r="BE494" s="75"/>
      <c r="BF494" s="75"/>
      <c r="BG494" s="75"/>
      <c r="BH494" s="75"/>
      <c r="BI494" s="75"/>
      <c r="BJ494" s="75"/>
      <c r="BK494" s="75"/>
      <c r="BL494" s="75"/>
      <c r="BM494" s="75"/>
      <c r="BN494" s="75"/>
      <c r="BO494" s="75"/>
      <c r="BP494" s="75"/>
      <c r="BQ494" s="75"/>
      <c r="BR494" s="75"/>
      <c r="BS494" s="75"/>
      <c r="BT494" s="75"/>
      <c r="BU494" s="75"/>
      <c r="BV494" s="75"/>
      <c r="BW494" s="75"/>
      <c r="BX494" s="207"/>
      <c r="BY494" s="92">
        <f>V494</f>
        <v>45255</v>
      </c>
      <c r="BZ494" s="26">
        <f>Y494+AZ494</f>
        <v>195</v>
      </c>
      <c r="CA494" s="26" t="str">
        <f>Z494</f>
        <v>6 MESES Y 15 DIAS</v>
      </c>
      <c r="CB494" s="131">
        <f>AA494+AU494</f>
        <v>29575000</v>
      </c>
      <c r="CC494" s="11" t="s">
        <v>281</v>
      </c>
      <c r="CD494" s="40"/>
      <c r="CE494" s="40"/>
      <c r="CF494" s="40"/>
      <c r="CG494" s="40"/>
      <c r="CH494" s="40"/>
      <c r="CI494" s="40"/>
      <c r="CJ494" s="40"/>
      <c r="CK494" s="40"/>
      <c r="CL494" s="40"/>
      <c r="CM494" s="40"/>
      <c r="CN494" s="40"/>
      <c r="CO494" s="40"/>
      <c r="CP494" s="40"/>
      <c r="CQ494" s="40"/>
      <c r="CR494" s="40"/>
      <c r="CS494" s="40"/>
      <c r="CT494" s="40"/>
      <c r="CU494" s="40"/>
      <c r="CV494" s="40"/>
      <c r="CW494" s="40"/>
      <c r="CX494" s="40"/>
      <c r="CY494" s="40"/>
      <c r="CZ494" s="40"/>
      <c r="DA494" s="40"/>
    </row>
    <row r="495" spans="1:105" ht="26.25" customHeight="1" x14ac:dyDescent="0.2">
      <c r="A495" s="64">
        <v>495</v>
      </c>
      <c r="B495" s="100">
        <v>89407</v>
      </c>
      <c r="C495" s="1" t="s">
        <v>870</v>
      </c>
      <c r="D495" s="1" t="s">
        <v>871</v>
      </c>
      <c r="E495" s="29" t="s">
        <v>872</v>
      </c>
      <c r="F495" s="30" t="s">
        <v>3139</v>
      </c>
      <c r="G495" s="86" t="s">
        <v>3140</v>
      </c>
      <c r="H495" s="35" t="s">
        <v>100</v>
      </c>
      <c r="I495" s="24" t="s">
        <v>129</v>
      </c>
      <c r="J495" s="5" t="s">
        <v>249</v>
      </c>
      <c r="K495" s="11">
        <v>3</v>
      </c>
      <c r="L495" s="35" t="s">
        <v>103</v>
      </c>
      <c r="M495" s="52" t="s">
        <v>175</v>
      </c>
      <c r="N495" s="52" t="s">
        <v>105</v>
      </c>
      <c r="O495" s="52" t="s">
        <v>106</v>
      </c>
      <c r="P495" s="35" t="s">
        <v>3141</v>
      </c>
      <c r="Q495" s="26" t="s">
        <v>2497</v>
      </c>
      <c r="R495" s="15" t="s">
        <v>109</v>
      </c>
      <c r="S495" s="35" t="s">
        <v>110</v>
      </c>
      <c r="T495" s="12">
        <v>45051</v>
      </c>
      <c r="U495" s="37">
        <v>45057</v>
      </c>
      <c r="V495" s="37">
        <v>45255</v>
      </c>
      <c r="W495" s="7">
        <v>6</v>
      </c>
      <c r="X495" s="7">
        <v>15</v>
      </c>
      <c r="Y495" s="7">
        <f t="shared" si="10"/>
        <v>195</v>
      </c>
      <c r="Z495" s="7" t="s">
        <v>2769</v>
      </c>
      <c r="AA495" s="10">
        <v>29575000</v>
      </c>
      <c r="AB495" s="10">
        <v>4550000</v>
      </c>
      <c r="AC495" s="28">
        <v>1191</v>
      </c>
      <c r="AD495" s="37">
        <v>45029</v>
      </c>
      <c r="AE495" s="10">
        <v>147875000</v>
      </c>
      <c r="AF495" s="28">
        <v>1452</v>
      </c>
      <c r="AG495" s="37">
        <v>45055</v>
      </c>
      <c r="AH495" s="10">
        <v>29575000</v>
      </c>
      <c r="AI495" s="15" t="s">
        <v>112</v>
      </c>
      <c r="AJ495" s="16">
        <v>45050</v>
      </c>
      <c r="AK495" s="6" t="s">
        <v>3142</v>
      </c>
      <c r="AL495" s="35" t="s">
        <v>114</v>
      </c>
      <c r="AM495" s="28" t="s">
        <v>879</v>
      </c>
      <c r="AN495" s="15" t="s">
        <v>874</v>
      </c>
      <c r="AO495" s="15" t="s">
        <v>1126</v>
      </c>
      <c r="AP495" s="11" t="s">
        <v>310</v>
      </c>
      <c r="AQ495" s="11"/>
      <c r="AR495" s="40"/>
      <c r="AS495" s="40"/>
      <c r="AT495" s="40"/>
      <c r="AU495" s="40"/>
      <c r="AV495" s="40"/>
      <c r="AW495" s="40"/>
      <c r="AX495" s="40"/>
      <c r="AY495" s="40"/>
      <c r="AZ495" s="40"/>
      <c r="BA495" s="40"/>
      <c r="BB495" s="85"/>
      <c r="BC495" s="85"/>
      <c r="BD495" s="85"/>
      <c r="BE495" s="85"/>
      <c r="BF495" s="85"/>
      <c r="BG495" s="85"/>
      <c r="BH495" s="85"/>
      <c r="BI495" s="85"/>
      <c r="BJ495" s="85"/>
      <c r="BK495" s="85"/>
      <c r="BL495" s="85"/>
      <c r="BM495" s="85"/>
      <c r="BN495" s="85"/>
      <c r="BO495" s="85"/>
      <c r="BP495" s="85"/>
      <c r="BQ495" s="85"/>
      <c r="BR495" s="85"/>
      <c r="BS495" s="85"/>
      <c r="BT495" s="85"/>
      <c r="BU495" s="85"/>
      <c r="BV495" s="85"/>
      <c r="BW495" s="85"/>
      <c r="BX495" s="218"/>
      <c r="BY495" s="92">
        <f>V495</f>
        <v>45255</v>
      </c>
      <c r="BZ495" s="26">
        <f>Y495+AZ495</f>
        <v>195</v>
      </c>
      <c r="CA495" s="26" t="str">
        <f>Z495</f>
        <v>6 MESES Y 15 DIAS</v>
      </c>
      <c r="CB495" s="131">
        <f>AA495+AU495</f>
        <v>29575000</v>
      </c>
      <c r="CC495" s="11" t="s">
        <v>281</v>
      </c>
      <c r="CD495" s="40"/>
      <c r="CE495" s="40"/>
      <c r="CF495" s="40"/>
      <c r="CG495" s="40"/>
      <c r="CH495" s="40"/>
      <c r="CI495" s="40"/>
      <c r="CJ495" s="40"/>
      <c r="CK495" s="40"/>
      <c r="CL495" s="40"/>
      <c r="CM495" s="40"/>
      <c r="CN495" s="40"/>
      <c r="CO495" s="40"/>
      <c r="CP495" s="40"/>
      <c r="CQ495" s="40"/>
      <c r="CR495" s="40"/>
      <c r="CS495" s="40"/>
      <c r="CT495" s="40"/>
      <c r="CU495" s="40"/>
      <c r="CV495" s="40"/>
      <c r="CW495" s="40"/>
      <c r="CX495" s="40"/>
      <c r="CY495" s="40"/>
      <c r="CZ495" s="40"/>
      <c r="DA495" s="40"/>
    </row>
    <row r="496" spans="1:105" ht="26.25" customHeight="1" x14ac:dyDescent="0.2">
      <c r="A496" s="172">
        <v>496</v>
      </c>
      <c r="B496" s="100">
        <v>89414</v>
      </c>
      <c r="C496" s="1" t="s">
        <v>419</v>
      </c>
      <c r="D496" s="1" t="s">
        <v>255</v>
      </c>
      <c r="E496" s="29" t="s">
        <v>256</v>
      </c>
      <c r="F496" s="171" t="s">
        <v>3143</v>
      </c>
      <c r="G496" s="123" t="s">
        <v>3144</v>
      </c>
      <c r="H496" s="143" t="s">
        <v>100</v>
      </c>
      <c r="I496" s="53" t="s">
        <v>129</v>
      </c>
      <c r="J496" s="117" t="s">
        <v>249</v>
      </c>
      <c r="K496" s="307">
        <v>1</v>
      </c>
      <c r="L496" s="143" t="s">
        <v>214</v>
      </c>
      <c r="M496" s="150" t="s">
        <v>215</v>
      </c>
      <c r="N496" s="150" t="s">
        <v>105</v>
      </c>
      <c r="O496" s="150" t="s">
        <v>106</v>
      </c>
      <c r="P496" s="143" t="s">
        <v>3145</v>
      </c>
      <c r="Q496" s="123" t="s">
        <v>2653</v>
      </c>
      <c r="R496" s="120" t="s">
        <v>109</v>
      </c>
      <c r="S496" s="143" t="s">
        <v>110</v>
      </c>
      <c r="T496" s="152">
        <v>45051</v>
      </c>
      <c r="U496" s="153">
        <v>45057</v>
      </c>
      <c r="V496" s="153">
        <v>45255</v>
      </c>
      <c r="W496" s="118">
        <v>6</v>
      </c>
      <c r="X496" s="118">
        <v>15</v>
      </c>
      <c r="Y496" s="118">
        <f t="shared" si="10"/>
        <v>195</v>
      </c>
      <c r="Z496" s="118" t="s">
        <v>2769</v>
      </c>
      <c r="AA496" s="119">
        <v>13000000</v>
      </c>
      <c r="AB496" s="119">
        <v>2000000</v>
      </c>
      <c r="AC496" s="151">
        <v>1198</v>
      </c>
      <c r="AD496" s="153">
        <v>45029</v>
      </c>
      <c r="AE496" s="119">
        <v>78000000</v>
      </c>
      <c r="AF496" s="151">
        <v>1437</v>
      </c>
      <c r="AG496" s="153">
        <v>45055</v>
      </c>
      <c r="AH496" s="119">
        <v>13000000</v>
      </c>
      <c r="AI496" s="120" t="s">
        <v>112</v>
      </c>
      <c r="AJ496" s="121">
        <v>45050</v>
      </c>
      <c r="AK496" s="122" t="s">
        <v>3146</v>
      </c>
      <c r="AL496" s="143" t="s">
        <v>114</v>
      </c>
      <c r="AM496" s="151" t="s">
        <v>523</v>
      </c>
      <c r="AN496" s="120" t="s">
        <v>264</v>
      </c>
      <c r="AO496" s="83"/>
      <c r="AP496" s="312" t="s">
        <v>219</v>
      </c>
      <c r="AQ496" s="83">
        <v>1</v>
      </c>
      <c r="AR496" s="123" t="s">
        <v>118</v>
      </c>
      <c r="AS496" s="158">
        <v>45253</v>
      </c>
      <c r="AT496" s="119">
        <v>2000000</v>
      </c>
      <c r="AU496" s="119">
        <v>2000000</v>
      </c>
      <c r="AV496" s="118">
        <v>1</v>
      </c>
      <c r="AW496" s="118">
        <v>0</v>
      </c>
      <c r="AX496" s="118">
        <v>30</v>
      </c>
      <c r="AY496" s="118" t="s">
        <v>136</v>
      </c>
      <c r="AZ496" s="118">
        <v>30</v>
      </c>
      <c r="BA496" s="158">
        <v>45285</v>
      </c>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215"/>
      <c r="BY496" s="158">
        <v>45285</v>
      </c>
      <c r="BZ496" s="118">
        <f>Y496+AZ496</f>
        <v>225</v>
      </c>
      <c r="CA496" s="118" t="s">
        <v>2453</v>
      </c>
      <c r="CB496" s="119">
        <f>AA496+AU496</f>
        <v>15000000</v>
      </c>
      <c r="CC496" s="128" t="s">
        <v>121</v>
      </c>
      <c r="CD496" s="219"/>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row>
    <row r="497" spans="1:105" ht="26.25" customHeight="1" x14ac:dyDescent="0.2">
      <c r="A497" s="64">
        <v>497</v>
      </c>
      <c r="B497" s="100">
        <v>89414</v>
      </c>
      <c r="C497" s="1" t="s">
        <v>419</v>
      </c>
      <c r="D497" s="1" t="s">
        <v>255</v>
      </c>
      <c r="E497" s="29" t="s">
        <v>256</v>
      </c>
      <c r="F497" s="30" t="s">
        <v>3147</v>
      </c>
      <c r="G497" s="86" t="s">
        <v>3148</v>
      </c>
      <c r="H497" s="35" t="s">
        <v>100</v>
      </c>
      <c r="I497" s="24" t="s">
        <v>129</v>
      </c>
      <c r="J497" s="5" t="s">
        <v>249</v>
      </c>
      <c r="K497" s="11">
        <v>3</v>
      </c>
      <c r="L497" s="35" t="s">
        <v>214</v>
      </c>
      <c r="M497" s="52" t="s">
        <v>215</v>
      </c>
      <c r="N497" s="52" t="s">
        <v>105</v>
      </c>
      <c r="O497" s="52" t="s">
        <v>106</v>
      </c>
      <c r="P497" s="35" t="s">
        <v>3149</v>
      </c>
      <c r="Q497" s="26" t="s">
        <v>217</v>
      </c>
      <c r="R497" s="15" t="s">
        <v>109</v>
      </c>
      <c r="S497" s="35" t="s">
        <v>110</v>
      </c>
      <c r="T497" s="12">
        <v>45051</v>
      </c>
      <c r="U497" s="37">
        <v>45057</v>
      </c>
      <c r="V497" s="37">
        <v>45255</v>
      </c>
      <c r="W497" s="7">
        <v>6</v>
      </c>
      <c r="X497" s="7">
        <v>15</v>
      </c>
      <c r="Y497" s="7">
        <f t="shared" si="10"/>
        <v>195</v>
      </c>
      <c r="Z497" s="7" t="s">
        <v>2769</v>
      </c>
      <c r="AA497" s="10">
        <v>13000000</v>
      </c>
      <c r="AB497" s="10">
        <v>2000000</v>
      </c>
      <c r="AC497" s="28">
        <v>1198</v>
      </c>
      <c r="AD497" s="37">
        <v>45029</v>
      </c>
      <c r="AE497" s="10">
        <v>78000000</v>
      </c>
      <c r="AF497" s="28">
        <v>1438</v>
      </c>
      <c r="AG497" s="37">
        <v>45055</v>
      </c>
      <c r="AH497" s="10">
        <v>13000000</v>
      </c>
      <c r="AI497" s="15" t="s">
        <v>112</v>
      </c>
      <c r="AJ497" s="16">
        <v>45050</v>
      </c>
      <c r="AK497" s="6" t="s">
        <v>3150</v>
      </c>
      <c r="AL497" s="35" t="s">
        <v>114</v>
      </c>
      <c r="AM497" s="28" t="s">
        <v>523</v>
      </c>
      <c r="AN497" s="35" t="s">
        <v>1322</v>
      </c>
      <c r="AO497" s="11"/>
      <c r="AP497" s="11" t="s">
        <v>219</v>
      </c>
      <c r="AQ497" s="11"/>
      <c r="AR497" s="40"/>
      <c r="AS497" s="40"/>
      <c r="AT497" s="40"/>
      <c r="AU497" s="40"/>
      <c r="AV497" s="40"/>
      <c r="AW497" s="40"/>
      <c r="AX497" s="40"/>
      <c r="AY497" s="40"/>
      <c r="AZ497" s="40"/>
      <c r="BA497" s="40"/>
      <c r="BB497" s="75"/>
      <c r="BC497" s="75"/>
      <c r="BD497" s="75"/>
      <c r="BE497" s="75"/>
      <c r="BF497" s="75"/>
      <c r="BG497" s="75"/>
      <c r="BH497" s="75"/>
      <c r="BI497" s="75"/>
      <c r="BJ497" s="75"/>
      <c r="BK497" s="75"/>
      <c r="BL497" s="75"/>
      <c r="BM497" s="75"/>
      <c r="BN497" s="75"/>
      <c r="BO497" s="75"/>
      <c r="BP497" s="75"/>
      <c r="BQ497" s="75"/>
      <c r="BR497" s="75"/>
      <c r="BS497" s="75"/>
      <c r="BT497" s="75"/>
      <c r="BU497" s="75"/>
      <c r="BV497" s="75"/>
      <c r="BW497" s="75"/>
      <c r="BX497" s="207"/>
      <c r="BY497" s="92">
        <f>V497</f>
        <v>45255</v>
      </c>
      <c r="BZ497" s="26">
        <f>Y497+AZ497</f>
        <v>195</v>
      </c>
      <c r="CA497" s="26" t="str">
        <f>Z497</f>
        <v>6 MESES Y 15 DIAS</v>
      </c>
      <c r="CB497" s="131">
        <f>AA497+AU497</f>
        <v>13000000</v>
      </c>
      <c r="CC497" s="11" t="s">
        <v>281</v>
      </c>
      <c r="CD497" s="40"/>
      <c r="CE497" s="40"/>
      <c r="CF497" s="40"/>
      <c r="CG497" s="40"/>
      <c r="CH497" s="40"/>
      <c r="CI497" s="40"/>
      <c r="CJ497" s="40"/>
      <c r="CK497" s="40"/>
      <c r="CL497" s="40"/>
      <c r="CM497" s="40"/>
      <c r="CN497" s="40"/>
      <c r="CO497" s="40"/>
      <c r="CP497" s="40"/>
      <c r="CQ497" s="40"/>
      <c r="CR497" s="40"/>
      <c r="CS497" s="40"/>
      <c r="CT497" s="40"/>
      <c r="CU497" s="40"/>
      <c r="CV497" s="40"/>
      <c r="CW497" s="40"/>
      <c r="CX497" s="40"/>
      <c r="CY497" s="40"/>
      <c r="CZ497" s="40"/>
      <c r="DA497" s="40"/>
    </row>
    <row r="498" spans="1:105" ht="26.25" customHeight="1" x14ac:dyDescent="0.2">
      <c r="A498" s="64">
        <v>498</v>
      </c>
      <c r="B498" s="100">
        <v>89453</v>
      </c>
      <c r="C498" s="1" t="s">
        <v>419</v>
      </c>
      <c r="D498" s="1" t="s">
        <v>255</v>
      </c>
      <c r="E498" s="29" t="s">
        <v>256</v>
      </c>
      <c r="F498" s="30" t="s">
        <v>3151</v>
      </c>
      <c r="G498" s="86" t="s">
        <v>3152</v>
      </c>
      <c r="H498" s="35" t="s">
        <v>100</v>
      </c>
      <c r="I498" s="24" t="s">
        <v>129</v>
      </c>
      <c r="J498" s="5" t="s">
        <v>249</v>
      </c>
      <c r="K498" s="11">
        <v>1</v>
      </c>
      <c r="L498" s="35" t="s">
        <v>103</v>
      </c>
      <c r="M498" s="52" t="s">
        <v>497</v>
      </c>
      <c r="N498" s="52" t="s">
        <v>105</v>
      </c>
      <c r="O498" s="52" t="s">
        <v>106</v>
      </c>
      <c r="P498" s="35" t="s">
        <v>3153</v>
      </c>
      <c r="Q498" s="26" t="s">
        <v>2643</v>
      </c>
      <c r="R498" s="15" t="s">
        <v>109</v>
      </c>
      <c r="S498" s="35" t="s">
        <v>110</v>
      </c>
      <c r="T498" s="12">
        <v>45051</v>
      </c>
      <c r="U498" s="37">
        <v>45055</v>
      </c>
      <c r="V498" s="37">
        <v>45253</v>
      </c>
      <c r="W498" s="7">
        <v>6</v>
      </c>
      <c r="X498" s="7">
        <v>15</v>
      </c>
      <c r="Y498" s="7">
        <f t="shared" si="10"/>
        <v>195</v>
      </c>
      <c r="Z498" s="7" t="s">
        <v>2769</v>
      </c>
      <c r="AA498" s="10">
        <v>29575000</v>
      </c>
      <c r="AB498" s="10">
        <v>4550000</v>
      </c>
      <c r="AC498" s="28">
        <v>1207</v>
      </c>
      <c r="AD498" s="37">
        <v>45029</v>
      </c>
      <c r="AE498" s="10">
        <v>29575000</v>
      </c>
      <c r="AF498" s="28">
        <v>1440</v>
      </c>
      <c r="AG498" s="37">
        <v>45055</v>
      </c>
      <c r="AH498" s="10">
        <v>29575000</v>
      </c>
      <c r="AI498" s="15" t="s">
        <v>112</v>
      </c>
      <c r="AJ498" s="16">
        <v>45051</v>
      </c>
      <c r="AK498" s="6" t="s">
        <v>3154</v>
      </c>
      <c r="AL498" s="35" t="s">
        <v>114</v>
      </c>
      <c r="AM498" s="28" t="s">
        <v>263</v>
      </c>
      <c r="AN498" s="15" t="s">
        <v>264</v>
      </c>
      <c r="AO498" s="11"/>
      <c r="AP498" s="11" t="s">
        <v>265</v>
      </c>
      <c r="AQ498" s="11"/>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215"/>
      <c r="BY498" s="92">
        <f>V498</f>
        <v>45253</v>
      </c>
      <c r="BZ498" s="26">
        <f>Y498+AZ498</f>
        <v>195</v>
      </c>
      <c r="CA498" s="26" t="str">
        <f>Z498</f>
        <v>6 MESES Y 15 DIAS</v>
      </c>
      <c r="CB498" s="131">
        <f>AA498+AU498</f>
        <v>29575000</v>
      </c>
      <c r="CC498" s="11" t="s">
        <v>281</v>
      </c>
      <c r="CD498" s="40"/>
      <c r="CE498" s="40"/>
      <c r="CF498" s="40"/>
      <c r="CG498" s="40"/>
      <c r="CH498" s="40"/>
      <c r="CI498" s="40"/>
      <c r="CJ498" s="40"/>
      <c r="CK498" s="40"/>
      <c r="CL498" s="40"/>
      <c r="CM498" s="40"/>
      <c r="CN498" s="40"/>
      <c r="CO498" s="40"/>
      <c r="CP498" s="40"/>
      <c r="CQ498" s="40"/>
      <c r="CR498" s="40"/>
      <c r="CS498" s="40"/>
      <c r="CT498" s="40"/>
      <c r="CU498" s="40"/>
      <c r="CV498" s="40"/>
      <c r="CW498" s="40"/>
      <c r="CX498" s="40"/>
      <c r="CY498" s="40"/>
      <c r="CZ498" s="40"/>
      <c r="DA498" s="40"/>
    </row>
    <row r="499" spans="1:105" ht="26.25" customHeight="1" x14ac:dyDescent="0.2">
      <c r="A499" s="64">
        <v>499</v>
      </c>
      <c r="B499" s="100">
        <v>89413</v>
      </c>
      <c r="C499" s="1" t="s">
        <v>254</v>
      </c>
      <c r="D499" s="1" t="s">
        <v>255</v>
      </c>
      <c r="E499" s="29" t="s">
        <v>256</v>
      </c>
      <c r="F499" s="30" t="s">
        <v>3155</v>
      </c>
      <c r="G499" s="86" t="s">
        <v>3156</v>
      </c>
      <c r="H499" s="35" t="s">
        <v>100</v>
      </c>
      <c r="I499" s="24" t="s">
        <v>101</v>
      </c>
      <c r="J499" s="5" t="s">
        <v>249</v>
      </c>
      <c r="K499" s="11">
        <v>4</v>
      </c>
      <c r="L499" s="35" t="s">
        <v>214</v>
      </c>
      <c r="M499" s="52" t="s">
        <v>215</v>
      </c>
      <c r="N499" s="52" t="s">
        <v>105</v>
      </c>
      <c r="O499" s="52" t="s">
        <v>106</v>
      </c>
      <c r="P499" s="35" t="s">
        <v>3157</v>
      </c>
      <c r="Q499" s="26" t="s">
        <v>557</v>
      </c>
      <c r="R499" s="15" t="s">
        <v>109</v>
      </c>
      <c r="S499" s="35" t="s">
        <v>110</v>
      </c>
      <c r="T499" s="12">
        <v>45051</v>
      </c>
      <c r="U499" s="37">
        <v>45071</v>
      </c>
      <c r="V499" s="37">
        <v>45269</v>
      </c>
      <c r="W499" s="7">
        <v>6</v>
      </c>
      <c r="X499" s="7">
        <v>15</v>
      </c>
      <c r="Y499" s="7">
        <f t="shared" si="10"/>
        <v>195</v>
      </c>
      <c r="Z499" s="7" t="s">
        <v>2769</v>
      </c>
      <c r="AA499" s="10">
        <v>13000000</v>
      </c>
      <c r="AB499" s="10">
        <v>2000000</v>
      </c>
      <c r="AC499" s="28">
        <v>1197</v>
      </c>
      <c r="AD499" s="37">
        <v>45029</v>
      </c>
      <c r="AE499" s="10">
        <v>39000000</v>
      </c>
      <c r="AF499" s="28">
        <v>1441</v>
      </c>
      <c r="AG499" s="37">
        <v>45055</v>
      </c>
      <c r="AH499" s="10">
        <v>13000000</v>
      </c>
      <c r="AI499" s="15" t="s">
        <v>112</v>
      </c>
      <c r="AJ499" s="16">
        <v>45051</v>
      </c>
      <c r="AK499" s="6" t="s">
        <v>3158</v>
      </c>
      <c r="AL499" s="35" t="s">
        <v>114</v>
      </c>
      <c r="AM499" s="28" t="s">
        <v>263</v>
      </c>
      <c r="AN499" s="23" t="s">
        <v>2893</v>
      </c>
      <c r="AO499" s="11"/>
      <c r="AP499" s="11" t="s">
        <v>265</v>
      </c>
      <c r="AQ499" s="11">
        <v>1</v>
      </c>
      <c r="AR499" s="40"/>
      <c r="AS499" s="40"/>
      <c r="AT499" s="40"/>
      <c r="AU499" s="40"/>
      <c r="AV499" s="40"/>
      <c r="AW499" s="40"/>
      <c r="AX499" s="40"/>
      <c r="AY499" s="40"/>
      <c r="AZ499" s="40"/>
      <c r="BA499" s="40"/>
      <c r="BB499" s="40"/>
      <c r="BC499" s="40"/>
      <c r="BD499" s="40"/>
      <c r="BE499" s="40"/>
      <c r="BF499" s="40"/>
      <c r="BG499" s="40"/>
      <c r="BH499" s="40"/>
      <c r="BI499" s="40"/>
      <c r="BJ499" s="40"/>
      <c r="BK499" s="26" t="s">
        <v>343</v>
      </c>
      <c r="BL499" s="94">
        <v>45147</v>
      </c>
      <c r="BM499" s="94">
        <v>45147</v>
      </c>
      <c r="BN499" s="26" t="s">
        <v>3159</v>
      </c>
      <c r="BO499" s="26">
        <v>79918996</v>
      </c>
      <c r="BP499" s="26" t="s">
        <v>3160</v>
      </c>
      <c r="BQ499" s="10">
        <v>4933333</v>
      </c>
      <c r="BR499" s="26" t="s">
        <v>3156</v>
      </c>
      <c r="BS499" s="26">
        <v>52205153</v>
      </c>
      <c r="BT499" s="26" t="s">
        <v>1235</v>
      </c>
      <c r="BU499" s="10">
        <v>8066667</v>
      </c>
      <c r="BV499" s="25" t="s">
        <v>3161</v>
      </c>
      <c r="BW499" s="40"/>
      <c r="BX499" s="215"/>
      <c r="BY499" s="92">
        <f>V499</f>
        <v>45269</v>
      </c>
      <c r="BZ499" s="26">
        <f>Y499+AZ499</f>
        <v>195</v>
      </c>
      <c r="CA499" s="26" t="str">
        <f>Z499</f>
        <v>6 MESES Y 15 DIAS</v>
      </c>
      <c r="CB499" s="157">
        <f>AA499+AU499</f>
        <v>13000000</v>
      </c>
      <c r="CC499" s="11" t="s">
        <v>368</v>
      </c>
      <c r="CD499" s="40"/>
      <c r="CE499" s="40"/>
      <c r="CF499" s="40"/>
      <c r="CG499" s="40"/>
      <c r="CH499" s="40"/>
      <c r="CI499" s="40"/>
      <c r="CJ499" s="40"/>
      <c r="CK499" s="40"/>
      <c r="CL499" s="40"/>
      <c r="CM499" s="40"/>
      <c r="CN499" s="40"/>
      <c r="CO499" s="40"/>
      <c r="CP499" s="40"/>
      <c r="CQ499" s="40"/>
      <c r="CR499" s="40"/>
      <c r="CS499" s="40"/>
      <c r="CT499" s="40"/>
      <c r="CU499" s="40"/>
      <c r="CV499" s="40"/>
      <c r="CW499" s="40"/>
      <c r="CX499" s="40"/>
      <c r="CY499" s="40"/>
      <c r="CZ499" s="40"/>
      <c r="DA499" s="40"/>
    </row>
    <row r="500" spans="1:105" ht="26.25" customHeight="1" x14ac:dyDescent="0.2">
      <c r="A500" s="64">
        <v>500</v>
      </c>
      <c r="B500" s="100">
        <v>89460</v>
      </c>
      <c r="C500" s="46" t="s">
        <v>1105</v>
      </c>
      <c r="D500" s="46" t="s">
        <v>991</v>
      </c>
      <c r="E500" s="110" t="s">
        <v>992</v>
      </c>
      <c r="F500" s="30" t="s">
        <v>3162</v>
      </c>
      <c r="G500" s="93" t="s">
        <v>3163</v>
      </c>
      <c r="H500" s="35" t="s">
        <v>100</v>
      </c>
      <c r="I500" s="24" t="s">
        <v>101</v>
      </c>
      <c r="J500" s="5" t="s">
        <v>249</v>
      </c>
      <c r="K500" s="11">
        <v>4</v>
      </c>
      <c r="L500" s="35" t="s">
        <v>103</v>
      </c>
      <c r="M500" s="52" t="s">
        <v>2726</v>
      </c>
      <c r="N500" s="52" t="s">
        <v>105</v>
      </c>
      <c r="O500" s="52" t="s">
        <v>106</v>
      </c>
      <c r="P500" s="35" t="s">
        <v>3164</v>
      </c>
      <c r="Q500" s="26" t="s">
        <v>3165</v>
      </c>
      <c r="R500" s="15" t="s">
        <v>109</v>
      </c>
      <c r="S500" s="35" t="s">
        <v>110</v>
      </c>
      <c r="T500" s="14">
        <v>45057</v>
      </c>
      <c r="U500" s="37">
        <v>45149</v>
      </c>
      <c r="V500" s="37">
        <v>45347</v>
      </c>
      <c r="W500" s="7">
        <v>6</v>
      </c>
      <c r="X500" s="7">
        <v>15</v>
      </c>
      <c r="Y500" s="7">
        <f t="shared" si="10"/>
        <v>195</v>
      </c>
      <c r="Z500" s="7" t="s">
        <v>2769</v>
      </c>
      <c r="AA500" s="10">
        <v>32500000</v>
      </c>
      <c r="AB500" s="10">
        <v>5000000</v>
      </c>
      <c r="AC500" s="28">
        <v>1212</v>
      </c>
      <c r="AD500" s="37">
        <v>45029</v>
      </c>
      <c r="AE500" s="10">
        <v>32500000</v>
      </c>
      <c r="AF500" s="28">
        <v>1463</v>
      </c>
      <c r="AG500" s="37">
        <v>45057</v>
      </c>
      <c r="AH500" s="10">
        <v>32500000</v>
      </c>
      <c r="AI500" s="15" t="s">
        <v>112</v>
      </c>
      <c r="AJ500" s="16">
        <v>45051</v>
      </c>
      <c r="AK500" s="6" t="s">
        <v>3166</v>
      </c>
      <c r="AL500" s="35" t="s">
        <v>114</v>
      </c>
      <c r="AM500" s="28" t="s">
        <v>1001</v>
      </c>
      <c r="AN500" s="15" t="s">
        <v>1217</v>
      </c>
      <c r="AO500" s="11"/>
      <c r="AP500" s="11" t="s">
        <v>117</v>
      </c>
      <c r="AQ500" s="11">
        <v>1</v>
      </c>
      <c r="AR500" s="40"/>
      <c r="AS500" s="40"/>
      <c r="AT500" s="40"/>
      <c r="AU500" s="40"/>
      <c r="AV500" s="40"/>
      <c r="AW500" s="40"/>
      <c r="AX500" s="40"/>
      <c r="AY500" s="40"/>
      <c r="AZ500" s="40"/>
      <c r="BA500" s="40"/>
      <c r="BB500" s="85"/>
      <c r="BC500" s="85"/>
      <c r="BD500" s="85"/>
      <c r="BE500" s="85"/>
      <c r="BF500" s="85"/>
      <c r="BG500" s="85"/>
      <c r="BH500" s="85"/>
      <c r="BI500" s="85"/>
      <c r="BJ500" s="85"/>
      <c r="BK500" s="82" t="s">
        <v>343</v>
      </c>
      <c r="BL500" s="129">
        <v>45148</v>
      </c>
      <c r="BM500" s="129">
        <v>45149</v>
      </c>
      <c r="BN500" s="82" t="s">
        <v>3167</v>
      </c>
      <c r="BO500" s="82">
        <v>41721315</v>
      </c>
      <c r="BP500" s="82" t="s">
        <v>2516</v>
      </c>
      <c r="BQ500" s="17">
        <v>0</v>
      </c>
      <c r="BR500" s="82" t="s">
        <v>3163</v>
      </c>
      <c r="BS500" s="82">
        <v>1010237197</v>
      </c>
      <c r="BT500" s="82" t="s">
        <v>2769</v>
      </c>
      <c r="BU500" s="17">
        <v>32500000</v>
      </c>
      <c r="BV500" s="61" t="s">
        <v>3168</v>
      </c>
      <c r="BW500" s="85"/>
      <c r="BX500" s="218"/>
      <c r="BY500" s="92">
        <f>V500</f>
        <v>45347</v>
      </c>
      <c r="BZ500" s="26">
        <f>Y500+AZ500</f>
        <v>195</v>
      </c>
      <c r="CA500" s="26" t="str">
        <f>Z500</f>
        <v>6 MESES Y 15 DIAS</v>
      </c>
      <c r="CB500" s="131">
        <f>AA500+AU500</f>
        <v>32500000</v>
      </c>
      <c r="CC500" s="11" t="s">
        <v>612</v>
      </c>
      <c r="CD500" s="40"/>
      <c r="CE500" s="40"/>
      <c r="CF500" s="40"/>
      <c r="CG500" s="40"/>
      <c r="CH500" s="40"/>
      <c r="CI500" s="40"/>
      <c r="CJ500" s="40"/>
      <c r="CK500" s="40"/>
      <c r="CL500" s="40"/>
      <c r="CM500" s="40"/>
      <c r="CN500" s="40"/>
      <c r="CO500" s="40"/>
      <c r="CP500" s="40"/>
      <c r="CQ500" s="40"/>
      <c r="CR500" s="40"/>
      <c r="CS500" s="40"/>
      <c r="CT500" s="40"/>
      <c r="CU500" s="40"/>
      <c r="CV500" s="40"/>
      <c r="CW500" s="40"/>
      <c r="CX500" s="40"/>
      <c r="CY500" s="40"/>
      <c r="CZ500" s="40"/>
      <c r="DA500" s="40"/>
    </row>
    <row r="501" spans="1:105" ht="26.25" hidden="1" customHeight="1" x14ac:dyDescent="0.2">
      <c r="A501" s="271">
        <v>501</v>
      </c>
      <c r="B501" s="211">
        <v>90046</v>
      </c>
      <c r="C501" s="26" t="s">
        <v>2559</v>
      </c>
      <c r="D501" s="58" t="s">
        <v>3169</v>
      </c>
      <c r="E501" s="206" t="s">
        <v>3170</v>
      </c>
      <c r="F501" s="272" t="s">
        <v>3171</v>
      </c>
      <c r="G501" s="188" t="s">
        <v>3172</v>
      </c>
      <c r="H501" s="143" t="s">
        <v>2564</v>
      </c>
      <c r="I501" s="150" t="s">
        <v>1446</v>
      </c>
      <c r="J501" s="150" t="s">
        <v>1446</v>
      </c>
      <c r="K501" s="150" t="s">
        <v>1446</v>
      </c>
      <c r="L501" s="150" t="s">
        <v>1446</v>
      </c>
      <c r="M501" s="150" t="s">
        <v>1446</v>
      </c>
      <c r="N501" s="150" t="s">
        <v>1446</v>
      </c>
      <c r="O501" s="150" t="s">
        <v>1446</v>
      </c>
      <c r="P501" s="143" t="s">
        <v>3173</v>
      </c>
      <c r="Q501" s="123" t="s">
        <v>3174</v>
      </c>
      <c r="R501" s="120" t="s">
        <v>3175</v>
      </c>
      <c r="S501" s="143" t="s">
        <v>3176</v>
      </c>
      <c r="T501" s="152">
        <v>45050</v>
      </c>
      <c r="U501" s="153">
        <v>45050</v>
      </c>
      <c r="V501" s="153">
        <v>45080</v>
      </c>
      <c r="W501" s="118">
        <v>1</v>
      </c>
      <c r="X501" s="118">
        <v>0</v>
      </c>
      <c r="Y501" s="118">
        <v>30</v>
      </c>
      <c r="Z501" s="118" t="s">
        <v>136</v>
      </c>
      <c r="AA501" s="119">
        <v>32157132</v>
      </c>
      <c r="AB501" s="274" t="s">
        <v>1446</v>
      </c>
      <c r="AC501" s="151">
        <v>1229</v>
      </c>
      <c r="AD501" s="153">
        <v>45049</v>
      </c>
      <c r="AE501" s="119">
        <v>32157132</v>
      </c>
      <c r="AF501" s="151">
        <v>1425</v>
      </c>
      <c r="AG501" s="153">
        <v>45051</v>
      </c>
      <c r="AH501" s="119">
        <v>32157132</v>
      </c>
      <c r="AI501" s="120" t="s">
        <v>112</v>
      </c>
      <c r="AJ501" s="121">
        <v>45050</v>
      </c>
      <c r="AK501" s="122" t="s">
        <v>3177</v>
      </c>
      <c r="AL501" s="143" t="s">
        <v>2576</v>
      </c>
      <c r="AM501" s="151" t="s">
        <v>2363</v>
      </c>
      <c r="AN501" s="120" t="s">
        <v>474</v>
      </c>
      <c r="AO501" s="120" t="s">
        <v>3178</v>
      </c>
      <c r="AP501" s="83" t="s">
        <v>126</v>
      </c>
      <c r="AQ501" s="83">
        <v>1</v>
      </c>
      <c r="AR501" s="123" t="s">
        <v>118</v>
      </c>
      <c r="AS501" s="158">
        <v>45077</v>
      </c>
      <c r="AT501" s="119">
        <v>3062584</v>
      </c>
      <c r="AU501" s="119">
        <v>3062584</v>
      </c>
      <c r="AV501" s="123">
        <v>1</v>
      </c>
      <c r="AW501" s="123">
        <v>0</v>
      </c>
      <c r="AX501" s="123">
        <v>30</v>
      </c>
      <c r="AY501" s="123" t="s">
        <v>136</v>
      </c>
      <c r="AZ501" s="123">
        <v>30</v>
      </c>
      <c r="BA501" s="158">
        <v>45110</v>
      </c>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176">
        <v>45110</v>
      </c>
      <c r="BZ501" s="118">
        <f>Y501+AZ501</f>
        <v>60</v>
      </c>
      <c r="CA501" s="118" t="s">
        <v>119</v>
      </c>
      <c r="CB501" s="119">
        <f>AA501+AU501</f>
        <v>35219716</v>
      </c>
      <c r="CC501" s="83" t="s">
        <v>281</v>
      </c>
      <c r="CD501" s="63"/>
      <c r="CE501" s="120" t="s">
        <v>3179</v>
      </c>
      <c r="CF501" s="171">
        <v>17052933</v>
      </c>
      <c r="CG501" s="63"/>
      <c r="CH501" s="63"/>
      <c r="CI501" s="63"/>
      <c r="CJ501" s="63"/>
      <c r="CK501" s="63"/>
      <c r="CL501" s="63"/>
      <c r="CM501" s="63"/>
      <c r="CN501" s="63"/>
      <c r="CO501" s="63"/>
      <c r="CP501" s="63"/>
      <c r="CQ501" s="63"/>
      <c r="CR501" s="63"/>
      <c r="CS501" s="63"/>
      <c r="CT501" s="63"/>
      <c r="CU501" s="63"/>
      <c r="CV501" s="63"/>
      <c r="CW501" s="63"/>
      <c r="CX501" s="63"/>
      <c r="CY501" s="171" t="s">
        <v>3180</v>
      </c>
      <c r="CZ501" s="123"/>
      <c r="DA501" s="63"/>
    </row>
    <row r="502" spans="1:105" ht="26.25" customHeight="1" x14ac:dyDescent="0.2">
      <c r="A502" s="64">
        <v>502</v>
      </c>
      <c r="B502" s="101">
        <v>89453</v>
      </c>
      <c r="C502" s="42" t="s">
        <v>419</v>
      </c>
      <c r="D502" s="42" t="s">
        <v>255</v>
      </c>
      <c r="E502" s="78" t="s">
        <v>256</v>
      </c>
      <c r="F502" s="30" t="s">
        <v>3181</v>
      </c>
      <c r="G502" s="86" t="s">
        <v>3182</v>
      </c>
      <c r="H502" s="35" t="s">
        <v>100</v>
      </c>
      <c r="I502" s="24" t="s">
        <v>129</v>
      </c>
      <c r="J502" s="5" t="s">
        <v>249</v>
      </c>
      <c r="K502" s="11">
        <v>5</v>
      </c>
      <c r="L502" s="87" t="s">
        <v>290</v>
      </c>
      <c r="M502" s="52" t="s">
        <v>3183</v>
      </c>
      <c r="N502" s="52" t="s">
        <v>105</v>
      </c>
      <c r="O502" s="52" t="s">
        <v>106</v>
      </c>
      <c r="P502" s="35" t="s">
        <v>3184</v>
      </c>
      <c r="Q502" s="26" t="s">
        <v>940</v>
      </c>
      <c r="R502" s="15" t="s">
        <v>109</v>
      </c>
      <c r="S502" s="35" t="s">
        <v>110</v>
      </c>
      <c r="T502" s="12">
        <v>45051</v>
      </c>
      <c r="U502" s="37">
        <v>45055</v>
      </c>
      <c r="V502" s="37">
        <v>45253</v>
      </c>
      <c r="W502" s="7">
        <v>6</v>
      </c>
      <c r="X502" s="7">
        <v>15</v>
      </c>
      <c r="Y502" s="7">
        <f>W502*30+15</f>
        <v>195</v>
      </c>
      <c r="Z502" s="7" t="s">
        <v>2769</v>
      </c>
      <c r="AA502" s="10">
        <v>18200000</v>
      </c>
      <c r="AB502" s="10">
        <v>4550000</v>
      </c>
      <c r="AC502" s="28">
        <v>1210</v>
      </c>
      <c r="AD502" s="37">
        <v>45029</v>
      </c>
      <c r="AE502" s="10">
        <v>18200000</v>
      </c>
      <c r="AF502" s="28">
        <v>1442</v>
      </c>
      <c r="AG502" s="37">
        <v>45055</v>
      </c>
      <c r="AH502" s="10">
        <v>18200000</v>
      </c>
      <c r="AI502" s="15" t="s">
        <v>112</v>
      </c>
      <c r="AJ502" s="16">
        <v>45051</v>
      </c>
      <c r="AK502" s="6" t="s">
        <v>3185</v>
      </c>
      <c r="AL502" s="35" t="s">
        <v>114</v>
      </c>
      <c r="AM502" s="28" t="s">
        <v>263</v>
      </c>
      <c r="AN502" s="15" t="s">
        <v>264</v>
      </c>
      <c r="AO502" s="11"/>
      <c r="AP502" s="11" t="s">
        <v>265</v>
      </c>
      <c r="AQ502" s="11"/>
      <c r="AR502" s="40"/>
      <c r="AS502" s="40"/>
      <c r="AT502" s="40"/>
      <c r="AU502" s="10"/>
      <c r="AV502" s="40"/>
      <c r="AW502" s="40"/>
      <c r="AX502" s="40"/>
      <c r="AY502" s="40"/>
      <c r="AZ502" s="40"/>
      <c r="BA502" s="92">
        <v>45184</v>
      </c>
      <c r="BB502" s="75"/>
      <c r="BC502" s="75"/>
      <c r="BD502" s="75"/>
      <c r="BE502" s="75"/>
      <c r="BF502" s="75"/>
      <c r="BG502" s="75"/>
      <c r="BH502" s="75"/>
      <c r="BI502" s="75"/>
      <c r="BJ502" s="75"/>
      <c r="BK502" s="75"/>
      <c r="BL502" s="75"/>
      <c r="BM502" s="75"/>
      <c r="BN502" s="75"/>
      <c r="BO502" s="75"/>
      <c r="BP502" s="75"/>
      <c r="BQ502" s="75"/>
      <c r="BR502" s="75"/>
      <c r="BS502" s="75"/>
      <c r="BT502" s="75"/>
      <c r="BU502" s="75"/>
      <c r="BV502" s="75"/>
      <c r="BW502" s="75"/>
      <c r="BX502" s="207"/>
      <c r="BY502" s="92">
        <f>V502</f>
        <v>45253</v>
      </c>
      <c r="BZ502" s="26">
        <f>Y502+AZ502</f>
        <v>195</v>
      </c>
      <c r="CA502" s="26" t="str">
        <f>Z502</f>
        <v>6 MESES Y 15 DIAS</v>
      </c>
      <c r="CB502" s="131">
        <f>AA502+AU502</f>
        <v>18200000</v>
      </c>
      <c r="CC502" s="11" t="s">
        <v>281</v>
      </c>
      <c r="CD502" s="40"/>
      <c r="CE502" s="40"/>
      <c r="CF502" s="40"/>
      <c r="CG502" s="40"/>
      <c r="CH502" s="40"/>
      <c r="CI502" s="40"/>
      <c r="CJ502" s="40"/>
      <c r="CK502" s="40"/>
      <c r="CL502" s="40"/>
      <c r="CM502" s="40"/>
      <c r="CN502" s="40"/>
      <c r="CO502" s="40"/>
      <c r="CP502" s="40"/>
      <c r="CQ502" s="40"/>
      <c r="CR502" s="40"/>
      <c r="CS502" s="40"/>
      <c r="CT502" s="40"/>
      <c r="CU502" s="40"/>
      <c r="CV502" s="40"/>
      <c r="CW502" s="40"/>
      <c r="CX502" s="40"/>
      <c r="CY502" s="40"/>
      <c r="CZ502" s="40"/>
      <c r="DA502" s="40"/>
    </row>
    <row r="503" spans="1:105" ht="26.25" customHeight="1" x14ac:dyDescent="0.2">
      <c r="A503" s="64">
        <v>503</v>
      </c>
      <c r="B503" s="100">
        <v>89454</v>
      </c>
      <c r="C503" s="1" t="s">
        <v>621</v>
      </c>
      <c r="D503" s="1" t="s">
        <v>622</v>
      </c>
      <c r="E503" s="29" t="s">
        <v>623</v>
      </c>
      <c r="F503" s="30" t="s">
        <v>3186</v>
      </c>
      <c r="G503" s="86" t="s">
        <v>3187</v>
      </c>
      <c r="H503" s="35" t="s">
        <v>100</v>
      </c>
      <c r="I503" s="24" t="s">
        <v>129</v>
      </c>
      <c r="J503" s="5" t="s">
        <v>249</v>
      </c>
      <c r="K503" s="11">
        <v>3</v>
      </c>
      <c r="L503" s="35" t="s">
        <v>214</v>
      </c>
      <c r="M503" s="52" t="s">
        <v>215</v>
      </c>
      <c r="N503" s="52" t="s">
        <v>105</v>
      </c>
      <c r="O503" s="52" t="s">
        <v>106</v>
      </c>
      <c r="P503" s="35" t="s">
        <v>3188</v>
      </c>
      <c r="Q503" s="26" t="s">
        <v>627</v>
      </c>
      <c r="R503" s="15" t="s">
        <v>109</v>
      </c>
      <c r="S503" s="35" t="s">
        <v>110</v>
      </c>
      <c r="T503" s="12">
        <v>45051</v>
      </c>
      <c r="U503" s="37">
        <v>45057</v>
      </c>
      <c r="V503" s="37">
        <v>45255</v>
      </c>
      <c r="W503" s="7">
        <v>6</v>
      </c>
      <c r="X503" s="7">
        <v>15</v>
      </c>
      <c r="Y503" s="7">
        <f>W503*30+15</f>
        <v>195</v>
      </c>
      <c r="Z503" s="7" t="s">
        <v>2769</v>
      </c>
      <c r="AA503" s="10">
        <v>12220000</v>
      </c>
      <c r="AB503" s="10">
        <v>1880000</v>
      </c>
      <c r="AC503" s="28">
        <v>1208</v>
      </c>
      <c r="AD503" s="37">
        <v>45029</v>
      </c>
      <c r="AE503" s="10">
        <v>24440000</v>
      </c>
      <c r="AF503" s="28">
        <v>1461</v>
      </c>
      <c r="AG503" s="37">
        <v>45055</v>
      </c>
      <c r="AH503" s="10">
        <v>12220000</v>
      </c>
      <c r="AI503" s="15" t="s">
        <v>112</v>
      </c>
      <c r="AJ503" s="16">
        <v>45051</v>
      </c>
      <c r="AK503" s="6" t="s">
        <v>3189</v>
      </c>
      <c r="AL503" s="35" t="s">
        <v>114</v>
      </c>
      <c r="AM503" s="28" t="s">
        <v>630</v>
      </c>
      <c r="AN503" s="11" t="s">
        <v>2792</v>
      </c>
      <c r="AO503" s="11"/>
      <c r="AP503" s="11" t="s">
        <v>472</v>
      </c>
      <c r="AQ503" s="11"/>
      <c r="AR503" s="40"/>
      <c r="AS503" s="40"/>
      <c r="AT503" s="40"/>
      <c r="AU503" s="10"/>
      <c r="AV503" s="40"/>
      <c r="AW503" s="40"/>
      <c r="AX503" s="40"/>
      <c r="AY503" s="40"/>
      <c r="AZ503" s="40"/>
      <c r="BA503" s="92">
        <v>45184</v>
      </c>
      <c r="BB503" s="85"/>
      <c r="BC503" s="85"/>
      <c r="BD503" s="85"/>
      <c r="BE503" s="85"/>
      <c r="BF503" s="85"/>
      <c r="BG503" s="85"/>
      <c r="BH503" s="85"/>
      <c r="BI503" s="85"/>
      <c r="BJ503" s="85"/>
      <c r="BK503" s="85"/>
      <c r="BL503" s="85"/>
      <c r="BM503" s="85"/>
      <c r="BN503" s="85"/>
      <c r="BO503" s="85"/>
      <c r="BP503" s="85"/>
      <c r="BQ503" s="85"/>
      <c r="BR503" s="85"/>
      <c r="BS503" s="85"/>
      <c r="BT503" s="85"/>
      <c r="BU503" s="85"/>
      <c r="BV503" s="85"/>
      <c r="BW503" s="85"/>
      <c r="BX503" s="218"/>
      <c r="BY503" s="92">
        <f>V503</f>
        <v>45255</v>
      </c>
      <c r="BZ503" s="26">
        <f>Y503+AZ503</f>
        <v>195</v>
      </c>
      <c r="CA503" s="26" t="str">
        <f>Z503</f>
        <v>6 MESES Y 15 DIAS</v>
      </c>
      <c r="CB503" s="131">
        <f>AA503+AU503</f>
        <v>12220000</v>
      </c>
      <c r="CC503" s="11" t="s">
        <v>281</v>
      </c>
      <c r="CD503" s="40"/>
      <c r="CE503" s="40"/>
      <c r="CF503" s="40"/>
      <c r="CG503" s="40"/>
      <c r="CH503" s="40"/>
      <c r="CI503" s="40"/>
      <c r="CJ503" s="40"/>
      <c r="CK503" s="40"/>
      <c r="CL503" s="40"/>
      <c r="CM503" s="40"/>
      <c r="CN503" s="40"/>
      <c r="CO503" s="40"/>
      <c r="CP503" s="40"/>
      <c r="CQ503" s="40"/>
      <c r="CR503" s="40"/>
      <c r="CS503" s="40"/>
      <c r="CT503" s="40"/>
      <c r="CU503" s="40"/>
      <c r="CV503" s="40"/>
      <c r="CW503" s="40"/>
      <c r="CX503" s="40"/>
      <c r="CY503" s="40"/>
      <c r="CZ503" s="40"/>
      <c r="DA503" s="40"/>
    </row>
    <row r="504" spans="1:105" ht="26.25" customHeight="1" x14ac:dyDescent="0.2">
      <c r="A504" s="79">
        <v>504</v>
      </c>
      <c r="B504" s="100">
        <v>89497</v>
      </c>
      <c r="C504" s="1" t="s">
        <v>95</v>
      </c>
      <c r="D504" s="1" t="s">
        <v>96</v>
      </c>
      <c r="E504" s="29" t="s">
        <v>97</v>
      </c>
      <c r="F504" s="154" t="s">
        <v>3190</v>
      </c>
      <c r="G504" s="80" t="s">
        <v>3191</v>
      </c>
      <c r="H504" s="50" t="s">
        <v>100</v>
      </c>
      <c r="I504" s="54" t="s">
        <v>129</v>
      </c>
      <c r="J504" s="49" t="s">
        <v>249</v>
      </c>
      <c r="K504" s="31">
        <v>1</v>
      </c>
      <c r="L504" s="50" t="s">
        <v>103</v>
      </c>
      <c r="M504" s="126" t="s">
        <v>3192</v>
      </c>
      <c r="N504" s="126" t="s">
        <v>105</v>
      </c>
      <c r="O504" s="126" t="s">
        <v>106</v>
      </c>
      <c r="P504" s="50" t="s">
        <v>3193</v>
      </c>
      <c r="Q504" s="80" t="s">
        <v>3194</v>
      </c>
      <c r="R504" s="36" t="s">
        <v>109</v>
      </c>
      <c r="S504" s="50" t="s">
        <v>110</v>
      </c>
      <c r="T504" s="139">
        <v>45051</v>
      </c>
      <c r="U504" s="38">
        <v>45056</v>
      </c>
      <c r="V504" s="38">
        <v>45254</v>
      </c>
      <c r="W504" s="8">
        <v>6</v>
      </c>
      <c r="X504" s="8">
        <v>15</v>
      </c>
      <c r="Y504" s="8">
        <f>W504*30+15</f>
        <v>195</v>
      </c>
      <c r="Z504" s="8" t="s">
        <v>2769</v>
      </c>
      <c r="AA504" s="115">
        <v>33800000</v>
      </c>
      <c r="AB504" s="115">
        <v>5200000</v>
      </c>
      <c r="AC504" s="138">
        <v>1213</v>
      </c>
      <c r="AD504" s="38">
        <v>45029</v>
      </c>
      <c r="AE504" s="115">
        <v>33800000</v>
      </c>
      <c r="AF504" s="138">
        <v>1434</v>
      </c>
      <c r="AG504" s="38">
        <v>45054</v>
      </c>
      <c r="AH504" s="115">
        <v>33800000</v>
      </c>
      <c r="AI504" s="36" t="s">
        <v>112</v>
      </c>
      <c r="AJ504" s="116">
        <v>45051</v>
      </c>
      <c r="AK504" s="114" t="s">
        <v>3195</v>
      </c>
      <c r="AL504" s="50" t="s">
        <v>114</v>
      </c>
      <c r="AM504" s="138" t="s">
        <v>325</v>
      </c>
      <c r="AN504" s="43" t="s">
        <v>240</v>
      </c>
      <c r="AO504" s="31"/>
      <c r="AP504" s="309" t="s">
        <v>225</v>
      </c>
      <c r="AQ504" s="31">
        <v>1</v>
      </c>
      <c r="AR504" s="80" t="s">
        <v>118</v>
      </c>
      <c r="AS504" s="140">
        <v>45254</v>
      </c>
      <c r="AT504" s="115">
        <v>15600000</v>
      </c>
      <c r="AU504" s="115">
        <v>15600000</v>
      </c>
      <c r="AV504" s="8">
        <v>3</v>
      </c>
      <c r="AW504" s="8">
        <v>0</v>
      </c>
      <c r="AX504" s="8">
        <v>90</v>
      </c>
      <c r="AY504" s="8" t="s">
        <v>164</v>
      </c>
      <c r="AZ504" s="8">
        <v>90</v>
      </c>
      <c r="BA504" s="140">
        <v>45346</v>
      </c>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215"/>
      <c r="BY504" s="140">
        <v>45346</v>
      </c>
      <c r="BZ504" s="8">
        <f>Y504+AZ504</f>
        <v>285</v>
      </c>
      <c r="CA504" s="8" t="s">
        <v>208</v>
      </c>
      <c r="CB504" s="115">
        <f>AA504+AU504</f>
        <v>49400000</v>
      </c>
      <c r="CC504" s="127" t="s">
        <v>121</v>
      </c>
      <c r="CD504" s="220"/>
      <c r="CE504" s="75"/>
      <c r="CF504" s="75"/>
      <c r="CG504" s="75"/>
      <c r="CH504" s="75"/>
      <c r="CI504" s="75"/>
      <c r="CJ504" s="75"/>
      <c r="CK504" s="75"/>
      <c r="CL504" s="75"/>
      <c r="CM504" s="75"/>
      <c r="CN504" s="75"/>
      <c r="CO504" s="75"/>
      <c r="CP504" s="75"/>
      <c r="CQ504" s="75"/>
      <c r="CR504" s="75"/>
      <c r="CS504" s="75"/>
      <c r="CT504" s="75"/>
      <c r="CU504" s="75"/>
      <c r="CV504" s="75"/>
      <c r="CW504" s="75"/>
      <c r="CX504" s="75"/>
      <c r="CY504" s="75"/>
      <c r="CZ504" s="75"/>
      <c r="DA504" s="75"/>
    </row>
    <row r="505" spans="1:105" ht="26.25" customHeight="1" x14ac:dyDescent="0.2">
      <c r="A505" s="64">
        <v>506</v>
      </c>
      <c r="B505" s="100">
        <v>89417</v>
      </c>
      <c r="C505" s="1" t="s">
        <v>419</v>
      </c>
      <c r="D505" s="1" t="s">
        <v>255</v>
      </c>
      <c r="E505" s="29" t="s">
        <v>256</v>
      </c>
      <c r="F505" s="30" t="s">
        <v>3196</v>
      </c>
      <c r="G505" s="86" t="s">
        <v>2008</v>
      </c>
      <c r="H505" s="35" t="s">
        <v>100</v>
      </c>
      <c r="I505" s="24" t="s">
        <v>129</v>
      </c>
      <c r="J505" s="5" t="s">
        <v>249</v>
      </c>
      <c r="K505" s="11">
        <v>5</v>
      </c>
      <c r="L505" s="35" t="s">
        <v>103</v>
      </c>
      <c r="M505" s="52" t="s">
        <v>497</v>
      </c>
      <c r="N505" s="52" t="s">
        <v>105</v>
      </c>
      <c r="O505" s="52" t="s">
        <v>106</v>
      </c>
      <c r="P505" s="35" t="s">
        <v>3197</v>
      </c>
      <c r="Q505" s="26" t="s">
        <v>571</v>
      </c>
      <c r="R505" s="15" t="s">
        <v>109</v>
      </c>
      <c r="S505" s="35" t="s">
        <v>110</v>
      </c>
      <c r="T505" s="12">
        <v>45051</v>
      </c>
      <c r="U505" s="37">
        <v>45055</v>
      </c>
      <c r="V505" s="37">
        <v>45253</v>
      </c>
      <c r="W505" s="7">
        <v>6</v>
      </c>
      <c r="X505" s="7">
        <v>15</v>
      </c>
      <c r="Y505" s="7">
        <f>W505*30+15</f>
        <v>195</v>
      </c>
      <c r="Z505" s="7" t="s">
        <v>2769</v>
      </c>
      <c r="AA505" s="10">
        <v>32500000</v>
      </c>
      <c r="AB505" s="10">
        <v>5000000</v>
      </c>
      <c r="AC505" s="28">
        <v>1201</v>
      </c>
      <c r="AD505" s="37">
        <v>45029</v>
      </c>
      <c r="AE505" s="10">
        <v>97500000</v>
      </c>
      <c r="AF505" s="28">
        <v>1443</v>
      </c>
      <c r="AG505" s="37">
        <v>45055</v>
      </c>
      <c r="AH505" s="10">
        <v>32500000</v>
      </c>
      <c r="AI505" s="15" t="s">
        <v>112</v>
      </c>
      <c r="AJ505" s="16">
        <v>45051</v>
      </c>
      <c r="AK505" s="6" t="s">
        <v>3198</v>
      </c>
      <c r="AL505" s="35" t="s">
        <v>114</v>
      </c>
      <c r="AM505" s="28" t="s">
        <v>263</v>
      </c>
      <c r="AN505" s="15" t="s">
        <v>264</v>
      </c>
      <c r="AO505" s="11"/>
      <c r="AP505" s="11" t="s">
        <v>265</v>
      </c>
      <c r="AQ505" s="11"/>
      <c r="AR505" s="40"/>
      <c r="AS505" s="40"/>
      <c r="AT505" s="40"/>
      <c r="AU505" s="10"/>
      <c r="AV505" s="40"/>
      <c r="AW505" s="40"/>
      <c r="AX505" s="40"/>
      <c r="AY505" s="40"/>
      <c r="AZ505" s="40"/>
      <c r="BA505" s="40"/>
      <c r="BB505" s="40"/>
      <c r="BC505" s="40"/>
      <c r="BD505" s="40"/>
      <c r="BE505" s="40"/>
      <c r="BF505" s="40"/>
      <c r="BG505" s="40"/>
      <c r="BH505" s="40"/>
      <c r="BI505" s="40"/>
      <c r="BJ505" s="40"/>
      <c r="BK505" s="40"/>
      <c r="BL505" s="40"/>
      <c r="BM505" s="40"/>
      <c r="BN505" s="40"/>
      <c r="BO505" s="40"/>
      <c r="BP505" s="40"/>
      <c r="BQ505" s="40"/>
      <c r="BR505" s="40"/>
      <c r="BS505" s="40"/>
      <c r="BT505" s="40"/>
      <c r="BU505" s="40"/>
      <c r="BV505" s="40"/>
      <c r="BW505" s="40"/>
      <c r="BX505" s="215"/>
      <c r="BY505" s="92">
        <f>V505</f>
        <v>45253</v>
      </c>
      <c r="BZ505" s="26">
        <f>Y505+AZ505</f>
        <v>195</v>
      </c>
      <c r="CA505" s="26" t="str">
        <f>Z505</f>
        <v>6 MESES Y 15 DIAS</v>
      </c>
      <c r="CB505" s="131">
        <f>AA505+AU505</f>
        <v>32500000</v>
      </c>
      <c r="CC505" s="11" t="s">
        <v>281</v>
      </c>
      <c r="CD505" s="40"/>
      <c r="CE505" s="40"/>
      <c r="CF505" s="40"/>
      <c r="CG505" s="40"/>
      <c r="CH505" s="40"/>
      <c r="CI505" s="40"/>
      <c r="CJ505" s="40"/>
      <c r="CK505" s="40"/>
      <c r="CL505" s="40"/>
      <c r="CM505" s="40"/>
      <c r="CN505" s="40"/>
      <c r="CO505" s="40"/>
      <c r="CP505" s="40"/>
      <c r="CQ505" s="40"/>
      <c r="CR505" s="40"/>
      <c r="CS505" s="40"/>
      <c r="CT505" s="40"/>
      <c r="CU505" s="40"/>
      <c r="CV505" s="40"/>
      <c r="CW505" s="40"/>
      <c r="CX505" s="40"/>
      <c r="CY505" s="40"/>
      <c r="CZ505" s="40"/>
      <c r="DA505" s="40"/>
    </row>
    <row r="506" spans="1:105" ht="26.25" customHeight="1" x14ac:dyDescent="0.2">
      <c r="A506" s="64">
        <v>507</v>
      </c>
      <c r="B506" s="100">
        <v>89403</v>
      </c>
      <c r="C506" s="1" t="s">
        <v>613</v>
      </c>
      <c r="D506" s="1" t="s">
        <v>614</v>
      </c>
      <c r="E506" s="29" t="s">
        <v>615</v>
      </c>
      <c r="F506" s="30" t="s">
        <v>3199</v>
      </c>
      <c r="G506" s="86" t="s">
        <v>3200</v>
      </c>
      <c r="H506" s="35" t="s">
        <v>100</v>
      </c>
      <c r="I506" s="24" t="s">
        <v>101</v>
      </c>
      <c r="J506" s="5" t="s">
        <v>249</v>
      </c>
      <c r="K506" s="11">
        <v>5</v>
      </c>
      <c r="L506" s="35" t="s">
        <v>214</v>
      </c>
      <c r="M506" s="52" t="s">
        <v>215</v>
      </c>
      <c r="N506" s="52" t="s">
        <v>105</v>
      </c>
      <c r="O506" s="52" t="s">
        <v>106</v>
      </c>
      <c r="P506" s="35" t="s">
        <v>3201</v>
      </c>
      <c r="Q506" s="26" t="s">
        <v>1576</v>
      </c>
      <c r="R506" s="15" t="s">
        <v>109</v>
      </c>
      <c r="S506" s="35" t="s">
        <v>110</v>
      </c>
      <c r="T506" s="12">
        <v>45051</v>
      </c>
      <c r="U506" s="37">
        <v>45055</v>
      </c>
      <c r="V506" s="37">
        <v>45253</v>
      </c>
      <c r="W506" s="7">
        <v>6</v>
      </c>
      <c r="X506" s="7">
        <v>15</v>
      </c>
      <c r="Y506" s="7">
        <f>W506*30+15</f>
        <v>195</v>
      </c>
      <c r="Z506" s="7" t="s">
        <v>2769</v>
      </c>
      <c r="AA506" s="10">
        <v>15600000</v>
      </c>
      <c r="AB506" s="10">
        <v>2400000</v>
      </c>
      <c r="AC506" s="28">
        <v>1187</v>
      </c>
      <c r="AD506" s="37">
        <v>45029</v>
      </c>
      <c r="AE506" s="10">
        <v>46800000</v>
      </c>
      <c r="AF506" s="28">
        <v>1459</v>
      </c>
      <c r="AG506" s="37">
        <v>45055</v>
      </c>
      <c r="AH506" s="10">
        <v>15600000</v>
      </c>
      <c r="AI506" s="15" t="s">
        <v>112</v>
      </c>
      <c r="AJ506" s="16">
        <v>45051</v>
      </c>
      <c r="AK506" s="6" t="s">
        <v>3202</v>
      </c>
      <c r="AL506" s="35" t="s">
        <v>114</v>
      </c>
      <c r="AM506" s="28" t="s">
        <v>620</v>
      </c>
      <c r="AN506" s="15" t="s">
        <v>1572</v>
      </c>
      <c r="AO506" s="11"/>
      <c r="AP506" s="11" t="s">
        <v>135</v>
      </c>
      <c r="AQ506" s="11">
        <v>1</v>
      </c>
      <c r="AR506" s="40"/>
      <c r="AS506" s="40"/>
      <c r="AT506" s="40"/>
      <c r="AU506" s="10"/>
      <c r="AV506" s="40"/>
      <c r="AW506" s="40"/>
      <c r="AX506" s="40"/>
      <c r="AY506" s="40"/>
      <c r="AZ506" s="40"/>
      <c r="BA506" s="40"/>
      <c r="BB506" s="85"/>
      <c r="BC506" s="85"/>
      <c r="BD506" s="85"/>
      <c r="BE506" s="85"/>
      <c r="BF506" s="85"/>
      <c r="BG506" s="85"/>
      <c r="BH506" s="85"/>
      <c r="BI506" s="85"/>
      <c r="BJ506" s="85"/>
      <c r="BK506" s="82" t="s">
        <v>343</v>
      </c>
      <c r="BL506" s="129">
        <v>45139</v>
      </c>
      <c r="BM506" s="129">
        <v>45139</v>
      </c>
      <c r="BN506" s="82" t="s">
        <v>3203</v>
      </c>
      <c r="BO506" s="82">
        <v>51848872</v>
      </c>
      <c r="BP506" s="82" t="s">
        <v>3204</v>
      </c>
      <c r="BQ506" s="17">
        <v>6560000</v>
      </c>
      <c r="BR506" s="82" t="s">
        <v>3200</v>
      </c>
      <c r="BS506" s="82">
        <v>1026274484</v>
      </c>
      <c r="BT506" s="82" t="s">
        <v>3205</v>
      </c>
      <c r="BU506" s="17">
        <v>6640000</v>
      </c>
      <c r="BV506" s="61" t="s">
        <v>3206</v>
      </c>
      <c r="BW506" s="85"/>
      <c r="BX506" s="218"/>
      <c r="BY506" s="92">
        <f>V506</f>
        <v>45253</v>
      </c>
      <c r="BZ506" s="26">
        <f>Y506+AZ506</f>
        <v>195</v>
      </c>
      <c r="CA506" s="26" t="str">
        <f>Z506</f>
        <v>6 MESES Y 15 DIAS</v>
      </c>
      <c r="CB506" s="131">
        <f>AA506+AU506</f>
        <v>15600000</v>
      </c>
      <c r="CC506" s="11" t="s">
        <v>368</v>
      </c>
      <c r="CD506" s="40"/>
      <c r="CE506" s="40"/>
      <c r="CF506" s="40"/>
      <c r="CG506" s="40"/>
      <c r="CH506" s="40"/>
      <c r="CI506" s="40"/>
      <c r="CJ506" s="40"/>
      <c r="CK506" s="40"/>
      <c r="CL506" s="40"/>
      <c r="CM506" s="40"/>
      <c r="CN506" s="40"/>
      <c r="CO506" s="40"/>
      <c r="CP506" s="40"/>
      <c r="CQ506" s="40"/>
      <c r="CR506" s="40"/>
      <c r="CS506" s="40"/>
      <c r="CT506" s="40"/>
      <c r="CU506" s="40"/>
      <c r="CV506" s="40"/>
      <c r="CW506" s="40"/>
      <c r="CX506" s="40"/>
      <c r="CY506" s="40"/>
      <c r="CZ506" s="40"/>
      <c r="DA506" s="40"/>
    </row>
    <row r="507" spans="1:105" ht="26.25" customHeight="1" x14ac:dyDescent="0.2">
      <c r="A507" s="79">
        <v>508</v>
      </c>
      <c r="B507" s="100">
        <v>89543</v>
      </c>
      <c r="C507" s="1" t="s">
        <v>95</v>
      </c>
      <c r="D507" s="1" t="s">
        <v>96</v>
      </c>
      <c r="E507" s="29" t="s">
        <v>97</v>
      </c>
      <c r="F507" s="154" t="s">
        <v>3207</v>
      </c>
      <c r="G507" s="80" t="s">
        <v>3208</v>
      </c>
      <c r="H507" s="50" t="s">
        <v>100</v>
      </c>
      <c r="I507" s="54" t="s">
        <v>101</v>
      </c>
      <c r="J507" s="49" t="s">
        <v>249</v>
      </c>
      <c r="K507" s="31">
        <v>3</v>
      </c>
      <c r="L507" s="137" t="s">
        <v>290</v>
      </c>
      <c r="M507" s="137" t="s">
        <v>290</v>
      </c>
      <c r="N507" s="126" t="s">
        <v>105</v>
      </c>
      <c r="O507" s="126" t="s">
        <v>106</v>
      </c>
      <c r="P507" s="50" t="s">
        <v>3209</v>
      </c>
      <c r="Q507" s="80" t="s">
        <v>1404</v>
      </c>
      <c r="R507" s="36" t="s">
        <v>109</v>
      </c>
      <c r="S507" s="50" t="s">
        <v>110</v>
      </c>
      <c r="T507" s="139">
        <v>45051</v>
      </c>
      <c r="U507" s="38">
        <v>45055</v>
      </c>
      <c r="V507" s="38">
        <v>45253</v>
      </c>
      <c r="W507" s="8">
        <v>6</v>
      </c>
      <c r="X507" s="8">
        <v>15</v>
      </c>
      <c r="Y507" s="8">
        <f>W507*30+15</f>
        <v>195</v>
      </c>
      <c r="Z507" s="8" t="s">
        <v>2769</v>
      </c>
      <c r="AA507" s="115">
        <v>19500000</v>
      </c>
      <c r="AB507" s="115">
        <v>3000000</v>
      </c>
      <c r="AC507" s="138">
        <v>1219</v>
      </c>
      <c r="AD507" s="38">
        <v>45030</v>
      </c>
      <c r="AE507" s="115">
        <v>19500000</v>
      </c>
      <c r="AF507" s="138">
        <v>1460</v>
      </c>
      <c r="AG507" s="38">
        <v>45055</v>
      </c>
      <c r="AH507" s="115">
        <v>19500000</v>
      </c>
      <c r="AI507" s="36" t="s">
        <v>112</v>
      </c>
      <c r="AJ507" s="116">
        <v>45051</v>
      </c>
      <c r="AK507" s="114" t="s">
        <v>3210</v>
      </c>
      <c r="AL507" s="50" t="s">
        <v>114</v>
      </c>
      <c r="AM507" s="138" t="s">
        <v>3211</v>
      </c>
      <c r="AN507" s="36" t="s">
        <v>432</v>
      </c>
      <c r="AO507" s="31"/>
      <c r="AP507" s="309" t="s">
        <v>135</v>
      </c>
      <c r="AQ507" s="31">
        <v>1</v>
      </c>
      <c r="AR507" s="80" t="s">
        <v>118</v>
      </c>
      <c r="AS507" s="140">
        <v>45252</v>
      </c>
      <c r="AT507" s="115">
        <v>3000000</v>
      </c>
      <c r="AU507" s="115">
        <v>3000000</v>
      </c>
      <c r="AV507" s="8">
        <v>1</v>
      </c>
      <c r="AW507" s="8">
        <v>0</v>
      </c>
      <c r="AX507" s="8">
        <v>30</v>
      </c>
      <c r="AY507" s="8" t="s">
        <v>136</v>
      </c>
      <c r="AZ507" s="8">
        <v>30</v>
      </c>
      <c r="BA507" s="140">
        <v>45283</v>
      </c>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215"/>
      <c r="BY507" s="140">
        <v>45283</v>
      </c>
      <c r="BZ507" s="8">
        <f>Y507+AZ507</f>
        <v>225</v>
      </c>
      <c r="CA507" s="8" t="s">
        <v>2453</v>
      </c>
      <c r="CB507" s="115">
        <f>AA507+AU507</f>
        <v>22500000</v>
      </c>
      <c r="CC507" s="127" t="s">
        <v>121</v>
      </c>
      <c r="CD507" s="220"/>
      <c r="CE507" s="75"/>
      <c r="CF507" s="75"/>
      <c r="CG507" s="75"/>
      <c r="CH507" s="75"/>
      <c r="CI507" s="75"/>
      <c r="CJ507" s="75"/>
      <c r="CK507" s="75"/>
      <c r="CL507" s="75"/>
      <c r="CM507" s="75"/>
      <c r="CN507" s="75"/>
      <c r="CO507" s="75"/>
      <c r="CP507" s="75"/>
      <c r="CQ507" s="75"/>
      <c r="CR507" s="75"/>
      <c r="CS507" s="75"/>
      <c r="CT507" s="75"/>
      <c r="CU507" s="75"/>
      <c r="CV507" s="75"/>
      <c r="CW507" s="75"/>
      <c r="CX507" s="75"/>
      <c r="CY507" s="75"/>
      <c r="CZ507" s="75"/>
      <c r="DA507" s="75"/>
    </row>
    <row r="508" spans="1:105" ht="26.25" customHeight="1" x14ac:dyDescent="0.2">
      <c r="A508" s="64">
        <v>509</v>
      </c>
      <c r="B508" s="100">
        <v>89412</v>
      </c>
      <c r="C508" s="1" t="s">
        <v>254</v>
      </c>
      <c r="D508" s="1" t="s">
        <v>255</v>
      </c>
      <c r="E508" s="29" t="s">
        <v>256</v>
      </c>
      <c r="F508" s="30" t="s">
        <v>3212</v>
      </c>
      <c r="G508" s="26" t="s">
        <v>3213</v>
      </c>
      <c r="H508" s="35" t="s">
        <v>100</v>
      </c>
      <c r="I508" s="24" t="s">
        <v>101</v>
      </c>
      <c r="J508" s="5" t="s">
        <v>249</v>
      </c>
      <c r="K508" s="11">
        <v>5</v>
      </c>
      <c r="L508" s="35" t="s">
        <v>103</v>
      </c>
      <c r="M508" s="52" t="s">
        <v>2692</v>
      </c>
      <c r="N508" s="52" t="s">
        <v>105</v>
      </c>
      <c r="O508" s="52" t="s">
        <v>106</v>
      </c>
      <c r="P508" s="35" t="s">
        <v>3214</v>
      </c>
      <c r="Q508" s="26" t="s">
        <v>3215</v>
      </c>
      <c r="R508" s="15" t="s">
        <v>109</v>
      </c>
      <c r="S508" s="35" t="s">
        <v>110</v>
      </c>
      <c r="T508" s="12">
        <v>45052</v>
      </c>
      <c r="U508" s="37">
        <v>45055</v>
      </c>
      <c r="V508" s="37">
        <v>45253</v>
      </c>
      <c r="W508" s="7">
        <v>6</v>
      </c>
      <c r="X508" s="7">
        <v>15</v>
      </c>
      <c r="Y508" s="7">
        <f>W508*30+15</f>
        <v>195</v>
      </c>
      <c r="Z508" s="7" t="s">
        <v>2769</v>
      </c>
      <c r="AA508" s="10">
        <v>29575000</v>
      </c>
      <c r="AB508" s="10">
        <v>4550000</v>
      </c>
      <c r="AC508" s="28">
        <v>1196</v>
      </c>
      <c r="AD508" s="37">
        <v>45029</v>
      </c>
      <c r="AE508" s="10">
        <v>29575000</v>
      </c>
      <c r="AF508" s="28">
        <v>1439</v>
      </c>
      <c r="AG508" s="37">
        <v>45055</v>
      </c>
      <c r="AH508" s="10">
        <v>29575000</v>
      </c>
      <c r="AI508" s="15" t="s">
        <v>112</v>
      </c>
      <c r="AJ508" s="16">
        <v>45051</v>
      </c>
      <c r="AK508" s="6" t="s">
        <v>3216</v>
      </c>
      <c r="AL508" s="35" t="s">
        <v>114</v>
      </c>
      <c r="AM508" s="28" t="s">
        <v>263</v>
      </c>
      <c r="AN508" s="15" t="s">
        <v>264</v>
      </c>
      <c r="AO508" s="11" t="s">
        <v>471</v>
      </c>
      <c r="AP508" s="310" t="s">
        <v>418</v>
      </c>
      <c r="AQ508" s="11">
        <v>1</v>
      </c>
      <c r="AR508" s="26" t="s">
        <v>118</v>
      </c>
      <c r="AS508" s="94">
        <v>45253</v>
      </c>
      <c r="AT508" s="10">
        <v>4550000</v>
      </c>
      <c r="AU508" s="10">
        <v>4550000</v>
      </c>
      <c r="AV508" s="7">
        <v>1</v>
      </c>
      <c r="AW508" s="7">
        <v>0</v>
      </c>
      <c r="AX508" s="7">
        <v>30</v>
      </c>
      <c r="AY508" s="7" t="s">
        <v>136</v>
      </c>
      <c r="AZ508" s="7">
        <v>30</v>
      </c>
      <c r="BA508" s="94">
        <v>45283</v>
      </c>
      <c r="BB508" s="40"/>
      <c r="BC508" s="40"/>
      <c r="BD508" s="40"/>
      <c r="BE508" s="40"/>
      <c r="BF508" s="40"/>
      <c r="BG508" s="40"/>
      <c r="BH508" s="40"/>
      <c r="BI508" s="40"/>
      <c r="BJ508" s="40"/>
      <c r="BK508" s="40"/>
      <c r="BL508" s="40"/>
      <c r="BM508" s="40"/>
      <c r="BN508" s="40"/>
      <c r="BO508" s="40"/>
      <c r="BP508" s="40"/>
      <c r="BQ508" s="40"/>
      <c r="BR508" s="40"/>
      <c r="BS508" s="40"/>
      <c r="BT508" s="40"/>
      <c r="BU508" s="40"/>
      <c r="BV508" s="40"/>
      <c r="BW508" s="40"/>
      <c r="BX508" s="215"/>
      <c r="BY508" s="94">
        <v>45283</v>
      </c>
      <c r="BZ508" s="7">
        <f>Y508+AZ508</f>
        <v>225</v>
      </c>
      <c r="CA508" s="7" t="s">
        <v>2453</v>
      </c>
      <c r="CB508" s="10">
        <f>AA508+AU508</f>
        <v>34125000</v>
      </c>
      <c r="CC508" s="14" t="s">
        <v>121</v>
      </c>
      <c r="CD508" s="214"/>
      <c r="CE508" s="40"/>
      <c r="CF508" s="40"/>
      <c r="CG508" s="40"/>
      <c r="CH508" s="40"/>
      <c r="CI508" s="40"/>
      <c r="CJ508" s="40"/>
      <c r="CK508" s="40"/>
      <c r="CL508" s="40"/>
      <c r="CM508" s="40"/>
      <c r="CN508" s="40"/>
      <c r="CO508" s="40"/>
      <c r="CP508" s="40"/>
      <c r="CQ508" s="40"/>
      <c r="CR508" s="40"/>
      <c r="CS508" s="40"/>
      <c r="CT508" s="40"/>
      <c r="CU508" s="40"/>
      <c r="CV508" s="40"/>
      <c r="CW508" s="40"/>
      <c r="CX508" s="40"/>
      <c r="CY508" s="40"/>
      <c r="CZ508" s="40"/>
      <c r="DA508" s="40"/>
    </row>
    <row r="509" spans="1:105" ht="26.25" customHeight="1" x14ac:dyDescent="0.2">
      <c r="A509" s="64">
        <v>511</v>
      </c>
      <c r="B509" s="100">
        <v>89406</v>
      </c>
      <c r="C509" s="1" t="s">
        <v>870</v>
      </c>
      <c r="D509" s="1" t="s">
        <v>871</v>
      </c>
      <c r="E509" s="29" t="s">
        <v>872</v>
      </c>
      <c r="F509" s="30" t="s">
        <v>3217</v>
      </c>
      <c r="G509" s="86" t="s">
        <v>3218</v>
      </c>
      <c r="H509" s="35" t="s">
        <v>100</v>
      </c>
      <c r="I509" s="24" t="s">
        <v>101</v>
      </c>
      <c r="J509" s="5" t="s">
        <v>249</v>
      </c>
      <c r="K509" s="11">
        <v>3</v>
      </c>
      <c r="L509" s="35" t="s">
        <v>103</v>
      </c>
      <c r="M509" s="52" t="s">
        <v>3219</v>
      </c>
      <c r="N509" s="52" t="s">
        <v>105</v>
      </c>
      <c r="O509" s="52" t="s">
        <v>106</v>
      </c>
      <c r="P509" s="35" t="s">
        <v>3220</v>
      </c>
      <c r="Q509" s="26" t="s">
        <v>2497</v>
      </c>
      <c r="R509" s="15" t="s">
        <v>109</v>
      </c>
      <c r="S509" s="35" t="s">
        <v>110</v>
      </c>
      <c r="T509" s="12">
        <v>45056</v>
      </c>
      <c r="U509" s="37">
        <v>45071</v>
      </c>
      <c r="V509" s="37">
        <v>45269</v>
      </c>
      <c r="W509" s="7">
        <v>6</v>
      </c>
      <c r="X509" s="7">
        <v>15</v>
      </c>
      <c r="Y509" s="7">
        <f>W509*30+15</f>
        <v>195</v>
      </c>
      <c r="Z509" s="7" t="s">
        <v>2769</v>
      </c>
      <c r="AA509" s="10">
        <v>29575000</v>
      </c>
      <c r="AB509" s="10">
        <v>4550000</v>
      </c>
      <c r="AC509" s="28">
        <v>1190</v>
      </c>
      <c r="AD509" s="37">
        <v>45029</v>
      </c>
      <c r="AE509" s="10">
        <v>118300000</v>
      </c>
      <c r="AF509" s="28">
        <v>1477</v>
      </c>
      <c r="AG509" s="37">
        <v>45061</v>
      </c>
      <c r="AH509" s="10">
        <v>29575000</v>
      </c>
      <c r="AI509" s="15" t="s">
        <v>112</v>
      </c>
      <c r="AJ509" s="16">
        <v>45051</v>
      </c>
      <c r="AK509" s="6" t="s">
        <v>3221</v>
      </c>
      <c r="AL509" s="35" t="s">
        <v>114</v>
      </c>
      <c r="AM509" s="28" t="s">
        <v>879</v>
      </c>
      <c r="AN509" s="15" t="s">
        <v>874</v>
      </c>
      <c r="AO509" s="15" t="s">
        <v>1126</v>
      </c>
      <c r="AP509" s="11" t="s">
        <v>310</v>
      </c>
      <c r="AQ509" s="11"/>
      <c r="AR509" s="40"/>
      <c r="AS509" s="40"/>
      <c r="AT509" s="40"/>
      <c r="AU509" s="40"/>
      <c r="AV509" s="40"/>
      <c r="AW509" s="40"/>
      <c r="AX509" s="40"/>
      <c r="AY509" s="40"/>
      <c r="AZ509" s="40"/>
      <c r="BA509" s="40"/>
      <c r="BB509" s="85"/>
      <c r="BC509" s="85"/>
      <c r="BD509" s="85"/>
      <c r="BE509" s="85"/>
      <c r="BF509" s="85"/>
      <c r="BG509" s="85"/>
      <c r="BH509" s="85"/>
      <c r="BI509" s="85"/>
      <c r="BJ509" s="85"/>
      <c r="BK509" s="85"/>
      <c r="BL509" s="85"/>
      <c r="BM509" s="85"/>
      <c r="BN509" s="85"/>
      <c r="BO509" s="85"/>
      <c r="BP509" s="85"/>
      <c r="BQ509" s="85"/>
      <c r="BR509" s="85"/>
      <c r="BS509" s="85"/>
      <c r="BT509" s="85"/>
      <c r="BU509" s="85"/>
      <c r="BV509" s="85"/>
      <c r="BW509" s="85"/>
      <c r="BX509" s="218"/>
      <c r="BY509" s="92">
        <f>V509</f>
        <v>45269</v>
      </c>
      <c r="BZ509" s="26">
        <f>Y509+AZ509</f>
        <v>195</v>
      </c>
      <c r="CA509" s="26" t="str">
        <f>Z509</f>
        <v>6 MESES Y 15 DIAS</v>
      </c>
      <c r="CB509" s="157">
        <f>AA509+AU509</f>
        <v>29575000</v>
      </c>
      <c r="CC509" s="11" t="s">
        <v>281</v>
      </c>
      <c r="CD509" s="40"/>
      <c r="CE509" s="40"/>
      <c r="CF509" s="40"/>
      <c r="CG509" s="40"/>
      <c r="CH509" s="40"/>
      <c r="CI509" s="40"/>
      <c r="CJ509" s="40"/>
      <c r="CK509" s="40"/>
      <c r="CL509" s="40"/>
      <c r="CM509" s="40"/>
      <c r="CN509" s="40"/>
      <c r="CO509" s="40"/>
      <c r="CP509" s="40"/>
      <c r="CQ509" s="40"/>
      <c r="CR509" s="40"/>
      <c r="CS509" s="40"/>
      <c r="CT509" s="40"/>
      <c r="CU509" s="40"/>
      <c r="CV509" s="40"/>
      <c r="CW509" s="40"/>
      <c r="CX509" s="40"/>
      <c r="CY509" s="40"/>
      <c r="CZ509" s="40"/>
      <c r="DA509" s="40"/>
    </row>
    <row r="510" spans="1:105" ht="26.25" customHeight="1" x14ac:dyDescent="0.2">
      <c r="A510" s="79">
        <v>512</v>
      </c>
      <c r="B510" s="100">
        <v>89406</v>
      </c>
      <c r="C510" s="1" t="s">
        <v>870</v>
      </c>
      <c r="D510" s="1" t="s">
        <v>871</v>
      </c>
      <c r="E510" s="29" t="s">
        <v>872</v>
      </c>
      <c r="F510" s="154" t="s">
        <v>3222</v>
      </c>
      <c r="G510" s="80" t="s">
        <v>3223</v>
      </c>
      <c r="H510" s="50" t="s">
        <v>100</v>
      </c>
      <c r="I510" s="54" t="s">
        <v>129</v>
      </c>
      <c r="J510" s="49" t="s">
        <v>249</v>
      </c>
      <c r="K510" s="31">
        <v>3</v>
      </c>
      <c r="L510" s="50" t="s">
        <v>103</v>
      </c>
      <c r="M510" s="126" t="s">
        <v>2828</v>
      </c>
      <c r="N510" s="126" t="s">
        <v>105</v>
      </c>
      <c r="O510" s="126" t="s">
        <v>106</v>
      </c>
      <c r="P510" s="50" t="s">
        <v>3224</v>
      </c>
      <c r="Q510" s="80" t="s">
        <v>2497</v>
      </c>
      <c r="R510" s="36" t="s">
        <v>109</v>
      </c>
      <c r="S510" s="50" t="s">
        <v>110</v>
      </c>
      <c r="T510" s="139">
        <v>45056</v>
      </c>
      <c r="U510" s="38">
        <v>45062</v>
      </c>
      <c r="V510" s="38">
        <v>45260</v>
      </c>
      <c r="W510" s="8">
        <v>6</v>
      </c>
      <c r="X510" s="8">
        <v>15</v>
      </c>
      <c r="Y510" s="8">
        <f>W510*30+15</f>
        <v>195</v>
      </c>
      <c r="Z510" s="8" t="s">
        <v>2769</v>
      </c>
      <c r="AA510" s="115">
        <v>29575000</v>
      </c>
      <c r="AB510" s="115">
        <v>4550000</v>
      </c>
      <c r="AC510" s="138">
        <v>1190</v>
      </c>
      <c r="AD510" s="38">
        <v>45029</v>
      </c>
      <c r="AE510" s="115">
        <v>118300000</v>
      </c>
      <c r="AF510" s="138">
        <v>1478</v>
      </c>
      <c r="AG510" s="38">
        <v>45061</v>
      </c>
      <c r="AH510" s="115">
        <v>29575000</v>
      </c>
      <c r="AI510" s="36" t="s">
        <v>112</v>
      </c>
      <c r="AJ510" s="116">
        <v>45051</v>
      </c>
      <c r="AK510" s="114" t="s">
        <v>3225</v>
      </c>
      <c r="AL510" s="50" t="s">
        <v>114</v>
      </c>
      <c r="AM510" s="138" t="s">
        <v>879</v>
      </c>
      <c r="AN510" s="36" t="s">
        <v>874</v>
      </c>
      <c r="AO510" s="36" t="s">
        <v>1126</v>
      </c>
      <c r="AP510" s="309" t="s">
        <v>310</v>
      </c>
      <c r="AQ510" s="31">
        <v>1</v>
      </c>
      <c r="AR510" s="80" t="s">
        <v>540</v>
      </c>
      <c r="AS510" s="140">
        <v>45260</v>
      </c>
      <c r="AT510" s="115">
        <v>9100000</v>
      </c>
      <c r="AU510" s="115">
        <v>9100000</v>
      </c>
      <c r="AV510" s="8">
        <v>2</v>
      </c>
      <c r="AW510" s="8">
        <v>0</v>
      </c>
      <c r="AX510" s="8">
        <v>60</v>
      </c>
      <c r="AY510" s="8" t="s">
        <v>119</v>
      </c>
      <c r="AZ510" s="8">
        <v>60</v>
      </c>
      <c r="BA510" s="140">
        <v>45321</v>
      </c>
      <c r="BB510" s="85"/>
      <c r="BC510" s="85"/>
      <c r="BD510" s="85"/>
      <c r="BE510" s="85"/>
      <c r="BF510" s="85"/>
      <c r="BG510" s="85"/>
      <c r="BH510" s="85"/>
      <c r="BI510" s="85"/>
      <c r="BJ510" s="85"/>
      <c r="BK510" s="85"/>
      <c r="BL510" s="85"/>
      <c r="BM510" s="85"/>
      <c r="BN510" s="85"/>
      <c r="BO510" s="85"/>
      <c r="BP510" s="85"/>
      <c r="BQ510" s="85"/>
      <c r="BR510" s="85"/>
      <c r="BS510" s="85"/>
      <c r="BT510" s="85"/>
      <c r="BU510" s="85"/>
      <c r="BV510" s="85"/>
      <c r="BW510" s="85"/>
      <c r="BX510" s="218"/>
      <c r="BY510" s="140">
        <v>45321</v>
      </c>
      <c r="BZ510" s="8">
        <f>Y510+AZ510</f>
        <v>255</v>
      </c>
      <c r="CA510" s="8" t="s">
        <v>2453</v>
      </c>
      <c r="CB510" s="115">
        <f>AA510+AU510</f>
        <v>38675000</v>
      </c>
      <c r="CC510" s="127" t="s">
        <v>121</v>
      </c>
      <c r="CD510" s="220"/>
      <c r="CE510" s="75"/>
      <c r="CF510" s="75"/>
      <c r="CG510" s="75"/>
      <c r="CH510" s="75"/>
      <c r="CI510" s="75"/>
      <c r="CJ510" s="75"/>
      <c r="CK510" s="75"/>
      <c r="CL510" s="75"/>
      <c r="CM510" s="75"/>
      <c r="CN510" s="75"/>
      <c r="CO510" s="75"/>
      <c r="CP510" s="75"/>
      <c r="CQ510" s="75"/>
      <c r="CR510" s="75"/>
      <c r="CS510" s="75"/>
      <c r="CT510" s="75"/>
      <c r="CU510" s="75"/>
      <c r="CV510" s="75"/>
      <c r="CW510" s="75"/>
      <c r="CX510" s="75"/>
      <c r="CY510" s="75"/>
      <c r="CZ510" s="75"/>
      <c r="DA510" s="75"/>
    </row>
    <row r="511" spans="1:105" ht="26.25" hidden="1" customHeight="1" x14ac:dyDescent="0.2">
      <c r="A511" s="265">
        <v>513</v>
      </c>
      <c r="B511" s="208">
        <v>89994</v>
      </c>
      <c r="C511" s="1" t="s">
        <v>2559</v>
      </c>
      <c r="D511" s="13" t="s">
        <v>3226</v>
      </c>
      <c r="E511" s="205" t="s">
        <v>3227</v>
      </c>
      <c r="F511" s="266" t="s">
        <v>3228</v>
      </c>
      <c r="G511" s="189" t="s">
        <v>3229</v>
      </c>
      <c r="H511" s="50" t="s">
        <v>2564</v>
      </c>
      <c r="I511" s="126" t="s">
        <v>1446</v>
      </c>
      <c r="J511" s="126" t="s">
        <v>1446</v>
      </c>
      <c r="K511" s="126" t="s">
        <v>1446</v>
      </c>
      <c r="L511" s="126" t="s">
        <v>1446</v>
      </c>
      <c r="M511" s="126" t="s">
        <v>1446</v>
      </c>
      <c r="N511" s="126" t="s">
        <v>1446</v>
      </c>
      <c r="O511" s="126" t="s">
        <v>1446</v>
      </c>
      <c r="P511" s="50" t="s">
        <v>3230</v>
      </c>
      <c r="Q511" s="80" t="s">
        <v>3231</v>
      </c>
      <c r="R511" s="80" t="s">
        <v>2567</v>
      </c>
      <c r="S511" s="50" t="s">
        <v>3176</v>
      </c>
      <c r="T511" s="139">
        <v>45054</v>
      </c>
      <c r="U511" s="38">
        <v>45055</v>
      </c>
      <c r="V511" s="38">
        <v>45146</v>
      </c>
      <c r="W511" s="8">
        <v>3</v>
      </c>
      <c r="X511" s="8">
        <v>0</v>
      </c>
      <c r="Y511" s="8">
        <v>90</v>
      </c>
      <c r="Z511" s="8" t="s">
        <v>164</v>
      </c>
      <c r="AA511" s="115">
        <v>235284826</v>
      </c>
      <c r="AB511" s="269" t="s">
        <v>1446</v>
      </c>
      <c r="AC511" s="138">
        <v>1226</v>
      </c>
      <c r="AD511" s="38">
        <v>45043</v>
      </c>
      <c r="AE511" s="115">
        <v>801895594</v>
      </c>
      <c r="AF511" s="138">
        <v>1456</v>
      </c>
      <c r="AG511" s="38">
        <v>45055</v>
      </c>
      <c r="AH511" s="115">
        <v>235284826</v>
      </c>
      <c r="AI511" s="36" t="s">
        <v>112</v>
      </c>
      <c r="AJ511" s="116">
        <v>45146</v>
      </c>
      <c r="AK511" s="114" t="s">
        <v>3232</v>
      </c>
      <c r="AL511" s="50" t="s">
        <v>2576</v>
      </c>
      <c r="AM511" s="138" t="s">
        <v>2363</v>
      </c>
      <c r="AN511" s="36" t="s">
        <v>474</v>
      </c>
      <c r="AO511" s="36" t="s">
        <v>3233</v>
      </c>
      <c r="AP511" s="31" t="s">
        <v>172</v>
      </c>
      <c r="AQ511" s="31">
        <v>2</v>
      </c>
      <c r="AR511" s="258" t="s">
        <v>3234</v>
      </c>
      <c r="AS511" s="258" t="s">
        <v>3235</v>
      </c>
      <c r="AT511" s="115">
        <v>537804</v>
      </c>
      <c r="AU511" s="115">
        <v>537804</v>
      </c>
      <c r="AV511" s="80">
        <v>1</v>
      </c>
      <c r="AW511" s="80">
        <v>8</v>
      </c>
      <c r="AX511" s="80">
        <f>30+8</f>
        <v>38</v>
      </c>
      <c r="AY511" s="80" t="s">
        <v>1537</v>
      </c>
      <c r="AZ511" s="80">
        <v>38</v>
      </c>
      <c r="BA511" s="140">
        <v>45184</v>
      </c>
      <c r="BB511" s="40"/>
      <c r="BC511" s="40"/>
      <c r="BD511" s="40"/>
      <c r="BE511" s="40"/>
      <c r="BF511" s="40"/>
      <c r="BG511" s="40"/>
      <c r="BH511" s="40"/>
      <c r="BI511" s="40"/>
      <c r="BJ511" s="40"/>
      <c r="BK511" s="40"/>
      <c r="BL511" s="40"/>
      <c r="BM511" s="40"/>
      <c r="BN511" s="40"/>
      <c r="BO511" s="40"/>
      <c r="BP511" s="40"/>
      <c r="BQ511" s="40"/>
      <c r="BR511" s="40"/>
      <c r="BS511" s="40"/>
      <c r="BT511" s="40"/>
      <c r="BU511" s="40"/>
      <c r="BV511" s="40"/>
      <c r="BW511" s="40"/>
      <c r="BX511" s="40"/>
      <c r="BY511" s="141">
        <v>45184</v>
      </c>
      <c r="BZ511" s="8">
        <f>Y511+AZ511</f>
        <v>128</v>
      </c>
      <c r="CA511" s="8" t="s">
        <v>3236</v>
      </c>
      <c r="CB511" s="115">
        <f>AA511+AU511</f>
        <v>235822630</v>
      </c>
      <c r="CC511" s="31" t="s">
        <v>281</v>
      </c>
      <c r="CD511" s="75"/>
      <c r="CE511" s="36" t="s">
        <v>3237</v>
      </c>
      <c r="CF511" s="154">
        <v>2964358</v>
      </c>
      <c r="CG511" s="75"/>
      <c r="CH511" s="75"/>
      <c r="CI511" s="75"/>
      <c r="CJ511" s="75"/>
      <c r="CK511" s="270"/>
      <c r="CL511" s="75"/>
      <c r="CM511" s="75"/>
      <c r="CN511" s="75"/>
      <c r="CO511" s="75"/>
      <c r="CP511" s="75"/>
      <c r="CQ511" s="75"/>
      <c r="CR511" s="75"/>
      <c r="CS511" s="75"/>
      <c r="CT511" s="75"/>
      <c r="CU511" s="75"/>
      <c r="CV511" s="75"/>
      <c r="CW511" s="75"/>
      <c r="CX511" s="75"/>
      <c r="CY511" s="154" t="s">
        <v>3238</v>
      </c>
      <c r="CZ511" s="80">
        <v>1</v>
      </c>
      <c r="DA511" s="75"/>
    </row>
    <row r="512" spans="1:105" ht="26.25" hidden="1" customHeight="1" x14ac:dyDescent="0.2">
      <c r="A512" s="55">
        <v>514</v>
      </c>
      <c r="B512" s="208">
        <v>89994</v>
      </c>
      <c r="C512" s="1" t="s">
        <v>2559</v>
      </c>
      <c r="D512" s="13" t="s">
        <v>3226</v>
      </c>
      <c r="E512" s="205" t="s">
        <v>3227</v>
      </c>
      <c r="F512" s="194" t="s">
        <v>3239</v>
      </c>
      <c r="G512" s="86" t="s">
        <v>3240</v>
      </c>
      <c r="H512" s="35" t="s">
        <v>2564</v>
      </c>
      <c r="I512" s="52" t="s">
        <v>1446</v>
      </c>
      <c r="J512" s="52" t="s">
        <v>1446</v>
      </c>
      <c r="K512" s="52" t="s">
        <v>1446</v>
      </c>
      <c r="L512" s="52" t="s">
        <v>1446</v>
      </c>
      <c r="M512" s="52" t="s">
        <v>1446</v>
      </c>
      <c r="N512" s="52" t="s">
        <v>1446</v>
      </c>
      <c r="O512" s="52" t="s">
        <v>1446</v>
      </c>
      <c r="P512" s="35" t="s">
        <v>3241</v>
      </c>
      <c r="Q512" s="15" t="s">
        <v>3242</v>
      </c>
      <c r="R512" s="26" t="s">
        <v>2567</v>
      </c>
      <c r="S512" s="35" t="s">
        <v>3176</v>
      </c>
      <c r="T512" s="12">
        <v>45054</v>
      </c>
      <c r="U512" s="37">
        <v>45055</v>
      </c>
      <c r="V512" s="37">
        <v>45146</v>
      </c>
      <c r="W512" s="7">
        <v>3</v>
      </c>
      <c r="X512" s="7">
        <v>0</v>
      </c>
      <c r="Y512" s="7">
        <v>90</v>
      </c>
      <c r="Z512" s="7" t="s">
        <v>164</v>
      </c>
      <c r="AA512" s="10">
        <v>23100323</v>
      </c>
      <c r="AB512" s="34" t="s">
        <v>1446</v>
      </c>
      <c r="AC512" s="28">
        <v>1226</v>
      </c>
      <c r="AD512" s="37">
        <v>45043</v>
      </c>
      <c r="AE512" s="10">
        <v>801895594</v>
      </c>
      <c r="AF512" s="28">
        <v>1455</v>
      </c>
      <c r="AG512" s="37">
        <v>45055</v>
      </c>
      <c r="AH512" s="10">
        <v>23100323</v>
      </c>
      <c r="AI512" s="15" t="s">
        <v>112</v>
      </c>
      <c r="AJ512" s="16">
        <v>45146</v>
      </c>
      <c r="AK512" s="6" t="s">
        <v>3243</v>
      </c>
      <c r="AL512" s="35" t="s">
        <v>2576</v>
      </c>
      <c r="AM512" s="28" t="s">
        <v>2363</v>
      </c>
      <c r="AN512" s="15" t="s">
        <v>474</v>
      </c>
      <c r="AO512" s="15" t="s">
        <v>3233</v>
      </c>
      <c r="AP512" s="11" t="s">
        <v>172</v>
      </c>
      <c r="AQ512" s="11"/>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92">
        <f>V512</f>
        <v>45146</v>
      </c>
      <c r="BZ512" s="7">
        <f>Y512+AZ512</f>
        <v>90</v>
      </c>
      <c r="CA512" s="7" t="s">
        <v>164</v>
      </c>
      <c r="CB512" s="10">
        <f>AA512+AU512</f>
        <v>23100323</v>
      </c>
      <c r="CC512" s="11" t="s">
        <v>281</v>
      </c>
      <c r="CD512" s="40"/>
      <c r="CE512" s="15" t="s">
        <v>3244</v>
      </c>
      <c r="CF512" s="30">
        <v>19821021</v>
      </c>
      <c r="CG512" s="40"/>
      <c r="CH512" s="40"/>
      <c r="CI512" s="40"/>
      <c r="CJ512" s="40"/>
      <c r="CK512" s="40"/>
      <c r="CL512" s="40"/>
      <c r="CM512" s="40"/>
      <c r="CN512" s="40"/>
      <c r="CO512" s="40"/>
      <c r="CP512" s="40"/>
      <c r="CQ512" s="40"/>
      <c r="CR512" s="40"/>
      <c r="CS512" s="40"/>
      <c r="CT512" s="40"/>
      <c r="CU512" s="40"/>
      <c r="CV512" s="40"/>
      <c r="CW512" s="40"/>
      <c r="CX512" s="40"/>
      <c r="CY512" s="30" t="s">
        <v>3238</v>
      </c>
      <c r="CZ512" s="26">
        <v>1</v>
      </c>
      <c r="DA512" s="40"/>
    </row>
    <row r="513" spans="1:105" ht="26.25" hidden="1" customHeight="1" x14ac:dyDescent="0.2">
      <c r="A513" s="55">
        <v>515</v>
      </c>
      <c r="B513" s="208">
        <v>89994</v>
      </c>
      <c r="C513" s="1" t="s">
        <v>2559</v>
      </c>
      <c r="D513" s="13" t="s">
        <v>3226</v>
      </c>
      <c r="E513" s="205" t="s">
        <v>3227</v>
      </c>
      <c r="F513" s="194" t="s">
        <v>3245</v>
      </c>
      <c r="G513" s="86" t="s">
        <v>3229</v>
      </c>
      <c r="H513" s="35" t="s">
        <v>2564</v>
      </c>
      <c r="I513" s="52" t="s">
        <v>1446</v>
      </c>
      <c r="J513" s="52" t="s">
        <v>1446</v>
      </c>
      <c r="K513" s="52" t="s">
        <v>1446</v>
      </c>
      <c r="L513" s="52" t="s">
        <v>1446</v>
      </c>
      <c r="M513" s="52" t="s">
        <v>1446</v>
      </c>
      <c r="N513" s="52" t="s">
        <v>1446</v>
      </c>
      <c r="O513" s="52" t="s">
        <v>1446</v>
      </c>
      <c r="P513" s="35" t="s">
        <v>3246</v>
      </c>
      <c r="Q513" s="26" t="s">
        <v>3231</v>
      </c>
      <c r="R513" s="26" t="s">
        <v>2567</v>
      </c>
      <c r="S513" s="35" t="s">
        <v>3176</v>
      </c>
      <c r="T513" s="12">
        <v>45054</v>
      </c>
      <c r="U513" s="37">
        <v>45055</v>
      </c>
      <c r="V513" s="37">
        <v>45146</v>
      </c>
      <c r="W513" s="7">
        <v>3</v>
      </c>
      <c r="X513" s="7">
        <v>0</v>
      </c>
      <c r="Y513" s="7">
        <v>90</v>
      </c>
      <c r="Z513" s="7" t="s">
        <v>164</v>
      </c>
      <c r="AA513" s="10">
        <v>14913802</v>
      </c>
      <c r="AB513" s="34" t="s">
        <v>1446</v>
      </c>
      <c r="AC513" s="28">
        <v>1226</v>
      </c>
      <c r="AD513" s="37">
        <v>45043</v>
      </c>
      <c r="AE513" s="10">
        <v>801895594</v>
      </c>
      <c r="AF513" s="28">
        <v>1454</v>
      </c>
      <c r="AG513" s="37">
        <v>45055</v>
      </c>
      <c r="AH513" s="10">
        <v>14913802</v>
      </c>
      <c r="AI513" s="15" t="s">
        <v>112</v>
      </c>
      <c r="AJ513" s="16">
        <v>45146</v>
      </c>
      <c r="AK513" s="6" t="s">
        <v>3247</v>
      </c>
      <c r="AL513" s="35" t="s">
        <v>2576</v>
      </c>
      <c r="AM513" s="28" t="s">
        <v>2363</v>
      </c>
      <c r="AN513" s="15" t="s">
        <v>474</v>
      </c>
      <c r="AO513" s="15" t="s">
        <v>3233</v>
      </c>
      <c r="AP513" s="11" t="s">
        <v>172</v>
      </c>
      <c r="AQ513" s="11">
        <v>1</v>
      </c>
      <c r="AR513" s="94" t="s">
        <v>3248</v>
      </c>
      <c r="AS513" s="94">
        <v>45142</v>
      </c>
      <c r="AT513" s="40"/>
      <c r="AU513" s="40"/>
      <c r="AV513" s="26">
        <v>1</v>
      </c>
      <c r="AW513" s="26">
        <v>8</v>
      </c>
      <c r="AX513" s="26">
        <f>30+8</f>
        <v>38</v>
      </c>
      <c r="AY513" s="26" t="s">
        <v>1537</v>
      </c>
      <c r="AZ513" s="26">
        <v>38</v>
      </c>
      <c r="BA513" s="94">
        <v>45184</v>
      </c>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92">
        <v>45184</v>
      </c>
      <c r="BZ513" s="7">
        <f>Y513+AZ513</f>
        <v>128</v>
      </c>
      <c r="CA513" s="7" t="s">
        <v>3236</v>
      </c>
      <c r="CB513" s="10">
        <f>AA513+AU513</f>
        <v>14913802</v>
      </c>
      <c r="CC513" s="11" t="s">
        <v>281</v>
      </c>
      <c r="CD513" s="40"/>
      <c r="CE513" s="15" t="s">
        <v>3237</v>
      </c>
      <c r="CF513" s="30">
        <v>2964358</v>
      </c>
      <c r="CG513" s="40"/>
      <c r="CH513" s="40"/>
      <c r="CI513" s="40"/>
      <c r="CJ513" s="40"/>
      <c r="CK513" s="198"/>
      <c r="CL513" s="40"/>
      <c r="CM513" s="40"/>
      <c r="CN513" s="40"/>
      <c r="CO513" s="40"/>
      <c r="CP513" s="40"/>
      <c r="CQ513" s="40"/>
      <c r="CR513" s="40"/>
      <c r="CS513" s="40"/>
      <c r="CT513" s="40"/>
      <c r="CU513" s="40"/>
      <c r="CV513" s="40"/>
      <c r="CW513" s="40"/>
      <c r="CX513" s="40"/>
      <c r="CY513" s="30" t="s">
        <v>3238</v>
      </c>
      <c r="CZ513" s="26">
        <v>1</v>
      </c>
      <c r="DA513" s="40"/>
    </row>
    <row r="514" spans="1:105" ht="26.25" hidden="1" customHeight="1" x14ac:dyDescent="0.2">
      <c r="A514" s="261">
        <v>516</v>
      </c>
      <c r="B514" s="208">
        <v>89994</v>
      </c>
      <c r="C514" s="1" t="s">
        <v>2559</v>
      </c>
      <c r="D514" s="13" t="s">
        <v>3226</v>
      </c>
      <c r="E514" s="205" t="s">
        <v>3227</v>
      </c>
      <c r="F514" s="262" t="s">
        <v>3249</v>
      </c>
      <c r="G514" s="179" t="s">
        <v>3229</v>
      </c>
      <c r="H514" s="48" t="s">
        <v>2564</v>
      </c>
      <c r="I514" s="132" t="s">
        <v>1446</v>
      </c>
      <c r="J514" s="132" t="s">
        <v>1446</v>
      </c>
      <c r="K514" s="132" t="s">
        <v>1446</v>
      </c>
      <c r="L514" s="132" t="s">
        <v>1446</v>
      </c>
      <c r="M514" s="132" t="s">
        <v>1446</v>
      </c>
      <c r="N514" s="132" t="s">
        <v>1446</v>
      </c>
      <c r="O514" s="132" t="s">
        <v>1446</v>
      </c>
      <c r="P514" s="48" t="s">
        <v>3250</v>
      </c>
      <c r="Q514" s="82" t="s">
        <v>3231</v>
      </c>
      <c r="R514" s="82" t="s">
        <v>2567</v>
      </c>
      <c r="S514" s="48" t="s">
        <v>3176</v>
      </c>
      <c r="T514" s="134">
        <v>45054</v>
      </c>
      <c r="U514" s="44">
        <v>45055</v>
      </c>
      <c r="V514" s="44">
        <v>45146</v>
      </c>
      <c r="W514" s="65">
        <v>3</v>
      </c>
      <c r="X514" s="65">
        <v>0</v>
      </c>
      <c r="Y514" s="65">
        <v>90</v>
      </c>
      <c r="Z514" s="65" t="s">
        <v>164</v>
      </c>
      <c r="AA514" s="17">
        <v>527247465</v>
      </c>
      <c r="AB514" s="264" t="s">
        <v>1446</v>
      </c>
      <c r="AC514" s="133">
        <v>1226</v>
      </c>
      <c r="AD514" s="44">
        <v>45043</v>
      </c>
      <c r="AE514" s="17">
        <v>801895594</v>
      </c>
      <c r="AF514" s="133">
        <v>1453</v>
      </c>
      <c r="AG514" s="44">
        <v>45055</v>
      </c>
      <c r="AH514" s="17">
        <v>527247465</v>
      </c>
      <c r="AI514" s="105" t="s">
        <v>112</v>
      </c>
      <c r="AJ514" s="108">
        <v>45146</v>
      </c>
      <c r="AK514" s="107" t="s">
        <v>3251</v>
      </c>
      <c r="AL514" s="48" t="s">
        <v>2576</v>
      </c>
      <c r="AM514" s="133" t="s">
        <v>2363</v>
      </c>
      <c r="AN514" s="105" t="s">
        <v>474</v>
      </c>
      <c r="AO514" s="105" t="s">
        <v>3233</v>
      </c>
      <c r="AP514" s="39" t="s">
        <v>172</v>
      </c>
      <c r="AQ514" s="39">
        <v>1</v>
      </c>
      <c r="AR514" s="129" t="s">
        <v>3248</v>
      </c>
      <c r="AS514" s="129">
        <v>45142</v>
      </c>
      <c r="AT514" s="85"/>
      <c r="AU514" s="85"/>
      <c r="AV514" s="82">
        <v>1</v>
      </c>
      <c r="AW514" s="82">
        <v>8</v>
      </c>
      <c r="AX514" s="82">
        <f>30+8</f>
        <v>38</v>
      </c>
      <c r="AY514" s="82" t="s">
        <v>1537</v>
      </c>
      <c r="AZ514" s="82">
        <v>38</v>
      </c>
      <c r="BA514" s="129">
        <v>45184</v>
      </c>
      <c r="BB514" s="40"/>
      <c r="BC514" s="40"/>
      <c r="BD514" s="40"/>
      <c r="BE514" s="40"/>
      <c r="BF514" s="40"/>
      <c r="BG514" s="40"/>
      <c r="BH514" s="40"/>
      <c r="BI514" s="40"/>
      <c r="BJ514" s="40"/>
      <c r="BK514" s="40"/>
      <c r="BL514" s="40"/>
      <c r="BM514" s="40"/>
      <c r="BN514" s="40"/>
      <c r="BO514" s="40"/>
      <c r="BP514" s="40"/>
      <c r="BQ514" s="40"/>
      <c r="BR514" s="40"/>
      <c r="BS514" s="40"/>
      <c r="BT514" s="40"/>
      <c r="BU514" s="40"/>
      <c r="BV514" s="40"/>
      <c r="BW514" s="40"/>
      <c r="BX514" s="40"/>
      <c r="BY514" s="130">
        <v>45184</v>
      </c>
      <c r="BZ514" s="65">
        <f>Y514+AZ514</f>
        <v>128</v>
      </c>
      <c r="CA514" s="65" t="s">
        <v>3236</v>
      </c>
      <c r="CB514" s="17">
        <f>AA514+AU514</f>
        <v>527247465</v>
      </c>
      <c r="CC514" s="39" t="s">
        <v>281</v>
      </c>
      <c r="CD514" s="85"/>
      <c r="CE514" s="105" t="s">
        <v>3237</v>
      </c>
      <c r="CF514" s="112">
        <v>2964358</v>
      </c>
      <c r="CG514" s="85"/>
      <c r="CH514" s="85"/>
      <c r="CI514" s="85"/>
      <c r="CJ514" s="85"/>
      <c r="CK514" s="85"/>
      <c r="CL514" s="85"/>
      <c r="CM514" s="85"/>
      <c r="CN514" s="85"/>
      <c r="CO514" s="85"/>
      <c r="CP514" s="85"/>
      <c r="CQ514" s="85"/>
      <c r="CR514" s="85"/>
      <c r="CS514" s="85"/>
      <c r="CT514" s="85"/>
      <c r="CU514" s="85"/>
      <c r="CV514" s="85"/>
      <c r="CW514" s="85"/>
      <c r="CX514" s="85"/>
      <c r="CY514" s="112" t="s">
        <v>3238</v>
      </c>
      <c r="CZ514" s="82">
        <v>1</v>
      </c>
      <c r="DA514" s="85"/>
    </row>
    <row r="515" spans="1:105" ht="26.25" customHeight="1" x14ac:dyDescent="0.2">
      <c r="A515" s="64">
        <v>517</v>
      </c>
      <c r="B515" s="100">
        <v>89856</v>
      </c>
      <c r="C515" s="1" t="s">
        <v>226</v>
      </c>
      <c r="D515" s="13" t="s">
        <v>201</v>
      </c>
      <c r="E515" s="29" t="s">
        <v>202</v>
      </c>
      <c r="F515" s="30" t="s">
        <v>3252</v>
      </c>
      <c r="G515" s="86" t="s">
        <v>3253</v>
      </c>
      <c r="H515" s="35" t="s">
        <v>100</v>
      </c>
      <c r="I515" s="24" t="s">
        <v>129</v>
      </c>
      <c r="J515" s="5" t="s">
        <v>249</v>
      </c>
      <c r="K515" s="11">
        <v>1</v>
      </c>
      <c r="L515" s="35" t="s">
        <v>103</v>
      </c>
      <c r="M515" s="52" t="s">
        <v>497</v>
      </c>
      <c r="N515" s="52" t="s">
        <v>105</v>
      </c>
      <c r="O515" s="52" t="s">
        <v>106</v>
      </c>
      <c r="P515" s="35" t="s">
        <v>3254</v>
      </c>
      <c r="Q515" s="26" t="s">
        <v>3255</v>
      </c>
      <c r="R515" s="15" t="s">
        <v>109</v>
      </c>
      <c r="S515" s="35" t="s">
        <v>110</v>
      </c>
      <c r="T515" s="12">
        <v>45057</v>
      </c>
      <c r="U515" s="37">
        <v>45062</v>
      </c>
      <c r="V515" s="37">
        <v>45260</v>
      </c>
      <c r="W515" s="7">
        <v>6</v>
      </c>
      <c r="X515" s="7">
        <v>15</v>
      </c>
      <c r="Y515" s="7">
        <f>W515*30+15</f>
        <v>195</v>
      </c>
      <c r="Z515" s="7" t="s">
        <v>2769</v>
      </c>
      <c r="AA515" s="10">
        <v>45500000</v>
      </c>
      <c r="AB515" s="10">
        <v>7000000</v>
      </c>
      <c r="AC515" s="28">
        <v>1228</v>
      </c>
      <c r="AD515" s="37">
        <v>45049</v>
      </c>
      <c r="AE515" s="10">
        <v>45500000</v>
      </c>
      <c r="AF515" s="28">
        <v>1466</v>
      </c>
      <c r="AG515" s="37">
        <v>45058</v>
      </c>
      <c r="AH515" s="10">
        <v>45500000</v>
      </c>
      <c r="AI515" s="15" t="s">
        <v>112</v>
      </c>
      <c r="AJ515" s="16">
        <v>45056</v>
      </c>
      <c r="AK515" s="6" t="s">
        <v>3256</v>
      </c>
      <c r="AL515" s="35" t="s">
        <v>114</v>
      </c>
      <c r="AM515" s="28" t="s">
        <v>210</v>
      </c>
      <c r="AN515" s="15" t="s">
        <v>233</v>
      </c>
      <c r="AO515" s="11"/>
      <c r="AP515" s="11" t="s">
        <v>126</v>
      </c>
      <c r="AQ515" s="11"/>
      <c r="AR515" s="40"/>
      <c r="AS515" s="40"/>
      <c r="AT515" s="40"/>
      <c r="AU515" s="40"/>
      <c r="AV515" s="40"/>
      <c r="AW515" s="40"/>
      <c r="AX515" s="40"/>
      <c r="AY515" s="40"/>
      <c r="AZ515" s="40"/>
      <c r="BA515" s="40"/>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217"/>
      <c r="BY515" s="92">
        <f>V515</f>
        <v>45260</v>
      </c>
      <c r="BZ515" s="26">
        <f>Y515+AZ515</f>
        <v>195</v>
      </c>
      <c r="CA515" s="26" t="str">
        <f>Z515</f>
        <v>6 MESES Y 15 DIAS</v>
      </c>
      <c r="CB515" s="157">
        <f>AA515+AU515</f>
        <v>45500000</v>
      </c>
      <c r="CC515" s="11" t="s">
        <v>281</v>
      </c>
      <c r="CD515" s="40"/>
      <c r="CE515" s="40"/>
      <c r="CF515" s="40"/>
      <c r="CG515" s="40"/>
      <c r="CH515" s="40"/>
      <c r="CI515" s="40"/>
      <c r="CJ515" s="40"/>
      <c r="CK515" s="40"/>
      <c r="CL515" s="40"/>
      <c r="CM515" s="40"/>
      <c r="CN515" s="40"/>
      <c r="CO515" s="40"/>
      <c r="CP515" s="40"/>
      <c r="CQ515" s="40"/>
      <c r="CR515" s="40"/>
      <c r="CS515" s="40"/>
      <c r="CT515" s="40"/>
      <c r="CU515" s="40"/>
      <c r="CV515" s="40"/>
      <c r="CW515" s="40"/>
      <c r="CX515" s="40"/>
      <c r="CY515" s="40"/>
      <c r="CZ515" s="40"/>
      <c r="DA515" s="40"/>
    </row>
    <row r="516" spans="1:105" ht="26.25" hidden="1" customHeight="1" x14ac:dyDescent="0.2">
      <c r="A516" s="271">
        <v>518</v>
      </c>
      <c r="B516" s="208">
        <v>89986</v>
      </c>
      <c r="C516" s="1" t="s">
        <v>2559</v>
      </c>
      <c r="D516" s="13" t="s">
        <v>201</v>
      </c>
      <c r="E516" s="205" t="s">
        <v>202</v>
      </c>
      <c r="F516" s="272" t="s">
        <v>3257</v>
      </c>
      <c r="G516" s="273" t="s">
        <v>3258</v>
      </c>
      <c r="H516" s="143" t="s">
        <v>2564</v>
      </c>
      <c r="I516" s="150" t="s">
        <v>1446</v>
      </c>
      <c r="J516" s="150" t="s">
        <v>1446</v>
      </c>
      <c r="K516" s="150" t="s">
        <v>1446</v>
      </c>
      <c r="L516" s="150" t="s">
        <v>1446</v>
      </c>
      <c r="M516" s="150" t="s">
        <v>1446</v>
      </c>
      <c r="N516" s="150" t="s">
        <v>1446</v>
      </c>
      <c r="O516" s="150" t="s">
        <v>1446</v>
      </c>
      <c r="P516" s="143" t="s">
        <v>3259</v>
      </c>
      <c r="Q516" s="120" t="s">
        <v>3260</v>
      </c>
      <c r="R516" s="123" t="s">
        <v>2567</v>
      </c>
      <c r="S516" s="143" t="s">
        <v>2568</v>
      </c>
      <c r="T516" s="152">
        <v>45056</v>
      </c>
      <c r="U516" s="153">
        <v>45064</v>
      </c>
      <c r="V516" s="153">
        <v>45339</v>
      </c>
      <c r="W516" s="118">
        <v>9</v>
      </c>
      <c r="X516" s="118">
        <v>0</v>
      </c>
      <c r="Y516" s="118">
        <f>9*30</f>
        <v>270</v>
      </c>
      <c r="Z516" s="118" t="s">
        <v>1150</v>
      </c>
      <c r="AA516" s="119">
        <v>2000000000</v>
      </c>
      <c r="AB516" s="274" t="s">
        <v>1446</v>
      </c>
      <c r="AC516" s="151">
        <v>1225</v>
      </c>
      <c r="AD516" s="153">
        <v>45043</v>
      </c>
      <c r="AE516" s="119">
        <v>2000000000</v>
      </c>
      <c r="AF516" s="151">
        <v>1462</v>
      </c>
      <c r="AG516" s="153">
        <v>45057</v>
      </c>
      <c r="AH516" s="119">
        <v>2000000000</v>
      </c>
      <c r="AI516" s="120" t="s">
        <v>112</v>
      </c>
      <c r="AJ516" s="121">
        <v>45146</v>
      </c>
      <c r="AK516" s="122" t="s">
        <v>3261</v>
      </c>
      <c r="AL516" s="143" t="s">
        <v>2576</v>
      </c>
      <c r="AM516" s="151" t="s">
        <v>2363</v>
      </c>
      <c r="AN516" s="120" t="s">
        <v>233</v>
      </c>
      <c r="AO516" s="83"/>
      <c r="AP516" s="83" t="s">
        <v>225</v>
      </c>
      <c r="AQ516" s="83">
        <v>1</v>
      </c>
      <c r="AR516" s="158" t="s">
        <v>3262</v>
      </c>
      <c r="AS516" s="158">
        <v>45209</v>
      </c>
      <c r="AT516" s="119">
        <v>1000000000</v>
      </c>
      <c r="AU516" s="119">
        <v>1000000000</v>
      </c>
      <c r="AV516" s="63"/>
      <c r="AW516" s="63"/>
      <c r="AX516" s="63"/>
      <c r="AY516" s="63"/>
      <c r="AZ516" s="63"/>
      <c r="BA516" s="63"/>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176">
        <f>V516</f>
        <v>45339</v>
      </c>
      <c r="BZ516" s="118">
        <f>Y516+AZ516</f>
        <v>270</v>
      </c>
      <c r="CA516" s="118" t="s">
        <v>1150</v>
      </c>
      <c r="CB516" s="119">
        <f>AA516+AU516</f>
        <v>3000000000</v>
      </c>
      <c r="CC516" s="83" t="s">
        <v>121</v>
      </c>
      <c r="CD516" s="63"/>
      <c r="CE516" s="120" t="s">
        <v>3263</v>
      </c>
      <c r="CF516" s="171">
        <v>79952890</v>
      </c>
      <c r="CG516" s="120" t="s">
        <v>3264</v>
      </c>
      <c r="CH516" s="123">
        <v>901356559</v>
      </c>
      <c r="CI516" s="120" t="s">
        <v>3265</v>
      </c>
      <c r="CJ516" s="123">
        <v>1031147407</v>
      </c>
      <c r="CK516" s="123" t="s">
        <v>3266</v>
      </c>
      <c r="CL516" s="308">
        <v>0.4</v>
      </c>
      <c r="CM516" s="308" t="s">
        <v>3267</v>
      </c>
      <c r="CN516" s="123">
        <v>900351236</v>
      </c>
      <c r="CO516" s="120" t="s">
        <v>3263</v>
      </c>
      <c r="CP516" s="123">
        <v>79952890</v>
      </c>
      <c r="CQ516" s="123" t="s">
        <v>3268</v>
      </c>
      <c r="CR516" s="308">
        <v>0.6</v>
      </c>
      <c r="CS516" s="308"/>
      <c r="CT516" s="308"/>
      <c r="CU516" s="308"/>
      <c r="CV516" s="308"/>
      <c r="CW516" s="308"/>
      <c r="CX516" s="308"/>
      <c r="CY516" s="171" t="s">
        <v>3269</v>
      </c>
      <c r="CZ516" s="123">
        <v>10</v>
      </c>
      <c r="DA516" s="63"/>
    </row>
    <row r="517" spans="1:105" ht="26.25" customHeight="1" x14ac:dyDescent="0.2">
      <c r="A517" s="64">
        <v>519</v>
      </c>
      <c r="B517" s="100">
        <v>89586</v>
      </c>
      <c r="C517" s="1" t="s">
        <v>1657</v>
      </c>
      <c r="D517" s="1" t="s">
        <v>267</v>
      </c>
      <c r="E517" s="29" t="s">
        <v>1669</v>
      </c>
      <c r="F517" s="30" t="s">
        <v>3270</v>
      </c>
      <c r="G517" s="26" t="s">
        <v>3271</v>
      </c>
      <c r="H517" s="35" t="s">
        <v>100</v>
      </c>
      <c r="I517" s="24" t="s">
        <v>129</v>
      </c>
      <c r="J517" s="5" t="s">
        <v>249</v>
      </c>
      <c r="K517" s="11">
        <v>3</v>
      </c>
      <c r="L517" s="35" t="s">
        <v>214</v>
      </c>
      <c r="M517" s="52" t="s">
        <v>215</v>
      </c>
      <c r="N517" s="52" t="s">
        <v>105</v>
      </c>
      <c r="O517" s="52" t="s">
        <v>106</v>
      </c>
      <c r="P517" s="35" t="s">
        <v>3272</v>
      </c>
      <c r="Q517" s="26" t="s">
        <v>2169</v>
      </c>
      <c r="R517" s="15" t="s">
        <v>109</v>
      </c>
      <c r="S517" s="35" t="s">
        <v>110</v>
      </c>
      <c r="T517" s="12">
        <v>45058</v>
      </c>
      <c r="U517" s="37">
        <v>45061</v>
      </c>
      <c r="V517" s="37">
        <v>45259</v>
      </c>
      <c r="W517" s="7">
        <v>6</v>
      </c>
      <c r="X517" s="7">
        <v>15</v>
      </c>
      <c r="Y517" s="7">
        <f>W517*30+15</f>
        <v>195</v>
      </c>
      <c r="Z517" s="7" t="s">
        <v>2769</v>
      </c>
      <c r="AA517" s="10">
        <v>13650000</v>
      </c>
      <c r="AB517" s="10">
        <v>2100000</v>
      </c>
      <c r="AC517" s="28">
        <v>1220</v>
      </c>
      <c r="AD517" s="37">
        <v>45030</v>
      </c>
      <c r="AE517" s="10">
        <v>13650000</v>
      </c>
      <c r="AF517" s="28">
        <v>1476</v>
      </c>
      <c r="AG517" s="37">
        <v>45061</v>
      </c>
      <c r="AH517" s="10">
        <v>13650000</v>
      </c>
      <c r="AI517" s="15" t="s">
        <v>112</v>
      </c>
      <c r="AJ517" s="16">
        <v>45058</v>
      </c>
      <c r="AK517" s="6" t="s">
        <v>3273</v>
      </c>
      <c r="AL517" s="35" t="s">
        <v>114</v>
      </c>
      <c r="AM517" s="28" t="s">
        <v>276</v>
      </c>
      <c r="AN517" s="11" t="s">
        <v>277</v>
      </c>
      <c r="AO517" s="11"/>
      <c r="AP517" s="310" t="s">
        <v>278</v>
      </c>
      <c r="AQ517" s="11">
        <v>1</v>
      </c>
      <c r="AR517" s="26" t="s">
        <v>118</v>
      </c>
      <c r="AS517" s="94">
        <v>45258</v>
      </c>
      <c r="AT517" s="10">
        <v>2100000</v>
      </c>
      <c r="AU517" s="10">
        <v>2100000</v>
      </c>
      <c r="AV517" s="7">
        <v>1</v>
      </c>
      <c r="AW517" s="7">
        <v>0</v>
      </c>
      <c r="AX517" s="7">
        <v>30</v>
      </c>
      <c r="AY517" s="7" t="s">
        <v>136</v>
      </c>
      <c r="AZ517" s="7">
        <v>30</v>
      </c>
      <c r="BA517" s="94">
        <v>45289</v>
      </c>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217"/>
      <c r="BY517" s="94">
        <v>45289</v>
      </c>
      <c r="BZ517" s="7">
        <f>Y517+AZ517</f>
        <v>225</v>
      </c>
      <c r="CA517" s="7" t="s">
        <v>2453</v>
      </c>
      <c r="CB517" s="10">
        <f>AA517+AU517</f>
        <v>15750000</v>
      </c>
      <c r="CC517" s="14" t="s">
        <v>121</v>
      </c>
      <c r="CD517" s="214"/>
      <c r="CE517" s="40"/>
      <c r="CF517" s="40"/>
      <c r="CG517" s="40"/>
      <c r="CH517" s="40"/>
      <c r="CI517" s="40"/>
      <c r="CJ517" s="40"/>
      <c r="CK517" s="40"/>
      <c r="CL517" s="40"/>
      <c r="CM517" s="40"/>
      <c r="CN517" s="40"/>
      <c r="CO517" s="40"/>
      <c r="CP517" s="40"/>
      <c r="CQ517" s="40"/>
      <c r="CR517" s="40"/>
      <c r="CS517" s="40"/>
      <c r="CT517" s="40"/>
      <c r="CU517" s="40"/>
      <c r="CV517" s="40"/>
      <c r="CW517" s="40"/>
      <c r="CX517" s="40"/>
      <c r="CY517" s="40"/>
      <c r="CZ517" s="40"/>
      <c r="DA517" s="40"/>
    </row>
    <row r="518" spans="1:105" ht="26.25" hidden="1" customHeight="1" x14ac:dyDescent="0.2">
      <c r="A518" s="271">
        <v>520</v>
      </c>
      <c r="B518" s="208">
        <v>89324</v>
      </c>
      <c r="C518" s="1" t="s">
        <v>2559</v>
      </c>
      <c r="D518" s="13" t="s">
        <v>3274</v>
      </c>
      <c r="E518" s="205" t="s">
        <v>3275</v>
      </c>
      <c r="F518" s="272" t="s">
        <v>3276</v>
      </c>
      <c r="G518" s="273" t="s">
        <v>3277</v>
      </c>
      <c r="H518" s="143" t="s">
        <v>2564</v>
      </c>
      <c r="I518" s="150" t="s">
        <v>1446</v>
      </c>
      <c r="J518" s="150" t="s">
        <v>1446</v>
      </c>
      <c r="K518" s="150" t="s">
        <v>1446</v>
      </c>
      <c r="L518" s="150" t="s">
        <v>1446</v>
      </c>
      <c r="M518" s="150" t="s">
        <v>1446</v>
      </c>
      <c r="N518" s="150" t="s">
        <v>1446</v>
      </c>
      <c r="O518" s="150" t="s">
        <v>1446</v>
      </c>
      <c r="P518" s="143" t="s">
        <v>3278</v>
      </c>
      <c r="Q518" s="123" t="s">
        <v>3279</v>
      </c>
      <c r="R518" s="120" t="s">
        <v>109</v>
      </c>
      <c r="S518" s="143" t="s">
        <v>2584</v>
      </c>
      <c r="T518" s="152">
        <v>45065</v>
      </c>
      <c r="U518" s="153">
        <v>45069</v>
      </c>
      <c r="V518" s="153">
        <v>47848</v>
      </c>
      <c r="W518" s="118">
        <v>7</v>
      </c>
      <c r="X518" s="118">
        <v>0</v>
      </c>
      <c r="Y518" s="118">
        <f>7*360</f>
        <v>2520</v>
      </c>
      <c r="Z518" s="118" t="s">
        <v>3280</v>
      </c>
      <c r="AA518" s="119">
        <v>2734402668</v>
      </c>
      <c r="AB518" s="274" t="s">
        <v>1446</v>
      </c>
      <c r="AC518" s="151">
        <v>1214</v>
      </c>
      <c r="AD518" s="153">
        <v>45029</v>
      </c>
      <c r="AE518" s="119">
        <v>2734402668</v>
      </c>
      <c r="AF518" s="151">
        <v>1482</v>
      </c>
      <c r="AG518" s="153">
        <v>45069</v>
      </c>
      <c r="AH518" s="119">
        <v>2734402668</v>
      </c>
      <c r="AI518" s="120" t="s">
        <v>112</v>
      </c>
      <c r="AJ518" s="121">
        <v>45061</v>
      </c>
      <c r="AK518" s="122" t="s">
        <v>3281</v>
      </c>
      <c r="AL518" s="143" t="s">
        <v>114</v>
      </c>
      <c r="AM518" s="151" t="s">
        <v>2363</v>
      </c>
      <c r="AN518" s="120" t="s">
        <v>3233</v>
      </c>
      <c r="AO518" s="83"/>
      <c r="AP518" s="83" t="s">
        <v>126</v>
      </c>
      <c r="AQ518" s="83"/>
      <c r="AR518" s="63"/>
      <c r="AS518" s="63"/>
      <c r="AT518" s="63"/>
      <c r="AU518" s="63"/>
      <c r="AV518" s="63"/>
      <c r="AW518" s="63"/>
      <c r="AX518" s="63"/>
      <c r="AY518" s="63"/>
      <c r="AZ518" s="63"/>
      <c r="BA518" s="63"/>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176">
        <f>V518</f>
        <v>47848</v>
      </c>
      <c r="BZ518" s="63"/>
      <c r="CA518" s="63"/>
      <c r="CB518" s="63"/>
      <c r="CC518" s="83" t="s">
        <v>121</v>
      </c>
      <c r="CD518" s="63"/>
      <c r="CE518" s="120" t="s">
        <v>3282</v>
      </c>
      <c r="CF518" s="63"/>
      <c r="CG518" s="63"/>
      <c r="CH518" s="63"/>
      <c r="CI518" s="63"/>
      <c r="CJ518" s="63"/>
      <c r="CK518" s="63"/>
      <c r="CL518" s="63"/>
      <c r="CM518" s="63"/>
      <c r="CN518" s="63"/>
      <c r="CO518" s="63"/>
      <c r="CP518" s="63"/>
      <c r="CQ518" s="63"/>
      <c r="CR518" s="63"/>
      <c r="CS518" s="63"/>
      <c r="CT518" s="63"/>
      <c r="CU518" s="63"/>
      <c r="CV518" s="63"/>
      <c r="CW518" s="63"/>
      <c r="CX518" s="63"/>
      <c r="CY518" s="123" t="s">
        <v>1446</v>
      </c>
      <c r="CZ518" s="123">
        <v>1</v>
      </c>
      <c r="DA518" s="63"/>
    </row>
    <row r="519" spans="1:105" ht="26.25" customHeight="1" x14ac:dyDescent="0.2">
      <c r="A519" s="77">
        <v>521</v>
      </c>
      <c r="B519" s="100">
        <v>90145</v>
      </c>
      <c r="C519" s="1" t="s">
        <v>266</v>
      </c>
      <c r="D519" s="1" t="s">
        <v>267</v>
      </c>
      <c r="E519" s="29" t="s">
        <v>268</v>
      </c>
      <c r="F519" s="112" t="s">
        <v>3283</v>
      </c>
      <c r="G519" s="82" t="s">
        <v>3284</v>
      </c>
      <c r="H519" s="48" t="s">
        <v>100</v>
      </c>
      <c r="I519" s="45" t="s">
        <v>129</v>
      </c>
      <c r="J519" s="47" t="s">
        <v>249</v>
      </c>
      <c r="K519" s="39">
        <v>3</v>
      </c>
      <c r="L519" s="48" t="s">
        <v>103</v>
      </c>
      <c r="M519" s="132" t="s">
        <v>3030</v>
      </c>
      <c r="N519" s="132" t="s">
        <v>105</v>
      </c>
      <c r="O519" s="132" t="s">
        <v>106</v>
      </c>
      <c r="P519" s="48" t="s">
        <v>3285</v>
      </c>
      <c r="Q519" s="82" t="s">
        <v>3286</v>
      </c>
      <c r="R519" s="105" t="s">
        <v>109</v>
      </c>
      <c r="S519" s="48" t="s">
        <v>110</v>
      </c>
      <c r="T519" s="134">
        <v>45069</v>
      </c>
      <c r="U519" s="44">
        <v>45069</v>
      </c>
      <c r="V519" s="44">
        <v>45252</v>
      </c>
      <c r="W519" s="65">
        <v>6</v>
      </c>
      <c r="X519" s="65">
        <v>0</v>
      </c>
      <c r="Y519" s="65">
        <v>180</v>
      </c>
      <c r="Z519" s="65" t="s">
        <v>3287</v>
      </c>
      <c r="AA519" s="17">
        <v>27120000</v>
      </c>
      <c r="AB519" s="17">
        <v>4520000</v>
      </c>
      <c r="AC519" s="133">
        <v>1236</v>
      </c>
      <c r="AD519" s="44">
        <v>45058</v>
      </c>
      <c r="AE519" s="17">
        <v>27120000</v>
      </c>
      <c r="AF519" s="133">
        <v>1483</v>
      </c>
      <c r="AG519" s="44">
        <v>45069</v>
      </c>
      <c r="AH519" s="17">
        <v>27120000</v>
      </c>
      <c r="AI519" s="105" t="s">
        <v>112</v>
      </c>
      <c r="AJ519" s="108">
        <v>45064</v>
      </c>
      <c r="AK519" s="107" t="s">
        <v>3288</v>
      </c>
      <c r="AL519" s="48" t="s">
        <v>114</v>
      </c>
      <c r="AM519" s="133" t="s">
        <v>276</v>
      </c>
      <c r="AN519" s="39" t="s">
        <v>277</v>
      </c>
      <c r="AO519" s="39"/>
      <c r="AP519" s="311" t="s">
        <v>278</v>
      </c>
      <c r="AQ519" s="39">
        <v>1</v>
      </c>
      <c r="AR519" s="82" t="s">
        <v>118</v>
      </c>
      <c r="AS519" s="129">
        <v>45252</v>
      </c>
      <c r="AT519" s="17">
        <v>4520000</v>
      </c>
      <c r="AU519" s="17">
        <v>4520000</v>
      </c>
      <c r="AV519" s="65">
        <v>1</v>
      </c>
      <c r="AW519" s="65">
        <v>0</v>
      </c>
      <c r="AX519" s="65">
        <v>30</v>
      </c>
      <c r="AY519" s="65" t="s">
        <v>136</v>
      </c>
      <c r="AZ519" s="65">
        <v>30</v>
      </c>
      <c r="BA519" s="129">
        <v>45282</v>
      </c>
      <c r="BB519" s="75"/>
      <c r="BC519" s="75"/>
      <c r="BD519" s="75"/>
      <c r="BE519" s="75"/>
      <c r="BF519" s="75"/>
      <c r="BG519" s="75"/>
      <c r="BH519" s="75"/>
      <c r="BI519" s="75"/>
      <c r="BJ519" s="75"/>
      <c r="BK519" s="75"/>
      <c r="BL519" s="75"/>
      <c r="BM519" s="75"/>
      <c r="BN519" s="75"/>
      <c r="BO519" s="75"/>
      <c r="BP519" s="75"/>
      <c r="BQ519" s="75"/>
      <c r="BR519" s="75"/>
      <c r="BS519" s="75"/>
      <c r="BT519" s="75"/>
      <c r="BU519" s="75"/>
      <c r="BV519" s="75"/>
      <c r="BW519" s="75"/>
      <c r="BX519" s="207"/>
      <c r="BY519" s="129">
        <v>45282</v>
      </c>
      <c r="BZ519" s="65">
        <f>Y519+AZ519</f>
        <v>210</v>
      </c>
      <c r="CA519" s="65" t="s">
        <v>2606</v>
      </c>
      <c r="CB519" s="17">
        <f>AA519+AU519</f>
        <v>31640000</v>
      </c>
      <c r="CC519" s="106" t="s">
        <v>121</v>
      </c>
      <c r="CD519" s="221"/>
      <c r="CE519" s="85"/>
      <c r="CF519" s="85"/>
      <c r="CG519" s="85"/>
      <c r="CH519" s="85"/>
      <c r="CI519" s="85"/>
      <c r="CJ519" s="85"/>
      <c r="CK519" s="85"/>
      <c r="CL519" s="85"/>
      <c r="CM519" s="85"/>
      <c r="CN519" s="85"/>
      <c r="CO519" s="85"/>
      <c r="CP519" s="85"/>
      <c r="CQ519" s="85"/>
      <c r="CR519" s="85"/>
      <c r="CS519" s="85"/>
      <c r="CT519" s="85"/>
      <c r="CU519" s="85"/>
      <c r="CV519" s="85"/>
      <c r="CW519" s="85"/>
      <c r="CX519" s="85"/>
      <c r="CY519" s="85"/>
      <c r="CZ519" s="85"/>
      <c r="DA519" s="85"/>
    </row>
    <row r="520" spans="1:105" ht="26.25" customHeight="1" x14ac:dyDescent="0.2">
      <c r="A520" s="64">
        <v>522</v>
      </c>
      <c r="B520" s="100">
        <v>90138</v>
      </c>
      <c r="C520" s="1" t="s">
        <v>254</v>
      </c>
      <c r="D520" s="1" t="s">
        <v>255</v>
      </c>
      <c r="E520" s="29" t="s">
        <v>256</v>
      </c>
      <c r="F520" s="30" t="s">
        <v>3289</v>
      </c>
      <c r="G520" s="86" t="s">
        <v>3290</v>
      </c>
      <c r="H520" s="35" t="s">
        <v>100</v>
      </c>
      <c r="I520" s="24" t="s">
        <v>129</v>
      </c>
      <c r="J520" s="5" t="s">
        <v>249</v>
      </c>
      <c r="K520" s="11">
        <v>1</v>
      </c>
      <c r="L520" s="35" t="s">
        <v>214</v>
      </c>
      <c r="M520" s="52" t="s">
        <v>215</v>
      </c>
      <c r="N520" s="52" t="s">
        <v>105</v>
      </c>
      <c r="O520" s="52" t="s">
        <v>106</v>
      </c>
      <c r="P520" s="35" t="s">
        <v>3291</v>
      </c>
      <c r="Q520" s="26" t="s">
        <v>217</v>
      </c>
      <c r="R520" s="15" t="s">
        <v>109</v>
      </c>
      <c r="S520" s="35" t="s">
        <v>110</v>
      </c>
      <c r="T520" s="12">
        <v>45062</v>
      </c>
      <c r="U520" s="37">
        <v>45064</v>
      </c>
      <c r="V520" s="37">
        <v>45247</v>
      </c>
      <c r="W520" s="7">
        <v>6</v>
      </c>
      <c r="X520" s="7">
        <v>0</v>
      </c>
      <c r="Y520" s="7">
        <v>180</v>
      </c>
      <c r="Z520" s="7" t="s">
        <v>3287</v>
      </c>
      <c r="AA520" s="10">
        <v>14400000</v>
      </c>
      <c r="AB520" s="10">
        <v>2400000</v>
      </c>
      <c r="AC520" s="28">
        <v>1235</v>
      </c>
      <c r="AD520" s="37">
        <v>45058</v>
      </c>
      <c r="AE520" s="10">
        <v>28800000</v>
      </c>
      <c r="AF520" s="28">
        <v>1479</v>
      </c>
      <c r="AG520" s="37">
        <v>45064</v>
      </c>
      <c r="AH520" s="10">
        <v>14400000</v>
      </c>
      <c r="AI520" s="15" t="s">
        <v>112</v>
      </c>
      <c r="AJ520" s="16">
        <v>45062</v>
      </c>
      <c r="AK520" s="6" t="s">
        <v>3292</v>
      </c>
      <c r="AL520" s="35" t="s">
        <v>114</v>
      </c>
      <c r="AM520" s="28" t="s">
        <v>263</v>
      </c>
      <c r="AN520" s="15" t="s">
        <v>264</v>
      </c>
      <c r="AO520" s="11"/>
      <c r="AP520" s="11" t="s">
        <v>265</v>
      </c>
      <c r="AQ520" s="11"/>
      <c r="AR520" s="40"/>
      <c r="AS520" s="40"/>
      <c r="AT520" s="40"/>
      <c r="AU520" s="40"/>
      <c r="AV520" s="40"/>
      <c r="AW520" s="40"/>
      <c r="AX520" s="40"/>
      <c r="AY520" s="40"/>
      <c r="AZ520" s="40"/>
      <c r="BA520" s="40"/>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217"/>
      <c r="BY520" s="92">
        <f>V520</f>
        <v>45247</v>
      </c>
      <c r="BZ520" s="26">
        <f>Y520+AZ520</f>
        <v>180</v>
      </c>
      <c r="CA520" s="26" t="str">
        <f>Z520</f>
        <v xml:space="preserve">6 MESES </v>
      </c>
      <c r="CB520" s="131">
        <f>AA520+AU520</f>
        <v>14400000</v>
      </c>
      <c r="CC520" s="11" t="s">
        <v>281</v>
      </c>
      <c r="CD520" s="40"/>
      <c r="CE520" s="40"/>
      <c r="CF520" s="40"/>
      <c r="CG520" s="40"/>
      <c r="CH520" s="40"/>
      <c r="CI520" s="40"/>
      <c r="CJ520" s="40"/>
      <c r="CK520" s="40"/>
      <c r="CL520" s="40"/>
      <c r="CM520" s="40"/>
      <c r="CN520" s="40"/>
      <c r="CO520" s="40"/>
      <c r="CP520" s="40"/>
      <c r="CQ520" s="40"/>
      <c r="CR520" s="40"/>
      <c r="CS520" s="40"/>
      <c r="CT520" s="40"/>
      <c r="CU520" s="40"/>
      <c r="CV520" s="40"/>
      <c r="CW520" s="40"/>
      <c r="CX520" s="40"/>
      <c r="CY520" s="40"/>
      <c r="CZ520" s="40"/>
      <c r="DA520" s="40"/>
    </row>
    <row r="521" spans="1:105" ht="26.25" hidden="1" customHeight="1" x14ac:dyDescent="0.2">
      <c r="A521" s="265">
        <v>523</v>
      </c>
      <c r="B521" s="208">
        <v>89662</v>
      </c>
      <c r="C521" s="1" t="s">
        <v>2559</v>
      </c>
      <c r="D521" s="13" t="s">
        <v>3293</v>
      </c>
      <c r="E521" s="205" t="s">
        <v>3294</v>
      </c>
      <c r="F521" s="266" t="s">
        <v>3295</v>
      </c>
      <c r="G521" s="267" t="s">
        <v>3296</v>
      </c>
      <c r="H521" s="50" t="s">
        <v>2564</v>
      </c>
      <c r="I521" s="126" t="s">
        <v>1446</v>
      </c>
      <c r="J521" s="126" t="s">
        <v>1446</v>
      </c>
      <c r="K521" s="126" t="s">
        <v>1446</v>
      </c>
      <c r="L521" s="126" t="s">
        <v>1446</v>
      </c>
      <c r="M521" s="126" t="s">
        <v>1446</v>
      </c>
      <c r="N521" s="126" t="s">
        <v>1446</v>
      </c>
      <c r="O521" s="126" t="s">
        <v>1446</v>
      </c>
      <c r="P521" s="50" t="s">
        <v>3297</v>
      </c>
      <c r="Q521" s="80" t="s">
        <v>3298</v>
      </c>
      <c r="R521" s="36" t="s">
        <v>3299</v>
      </c>
      <c r="S521" s="50" t="s">
        <v>3300</v>
      </c>
      <c r="T521" s="139">
        <v>45075</v>
      </c>
      <c r="U521" s="38">
        <v>45088</v>
      </c>
      <c r="V521" s="38">
        <v>45342</v>
      </c>
      <c r="W521" s="8">
        <v>8</v>
      </c>
      <c r="X521" s="8">
        <v>10</v>
      </c>
      <c r="Y521" s="8">
        <f>8*30+10</f>
        <v>250</v>
      </c>
      <c r="Z521" s="8" t="s">
        <v>345</v>
      </c>
      <c r="AA521" s="115">
        <v>21594776</v>
      </c>
      <c r="AB521" s="269" t="s">
        <v>1446</v>
      </c>
      <c r="AC521" s="303" t="s">
        <v>3301</v>
      </c>
      <c r="AD521" s="268" t="s">
        <v>3302</v>
      </c>
      <c r="AE521" s="259" t="s">
        <v>3303</v>
      </c>
      <c r="AF521" s="303" t="s">
        <v>3304</v>
      </c>
      <c r="AG521" s="304" t="s">
        <v>3305</v>
      </c>
      <c r="AH521" s="259" t="s">
        <v>3306</v>
      </c>
      <c r="AI521" s="36" t="s">
        <v>2361</v>
      </c>
      <c r="AJ521" s="116">
        <v>45071</v>
      </c>
      <c r="AK521" s="114" t="s">
        <v>3307</v>
      </c>
      <c r="AL521" s="50" t="s">
        <v>114</v>
      </c>
      <c r="AM521" s="138" t="s">
        <v>2363</v>
      </c>
      <c r="AN521" s="36" t="s">
        <v>486</v>
      </c>
      <c r="AO521" s="31"/>
      <c r="AP521" s="31" t="s">
        <v>310</v>
      </c>
      <c r="AQ521" s="31"/>
      <c r="AR521" s="75"/>
      <c r="AS521" s="75"/>
      <c r="AT521" s="75"/>
      <c r="AU521" s="75"/>
      <c r="AV521" s="75"/>
      <c r="AW521" s="75"/>
      <c r="AX521" s="75"/>
      <c r="AY521" s="75"/>
      <c r="AZ521" s="75"/>
      <c r="BA521" s="75"/>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141">
        <f>V521</f>
        <v>45342</v>
      </c>
      <c r="BZ521" s="75"/>
      <c r="CA521" s="75"/>
      <c r="CB521" s="75"/>
      <c r="CC521" s="31" t="s">
        <v>121</v>
      </c>
      <c r="CD521" s="75"/>
      <c r="CE521" s="36" t="s">
        <v>3308</v>
      </c>
      <c r="CF521" s="154">
        <v>1070944109</v>
      </c>
      <c r="CG521" s="75"/>
      <c r="CH521" s="75"/>
      <c r="CI521" s="75"/>
      <c r="CJ521" s="75"/>
      <c r="CK521" s="75"/>
      <c r="CL521" s="75"/>
      <c r="CM521" s="75"/>
      <c r="CN521" s="75"/>
      <c r="CO521" s="75"/>
      <c r="CP521" s="75"/>
      <c r="CQ521" s="75"/>
      <c r="CR521" s="75"/>
      <c r="CS521" s="75"/>
      <c r="CT521" s="75"/>
      <c r="CU521" s="75"/>
      <c r="CV521" s="75"/>
      <c r="CW521" s="75"/>
      <c r="CX521" s="75"/>
      <c r="CY521" s="80" t="s">
        <v>1446</v>
      </c>
      <c r="CZ521" s="80"/>
      <c r="DA521" s="75"/>
    </row>
    <row r="522" spans="1:105" ht="26.25" hidden="1" customHeight="1" x14ac:dyDescent="0.2">
      <c r="A522" s="261">
        <v>524</v>
      </c>
      <c r="B522" s="208">
        <v>90262</v>
      </c>
      <c r="C522" s="1" t="s">
        <v>2559</v>
      </c>
      <c r="D522" s="13" t="s">
        <v>96</v>
      </c>
      <c r="E522" s="205" t="s">
        <v>97</v>
      </c>
      <c r="F522" s="262" t="s">
        <v>3309</v>
      </c>
      <c r="G522" s="179" t="s">
        <v>3310</v>
      </c>
      <c r="H522" s="48" t="s">
        <v>2564</v>
      </c>
      <c r="I522" s="132" t="s">
        <v>1446</v>
      </c>
      <c r="J522" s="132" t="s">
        <v>1446</v>
      </c>
      <c r="K522" s="132" t="s">
        <v>1446</v>
      </c>
      <c r="L522" s="132" t="s">
        <v>1446</v>
      </c>
      <c r="M522" s="132" t="s">
        <v>1446</v>
      </c>
      <c r="N522" s="132" t="s">
        <v>1446</v>
      </c>
      <c r="O522" s="132" t="s">
        <v>1446</v>
      </c>
      <c r="P522" s="48" t="s">
        <v>3311</v>
      </c>
      <c r="Q522" s="82" t="s">
        <v>3312</v>
      </c>
      <c r="R522" s="105" t="s">
        <v>3313</v>
      </c>
      <c r="S522" s="48" t="s">
        <v>110</v>
      </c>
      <c r="T522" s="134">
        <v>45072</v>
      </c>
      <c r="U522" s="44">
        <v>45072</v>
      </c>
      <c r="V522" s="44">
        <v>45132</v>
      </c>
      <c r="W522" s="65">
        <v>2</v>
      </c>
      <c r="X522" s="65">
        <v>0</v>
      </c>
      <c r="Y522" s="65">
        <v>60</v>
      </c>
      <c r="Z522" s="65" t="s">
        <v>119</v>
      </c>
      <c r="AA522" s="17">
        <v>32480000</v>
      </c>
      <c r="AB522" s="264" t="s">
        <v>1446</v>
      </c>
      <c r="AC522" s="133">
        <v>1230</v>
      </c>
      <c r="AD522" s="44">
        <v>45055</v>
      </c>
      <c r="AE522" s="17">
        <v>32480000</v>
      </c>
      <c r="AF522" s="133">
        <v>1484</v>
      </c>
      <c r="AG522" s="44">
        <v>45072</v>
      </c>
      <c r="AH522" s="17">
        <v>32480000</v>
      </c>
      <c r="AI522" s="105" t="s">
        <v>112</v>
      </c>
      <c r="AJ522" s="108">
        <v>45057</v>
      </c>
      <c r="AK522" s="107" t="s">
        <v>3314</v>
      </c>
      <c r="AL522" s="48" t="s">
        <v>114</v>
      </c>
      <c r="AM522" s="133" t="s">
        <v>2363</v>
      </c>
      <c r="AN522" s="105" t="s">
        <v>3315</v>
      </c>
      <c r="AO522" s="39"/>
      <c r="AP522" s="39" t="s">
        <v>225</v>
      </c>
      <c r="AQ522" s="39"/>
      <c r="AR522" s="85"/>
      <c r="AS522" s="85"/>
      <c r="AT522" s="85"/>
      <c r="AU522" s="85"/>
      <c r="AV522" s="85"/>
      <c r="AW522" s="85"/>
      <c r="AX522" s="85"/>
      <c r="AY522" s="85"/>
      <c r="AZ522" s="85"/>
      <c r="BA522" s="85"/>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130">
        <f>V522</f>
        <v>45132</v>
      </c>
      <c r="BZ522" s="65">
        <f>Y522+AZ522</f>
        <v>60</v>
      </c>
      <c r="CA522" s="65" t="s">
        <v>119</v>
      </c>
      <c r="CB522" s="17">
        <f>AA522+AU522</f>
        <v>32480000</v>
      </c>
      <c r="CC522" s="39" t="s">
        <v>281</v>
      </c>
      <c r="CD522" s="85"/>
      <c r="CE522" s="105" t="s">
        <v>3316</v>
      </c>
      <c r="CF522" s="112">
        <v>1016058744</v>
      </c>
      <c r="CG522" s="85"/>
      <c r="CH522" s="85"/>
      <c r="CI522" s="85"/>
      <c r="CJ522" s="85"/>
      <c r="CK522" s="85"/>
      <c r="CL522" s="85"/>
      <c r="CM522" s="85"/>
      <c r="CN522" s="85"/>
      <c r="CO522" s="85"/>
      <c r="CP522" s="85"/>
      <c r="CQ522" s="85"/>
      <c r="CR522" s="85"/>
      <c r="CS522" s="85"/>
      <c r="CT522" s="85"/>
      <c r="CU522" s="85"/>
      <c r="CV522" s="85"/>
      <c r="CW522" s="85"/>
      <c r="CX522" s="85"/>
      <c r="CY522" s="82" t="s">
        <v>1446</v>
      </c>
      <c r="CZ522" s="82"/>
      <c r="DA522" s="85"/>
    </row>
    <row r="523" spans="1:105" ht="26.25" customHeight="1" x14ac:dyDescent="0.2">
      <c r="A523" s="64">
        <v>525</v>
      </c>
      <c r="B523" s="100">
        <v>90141</v>
      </c>
      <c r="C523" s="1" t="s">
        <v>2217</v>
      </c>
      <c r="D523" s="1" t="s">
        <v>622</v>
      </c>
      <c r="E523" s="29" t="s">
        <v>623</v>
      </c>
      <c r="F523" s="30" t="s">
        <v>3317</v>
      </c>
      <c r="G523" s="86" t="s">
        <v>3318</v>
      </c>
      <c r="H523" s="35" t="s">
        <v>100</v>
      </c>
      <c r="I523" s="24" t="s">
        <v>129</v>
      </c>
      <c r="J523" s="5" t="s">
        <v>249</v>
      </c>
      <c r="K523" s="11">
        <v>3</v>
      </c>
      <c r="L523" s="87" t="s">
        <v>290</v>
      </c>
      <c r="M523" s="52" t="s">
        <v>3319</v>
      </c>
      <c r="N523" s="52" t="s">
        <v>105</v>
      </c>
      <c r="O523" s="52" t="s">
        <v>106</v>
      </c>
      <c r="P523" s="35" t="s">
        <v>3320</v>
      </c>
      <c r="Q523" s="26" t="s">
        <v>2222</v>
      </c>
      <c r="R523" s="15" t="s">
        <v>109</v>
      </c>
      <c r="S523" s="35" t="s">
        <v>110</v>
      </c>
      <c r="T523" s="12">
        <v>45075</v>
      </c>
      <c r="U523" s="37">
        <v>45078</v>
      </c>
      <c r="V523" s="37">
        <v>45260</v>
      </c>
      <c r="W523" s="7">
        <v>6</v>
      </c>
      <c r="X523" s="7">
        <v>0</v>
      </c>
      <c r="Y523" s="7">
        <v>180</v>
      </c>
      <c r="Z523" s="7" t="s">
        <v>3287</v>
      </c>
      <c r="AA523" s="10">
        <v>21000000</v>
      </c>
      <c r="AB523" s="10">
        <v>3500000</v>
      </c>
      <c r="AC523" s="28">
        <v>1234</v>
      </c>
      <c r="AD523" s="37">
        <v>45058</v>
      </c>
      <c r="AE523" s="10">
        <v>63000000</v>
      </c>
      <c r="AF523" s="28">
        <v>1486</v>
      </c>
      <c r="AG523" s="37">
        <v>45077</v>
      </c>
      <c r="AH523" s="10">
        <v>21000000</v>
      </c>
      <c r="AI523" s="15" t="s">
        <v>112</v>
      </c>
      <c r="AJ523" s="16">
        <v>45072</v>
      </c>
      <c r="AK523" s="6" t="s">
        <v>3321</v>
      </c>
      <c r="AL523" s="35" t="s">
        <v>114</v>
      </c>
      <c r="AM523" s="28" t="s">
        <v>630</v>
      </c>
      <c r="AN523" s="11" t="s">
        <v>2792</v>
      </c>
      <c r="AO523" s="11"/>
      <c r="AP523" s="11" t="s">
        <v>472</v>
      </c>
      <c r="AQ523" s="11"/>
      <c r="AR523" s="40"/>
      <c r="AS523" s="40"/>
      <c r="AT523" s="40"/>
      <c r="AU523" s="40"/>
      <c r="AV523" s="40"/>
      <c r="AW523" s="40"/>
      <c r="AX523" s="40"/>
      <c r="AY523" s="40"/>
      <c r="AZ523" s="40"/>
      <c r="BA523" s="40"/>
      <c r="BB523" s="75"/>
      <c r="BC523" s="75"/>
      <c r="BD523" s="75"/>
      <c r="BE523" s="75"/>
      <c r="BF523" s="75"/>
      <c r="BG523" s="75"/>
      <c r="BH523" s="75"/>
      <c r="BI523" s="75"/>
      <c r="BJ523" s="75"/>
      <c r="BK523" s="75"/>
      <c r="BL523" s="75"/>
      <c r="BM523" s="75"/>
      <c r="BN523" s="75"/>
      <c r="BO523" s="75"/>
      <c r="BP523" s="75"/>
      <c r="BQ523" s="75"/>
      <c r="BR523" s="75"/>
      <c r="BS523" s="75"/>
      <c r="BT523" s="75"/>
      <c r="BU523" s="75"/>
      <c r="BV523" s="75"/>
      <c r="BW523" s="75"/>
      <c r="BX523" s="207"/>
      <c r="BY523" s="92">
        <f>V523</f>
        <v>45260</v>
      </c>
      <c r="BZ523" s="26">
        <f>Y523+AZ523</f>
        <v>180</v>
      </c>
      <c r="CA523" s="26" t="str">
        <f>Z523</f>
        <v xml:space="preserve">6 MESES </v>
      </c>
      <c r="CB523" s="157">
        <f>AA523+AU523</f>
        <v>21000000</v>
      </c>
      <c r="CC523" s="11" t="s">
        <v>281</v>
      </c>
      <c r="CD523" s="40"/>
      <c r="CE523" s="40"/>
      <c r="CF523" s="40"/>
      <c r="CG523" s="40"/>
      <c r="CH523" s="40"/>
      <c r="CI523" s="40"/>
      <c r="CJ523" s="40"/>
      <c r="CK523" s="40"/>
      <c r="CL523" s="40"/>
      <c r="CM523" s="40"/>
      <c r="CN523" s="40"/>
      <c r="CO523" s="40"/>
      <c r="CP523" s="40"/>
      <c r="CQ523" s="40"/>
      <c r="CR523" s="40"/>
      <c r="CS523" s="40"/>
      <c r="CT523" s="40"/>
      <c r="CU523" s="40"/>
      <c r="CV523" s="40"/>
      <c r="CW523" s="40"/>
      <c r="CX523" s="40"/>
      <c r="CY523" s="40"/>
      <c r="CZ523" s="40"/>
      <c r="DA523" s="40"/>
    </row>
    <row r="524" spans="1:105" ht="26.25" customHeight="1" x14ac:dyDescent="0.2">
      <c r="A524" s="64">
        <v>526</v>
      </c>
      <c r="B524" s="100">
        <v>90138</v>
      </c>
      <c r="C524" s="1" t="s">
        <v>254</v>
      </c>
      <c r="D524" s="1" t="s">
        <v>255</v>
      </c>
      <c r="E524" s="29" t="s">
        <v>256</v>
      </c>
      <c r="F524" s="30" t="s">
        <v>3322</v>
      </c>
      <c r="G524" s="86" t="s">
        <v>3323</v>
      </c>
      <c r="H524" s="35" t="s">
        <v>100</v>
      </c>
      <c r="I524" s="24" t="s">
        <v>129</v>
      </c>
      <c r="J524" s="5" t="s">
        <v>249</v>
      </c>
      <c r="K524" s="11">
        <v>1</v>
      </c>
      <c r="L524" s="35" t="s">
        <v>214</v>
      </c>
      <c r="M524" s="52" t="s">
        <v>215</v>
      </c>
      <c r="N524" s="52" t="s">
        <v>105</v>
      </c>
      <c r="O524" s="52" t="s">
        <v>106</v>
      </c>
      <c r="P524" s="35" t="s">
        <v>3324</v>
      </c>
      <c r="Q524" s="26" t="s">
        <v>217</v>
      </c>
      <c r="R524" s="15" t="s">
        <v>109</v>
      </c>
      <c r="S524" s="35" t="s">
        <v>110</v>
      </c>
      <c r="T524" s="12">
        <v>45075</v>
      </c>
      <c r="U524" s="37">
        <v>45078</v>
      </c>
      <c r="V524" s="37">
        <v>45260</v>
      </c>
      <c r="W524" s="7">
        <v>6</v>
      </c>
      <c r="X524" s="7">
        <v>0</v>
      </c>
      <c r="Y524" s="7">
        <v>180</v>
      </c>
      <c r="Z524" s="7" t="s">
        <v>3287</v>
      </c>
      <c r="AA524" s="10">
        <v>14400000</v>
      </c>
      <c r="AB524" s="10">
        <v>2400000</v>
      </c>
      <c r="AC524" s="28">
        <v>1235</v>
      </c>
      <c r="AD524" s="37">
        <v>45058</v>
      </c>
      <c r="AE524" s="10">
        <v>28800000</v>
      </c>
      <c r="AF524" s="28">
        <v>1487</v>
      </c>
      <c r="AG524" s="37">
        <v>45077</v>
      </c>
      <c r="AH524" s="10">
        <v>14400000</v>
      </c>
      <c r="AI524" s="15" t="s">
        <v>112</v>
      </c>
      <c r="AJ524" s="16">
        <v>45075</v>
      </c>
      <c r="AK524" s="6" t="s">
        <v>3325</v>
      </c>
      <c r="AL524" s="35" t="s">
        <v>114</v>
      </c>
      <c r="AM524" s="28" t="s">
        <v>263</v>
      </c>
      <c r="AN524" s="15" t="s">
        <v>264</v>
      </c>
      <c r="AO524" s="11"/>
      <c r="AP524" s="11" t="s">
        <v>265</v>
      </c>
      <c r="AQ524" s="11"/>
      <c r="AR524" s="40"/>
      <c r="AS524" s="40"/>
      <c r="AT524" s="40"/>
      <c r="AU524" s="40"/>
      <c r="AV524" s="40"/>
      <c r="AW524" s="40"/>
      <c r="AX524" s="40"/>
      <c r="AY524" s="40"/>
      <c r="AZ524" s="40"/>
      <c r="BA524" s="40"/>
      <c r="BB524" s="85"/>
      <c r="BC524" s="85"/>
      <c r="BD524" s="85"/>
      <c r="BE524" s="85"/>
      <c r="BF524" s="85"/>
      <c r="BG524" s="85"/>
      <c r="BH524" s="85"/>
      <c r="BI524" s="85"/>
      <c r="BJ524" s="85"/>
      <c r="BK524" s="85"/>
      <c r="BL524" s="85"/>
      <c r="BM524" s="85"/>
      <c r="BN524" s="85"/>
      <c r="BO524" s="85"/>
      <c r="BP524" s="85"/>
      <c r="BQ524" s="85"/>
      <c r="BR524" s="85"/>
      <c r="BS524" s="85"/>
      <c r="BT524" s="85"/>
      <c r="BU524" s="85"/>
      <c r="BV524" s="85"/>
      <c r="BW524" s="85"/>
      <c r="BX524" s="218"/>
      <c r="BY524" s="92">
        <f>V524</f>
        <v>45260</v>
      </c>
      <c r="BZ524" s="26">
        <f>Y524+AZ524</f>
        <v>180</v>
      </c>
      <c r="CA524" s="26" t="str">
        <f>Z524</f>
        <v xml:space="preserve">6 MESES </v>
      </c>
      <c r="CB524" s="157">
        <f>AA524+AU524</f>
        <v>14400000</v>
      </c>
      <c r="CC524" s="11" t="s">
        <v>281</v>
      </c>
      <c r="CD524" s="40"/>
      <c r="CE524" s="40"/>
      <c r="CF524" s="40"/>
      <c r="CG524" s="40"/>
      <c r="CH524" s="40"/>
      <c r="CI524" s="40"/>
      <c r="CJ524" s="40"/>
      <c r="CK524" s="40"/>
      <c r="CL524" s="40"/>
      <c r="CM524" s="40"/>
      <c r="CN524" s="40"/>
      <c r="CO524" s="40"/>
      <c r="CP524" s="40"/>
      <c r="CQ524" s="40"/>
      <c r="CR524" s="40"/>
      <c r="CS524" s="40"/>
      <c r="CT524" s="40"/>
      <c r="CU524" s="40"/>
      <c r="CV524" s="40"/>
      <c r="CW524" s="40"/>
      <c r="CX524" s="40"/>
      <c r="CY524" s="40"/>
      <c r="CZ524" s="40"/>
      <c r="DA524" s="40"/>
    </row>
    <row r="525" spans="1:105" ht="26.25" hidden="1" customHeight="1" x14ac:dyDescent="0.2">
      <c r="A525" s="271">
        <v>527</v>
      </c>
      <c r="B525" s="208">
        <v>90773</v>
      </c>
      <c r="C525" s="1" t="s">
        <v>2559</v>
      </c>
      <c r="D525" s="13" t="s">
        <v>3326</v>
      </c>
      <c r="E525" s="205" t="s">
        <v>1129</v>
      </c>
      <c r="F525" s="272" t="s">
        <v>3327</v>
      </c>
      <c r="G525" s="273" t="s">
        <v>3328</v>
      </c>
      <c r="H525" s="143" t="s">
        <v>2564</v>
      </c>
      <c r="I525" s="150" t="s">
        <v>1446</v>
      </c>
      <c r="J525" s="150" t="s">
        <v>1446</v>
      </c>
      <c r="K525" s="150" t="s">
        <v>1446</v>
      </c>
      <c r="L525" s="150" t="s">
        <v>1446</v>
      </c>
      <c r="M525" s="150" t="s">
        <v>1446</v>
      </c>
      <c r="N525" s="150" t="s">
        <v>1446</v>
      </c>
      <c r="O525" s="150" t="s">
        <v>1446</v>
      </c>
      <c r="P525" s="143" t="s">
        <v>3329</v>
      </c>
      <c r="Q525" s="123" t="s">
        <v>3330</v>
      </c>
      <c r="R525" s="120" t="s">
        <v>109</v>
      </c>
      <c r="S525" s="143" t="s">
        <v>2584</v>
      </c>
      <c r="T525" s="152">
        <v>45077</v>
      </c>
      <c r="U525" s="153">
        <v>45111</v>
      </c>
      <c r="V525" s="153">
        <v>45385</v>
      </c>
      <c r="W525" s="118">
        <v>9</v>
      </c>
      <c r="X525" s="118">
        <v>0</v>
      </c>
      <c r="Y525" s="118">
        <f>9*30</f>
        <v>270</v>
      </c>
      <c r="Z525" s="118" t="s">
        <v>1150</v>
      </c>
      <c r="AA525" s="119">
        <v>864000000</v>
      </c>
      <c r="AB525" s="274" t="s">
        <v>1446</v>
      </c>
      <c r="AC525" s="151">
        <v>1250</v>
      </c>
      <c r="AD525" s="153">
        <v>45071</v>
      </c>
      <c r="AE525" s="119">
        <v>649350000</v>
      </c>
      <c r="AF525" s="151">
        <v>1489</v>
      </c>
      <c r="AG525" s="153">
        <v>45078</v>
      </c>
      <c r="AH525" s="119">
        <v>649350000</v>
      </c>
      <c r="AI525" s="120" t="s">
        <v>112</v>
      </c>
      <c r="AJ525" s="121">
        <v>45075</v>
      </c>
      <c r="AK525" s="122" t="s">
        <v>3331</v>
      </c>
      <c r="AL525" s="143" t="s">
        <v>114</v>
      </c>
      <c r="AM525" s="151" t="s">
        <v>2363</v>
      </c>
      <c r="AN525" s="120" t="s">
        <v>1838</v>
      </c>
      <c r="AO525" s="83"/>
      <c r="AP525" s="83" t="s">
        <v>219</v>
      </c>
      <c r="AQ525" s="83"/>
      <c r="AR525" s="63"/>
      <c r="AS525" s="63"/>
      <c r="AT525" s="63"/>
      <c r="AU525" s="63"/>
      <c r="AV525" s="63"/>
      <c r="AW525" s="63"/>
      <c r="AX525" s="63"/>
      <c r="AY525" s="63"/>
      <c r="AZ525" s="63"/>
      <c r="BA525" s="63"/>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176">
        <f>V525</f>
        <v>45385</v>
      </c>
      <c r="BZ525" s="63"/>
      <c r="CA525" s="63"/>
      <c r="CB525" s="63"/>
      <c r="CC525" s="128" t="s">
        <v>121</v>
      </c>
      <c r="CD525" s="63"/>
      <c r="CE525" s="120" t="s">
        <v>3332</v>
      </c>
      <c r="CF525" s="171">
        <v>34538289</v>
      </c>
      <c r="CG525" s="63"/>
      <c r="CH525" s="63"/>
      <c r="CI525" s="63"/>
      <c r="CJ525" s="63"/>
      <c r="CK525" s="63"/>
      <c r="CL525" s="63"/>
      <c r="CM525" s="63"/>
      <c r="CN525" s="63"/>
      <c r="CO525" s="63"/>
      <c r="CP525" s="63"/>
      <c r="CQ525" s="63"/>
      <c r="CR525" s="63"/>
      <c r="CS525" s="63"/>
      <c r="CT525" s="63"/>
      <c r="CU525" s="63"/>
      <c r="CV525" s="63"/>
      <c r="CW525" s="63"/>
      <c r="CX525" s="63"/>
      <c r="CY525" s="123" t="s">
        <v>1446</v>
      </c>
      <c r="CZ525" s="123"/>
      <c r="DA525" s="63"/>
    </row>
    <row r="526" spans="1:105" ht="26.25" customHeight="1" x14ac:dyDescent="0.2">
      <c r="A526" s="64">
        <v>528</v>
      </c>
      <c r="B526" s="100">
        <v>90421</v>
      </c>
      <c r="C526" s="1" t="s">
        <v>200</v>
      </c>
      <c r="D526" s="1" t="s">
        <v>201</v>
      </c>
      <c r="E526" s="29" t="s">
        <v>202</v>
      </c>
      <c r="F526" s="30" t="s">
        <v>3333</v>
      </c>
      <c r="G526" s="86" t="s">
        <v>3334</v>
      </c>
      <c r="H526" s="35" t="s">
        <v>100</v>
      </c>
      <c r="I526" s="24" t="s">
        <v>129</v>
      </c>
      <c r="J526" s="5" t="s">
        <v>249</v>
      </c>
      <c r="K526" s="11">
        <v>3</v>
      </c>
      <c r="L526" s="87" t="s">
        <v>290</v>
      </c>
      <c r="M526" s="52" t="s">
        <v>215</v>
      </c>
      <c r="N526" s="52" t="s">
        <v>105</v>
      </c>
      <c r="O526" s="52" t="s">
        <v>106</v>
      </c>
      <c r="P526" s="35" t="s">
        <v>3335</v>
      </c>
      <c r="Q526" s="26" t="s">
        <v>3336</v>
      </c>
      <c r="R526" s="15" t="s">
        <v>109</v>
      </c>
      <c r="S526" s="35" t="s">
        <v>110</v>
      </c>
      <c r="T526" s="12">
        <v>45076</v>
      </c>
      <c r="U526" s="37">
        <v>45083</v>
      </c>
      <c r="V526" s="37">
        <v>45265</v>
      </c>
      <c r="W526" s="7">
        <v>6</v>
      </c>
      <c r="X526" s="7">
        <v>0</v>
      </c>
      <c r="Y526" s="7">
        <v>180</v>
      </c>
      <c r="Z526" s="7" t="s">
        <v>3287</v>
      </c>
      <c r="AA526" s="10">
        <v>18000000</v>
      </c>
      <c r="AB526" s="10">
        <v>3000000</v>
      </c>
      <c r="AC526" s="28">
        <v>1246</v>
      </c>
      <c r="AD526" s="37">
        <v>45064</v>
      </c>
      <c r="AE526" s="10">
        <v>18000000</v>
      </c>
      <c r="AF526" s="28">
        <v>1490</v>
      </c>
      <c r="AG526" s="37">
        <v>45079</v>
      </c>
      <c r="AH526" s="10">
        <v>18000000</v>
      </c>
      <c r="AI526" s="15" t="s">
        <v>112</v>
      </c>
      <c r="AJ526" s="16">
        <v>45075</v>
      </c>
      <c r="AK526" s="6" t="s">
        <v>3337</v>
      </c>
      <c r="AL526" s="35" t="s">
        <v>114</v>
      </c>
      <c r="AM526" s="28" t="s">
        <v>210</v>
      </c>
      <c r="AN526" s="15" t="s">
        <v>233</v>
      </c>
      <c r="AO526" s="11"/>
      <c r="AP526" s="11" t="s">
        <v>126</v>
      </c>
      <c r="AQ526" s="11"/>
      <c r="AR526" s="40"/>
      <c r="AS526" s="40"/>
      <c r="AT526" s="40"/>
      <c r="AU526" s="40"/>
      <c r="AV526" s="40"/>
      <c r="AW526" s="40"/>
      <c r="AX526" s="40"/>
      <c r="AY526" s="40"/>
      <c r="AZ526" s="40"/>
      <c r="BA526" s="40"/>
      <c r="BB526" s="75"/>
      <c r="BC526" s="75"/>
      <c r="BD526" s="75"/>
      <c r="BE526" s="75"/>
      <c r="BF526" s="75"/>
      <c r="BG526" s="75"/>
      <c r="BH526" s="75"/>
      <c r="BI526" s="75"/>
      <c r="BJ526" s="75"/>
      <c r="BK526" s="75"/>
      <c r="BL526" s="75"/>
      <c r="BM526" s="75"/>
      <c r="BN526" s="75"/>
      <c r="BO526" s="75"/>
      <c r="BP526" s="75"/>
      <c r="BQ526" s="75"/>
      <c r="BR526" s="75"/>
      <c r="BS526" s="75"/>
      <c r="BT526" s="75"/>
      <c r="BU526" s="75"/>
      <c r="BV526" s="75"/>
      <c r="BW526" s="75"/>
      <c r="BX526" s="207"/>
      <c r="BY526" s="92">
        <f>V526</f>
        <v>45265</v>
      </c>
      <c r="BZ526" s="26">
        <f>Y526+AZ526</f>
        <v>180</v>
      </c>
      <c r="CA526" s="26" t="str">
        <f>Z526</f>
        <v xml:space="preserve">6 MESES </v>
      </c>
      <c r="CB526" s="157">
        <f>AA526+AU526</f>
        <v>18000000</v>
      </c>
      <c r="CC526" s="11" t="s">
        <v>281</v>
      </c>
      <c r="CD526" s="40"/>
      <c r="CE526" s="40"/>
      <c r="CF526" s="40"/>
      <c r="CG526" s="40"/>
      <c r="CH526" s="40"/>
      <c r="CI526" s="40"/>
      <c r="CJ526" s="40"/>
      <c r="CK526" s="40"/>
      <c r="CL526" s="40"/>
      <c r="CM526" s="40"/>
      <c r="CN526" s="40"/>
      <c r="CO526" s="40"/>
      <c r="CP526" s="40"/>
      <c r="CQ526" s="40"/>
      <c r="CR526" s="40"/>
      <c r="CS526" s="40"/>
      <c r="CT526" s="40"/>
      <c r="CU526" s="40"/>
      <c r="CV526" s="40"/>
      <c r="CW526" s="40"/>
      <c r="CX526" s="40"/>
      <c r="CY526" s="40"/>
      <c r="CZ526" s="40"/>
      <c r="DA526" s="40"/>
    </row>
    <row r="527" spans="1:105" ht="26.25" customHeight="1" x14ac:dyDescent="0.2">
      <c r="A527" s="64">
        <v>529</v>
      </c>
      <c r="B527" s="100">
        <v>90141</v>
      </c>
      <c r="C527" s="1" t="s">
        <v>2217</v>
      </c>
      <c r="D527" s="1" t="s">
        <v>622</v>
      </c>
      <c r="E527" s="29" t="s">
        <v>623</v>
      </c>
      <c r="F527" s="30" t="s">
        <v>3338</v>
      </c>
      <c r="G527" s="86" t="s">
        <v>3339</v>
      </c>
      <c r="H527" s="35" t="s">
        <v>100</v>
      </c>
      <c r="I527" s="24" t="s">
        <v>129</v>
      </c>
      <c r="J527" s="5" t="s">
        <v>249</v>
      </c>
      <c r="K527" s="11">
        <v>3</v>
      </c>
      <c r="L527" s="87" t="s">
        <v>290</v>
      </c>
      <c r="M527" s="52" t="s">
        <v>2828</v>
      </c>
      <c r="N527" s="52" t="s">
        <v>105</v>
      </c>
      <c r="O527" s="52" t="s">
        <v>106</v>
      </c>
      <c r="P527" s="35" t="s">
        <v>3340</v>
      </c>
      <c r="Q527" s="26" t="s">
        <v>3341</v>
      </c>
      <c r="R527" s="15" t="s">
        <v>109</v>
      </c>
      <c r="S527" s="35" t="s">
        <v>110</v>
      </c>
      <c r="T527" s="12">
        <v>45084</v>
      </c>
      <c r="U527" s="37">
        <v>45090</v>
      </c>
      <c r="V527" s="37">
        <v>45272</v>
      </c>
      <c r="W527" s="7">
        <v>6</v>
      </c>
      <c r="X527" s="7">
        <v>0</v>
      </c>
      <c r="Y527" s="7">
        <v>180</v>
      </c>
      <c r="Z527" s="7" t="s">
        <v>3287</v>
      </c>
      <c r="AA527" s="10">
        <v>21000000</v>
      </c>
      <c r="AB527" s="10">
        <v>3500000</v>
      </c>
      <c r="AC527" s="28">
        <v>1234</v>
      </c>
      <c r="AD527" s="37">
        <v>45058</v>
      </c>
      <c r="AE527" s="10">
        <v>63000000</v>
      </c>
      <c r="AF527" s="28">
        <v>1497</v>
      </c>
      <c r="AG527" s="37">
        <v>45085</v>
      </c>
      <c r="AH527" s="10">
        <v>21000000</v>
      </c>
      <c r="AI527" s="15" t="s">
        <v>112</v>
      </c>
      <c r="AJ527" s="16">
        <v>45051</v>
      </c>
      <c r="AK527" s="6" t="s">
        <v>3342</v>
      </c>
      <c r="AL527" s="35" t="s">
        <v>114</v>
      </c>
      <c r="AM527" s="28" t="s">
        <v>630</v>
      </c>
      <c r="AN527" s="11" t="s">
        <v>2792</v>
      </c>
      <c r="AO527" s="11"/>
      <c r="AP527" s="11" t="s">
        <v>472</v>
      </c>
      <c r="AQ527" s="11"/>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215"/>
      <c r="BY527" s="92">
        <f>V527</f>
        <v>45272</v>
      </c>
      <c r="BZ527" s="26">
        <f>Y527+AZ527</f>
        <v>180</v>
      </c>
      <c r="CA527" s="26" t="str">
        <f>Z527</f>
        <v xml:space="preserve">6 MESES </v>
      </c>
      <c r="CB527" s="157">
        <f>AA527+AU527</f>
        <v>21000000</v>
      </c>
      <c r="CC527" s="14" t="s">
        <v>281</v>
      </c>
      <c r="CD527" s="40"/>
      <c r="CE527" s="40"/>
      <c r="CF527" s="40"/>
      <c r="CG527" s="40"/>
      <c r="CH527" s="40"/>
      <c r="CI527" s="40"/>
      <c r="CJ527" s="40"/>
      <c r="CK527" s="40"/>
      <c r="CL527" s="40"/>
      <c r="CM527" s="40"/>
      <c r="CN527" s="40"/>
      <c r="CO527" s="40"/>
      <c r="CP527" s="40"/>
      <c r="CQ527" s="40"/>
      <c r="CR527" s="40"/>
      <c r="CS527" s="40"/>
      <c r="CT527" s="40"/>
      <c r="CU527" s="40"/>
      <c r="CV527" s="40"/>
      <c r="CW527" s="40"/>
      <c r="CX527" s="40"/>
      <c r="CY527" s="40"/>
      <c r="CZ527" s="40"/>
      <c r="DA527" s="40"/>
    </row>
    <row r="528" spans="1:105" ht="26.25" customHeight="1" x14ac:dyDescent="0.2">
      <c r="A528" s="64">
        <v>530</v>
      </c>
      <c r="B528" s="100">
        <v>90140</v>
      </c>
      <c r="C528" s="1" t="s">
        <v>2217</v>
      </c>
      <c r="D528" s="1" t="s">
        <v>622</v>
      </c>
      <c r="E528" s="29" t="s">
        <v>623</v>
      </c>
      <c r="F528" s="30" t="s">
        <v>3343</v>
      </c>
      <c r="G528" s="86" t="s">
        <v>3344</v>
      </c>
      <c r="H528" s="35" t="s">
        <v>100</v>
      </c>
      <c r="I528" s="24" t="s">
        <v>129</v>
      </c>
      <c r="J528" s="5" t="s">
        <v>249</v>
      </c>
      <c r="K528" s="11">
        <v>3</v>
      </c>
      <c r="L528" s="35" t="s">
        <v>103</v>
      </c>
      <c r="M528" s="52" t="s">
        <v>2789</v>
      </c>
      <c r="N528" s="52" t="s">
        <v>105</v>
      </c>
      <c r="O528" s="52" t="s">
        <v>106</v>
      </c>
      <c r="P528" s="35" t="s">
        <v>3345</v>
      </c>
      <c r="Q528" s="26" t="s">
        <v>2902</v>
      </c>
      <c r="R528" s="15" t="s">
        <v>109</v>
      </c>
      <c r="S528" s="35" t="s">
        <v>110</v>
      </c>
      <c r="T528" s="12">
        <v>45077</v>
      </c>
      <c r="U528" s="37">
        <v>45079</v>
      </c>
      <c r="V528" s="37">
        <v>45261</v>
      </c>
      <c r="W528" s="7">
        <v>6</v>
      </c>
      <c r="X528" s="7">
        <v>0</v>
      </c>
      <c r="Y528" s="7">
        <v>180</v>
      </c>
      <c r="Z528" s="7" t="s">
        <v>3287</v>
      </c>
      <c r="AA528" s="10">
        <v>27300000</v>
      </c>
      <c r="AB528" s="10">
        <v>4550000</v>
      </c>
      <c r="AC528" s="28">
        <v>1233</v>
      </c>
      <c r="AD528" s="37">
        <v>45058</v>
      </c>
      <c r="AE528" s="10">
        <v>27300000</v>
      </c>
      <c r="AF528" s="28">
        <v>1488</v>
      </c>
      <c r="AG528" s="37">
        <v>45078</v>
      </c>
      <c r="AH528" s="10">
        <v>27300000</v>
      </c>
      <c r="AI528" s="15" t="s">
        <v>112</v>
      </c>
      <c r="AJ528" s="16">
        <v>45076</v>
      </c>
      <c r="AK528" s="6" t="s">
        <v>3346</v>
      </c>
      <c r="AL528" s="35" t="s">
        <v>114</v>
      </c>
      <c r="AM528" s="28" t="s">
        <v>630</v>
      </c>
      <c r="AN528" s="11" t="s">
        <v>2792</v>
      </c>
      <c r="AO528" s="11"/>
      <c r="AP528" s="11" t="s">
        <v>472</v>
      </c>
      <c r="AQ528" s="11">
        <v>1</v>
      </c>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26" t="s">
        <v>596</v>
      </c>
      <c r="BX528" s="230">
        <v>45260</v>
      </c>
      <c r="BY528" s="92">
        <v>45260</v>
      </c>
      <c r="BZ528" s="26">
        <v>179</v>
      </c>
      <c r="CA528" s="26" t="s">
        <v>3347</v>
      </c>
      <c r="CB528" s="157">
        <f>AA528+AU528</f>
        <v>27300000</v>
      </c>
      <c r="CC528" s="26" t="s">
        <v>598</v>
      </c>
      <c r="CD528" s="40"/>
      <c r="CE528" s="40"/>
      <c r="CF528" s="40"/>
      <c r="CG528" s="40"/>
      <c r="CH528" s="40"/>
      <c r="CI528" s="40"/>
      <c r="CJ528" s="40"/>
      <c r="CK528" s="40"/>
      <c r="CL528" s="40"/>
      <c r="CM528" s="40"/>
      <c r="CN528" s="40"/>
      <c r="CO528" s="40"/>
      <c r="CP528" s="40"/>
      <c r="CQ528" s="40"/>
      <c r="CR528" s="40"/>
      <c r="CS528" s="40"/>
      <c r="CT528" s="40"/>
      <c r="CU528" s="40"/>
      <c r="CV528" s="40"/>
      <c r="CW528" s="40"/>
      <c r="CX528" s="40"/>
      <c r="CY528" s="40"/>
      <c r="CZ528" s="40"/>
      <c r="DA528" s="40"/>
    </row>
    <row r="529" spans="1:105" ht="26.25" customHeight="1" x14ac:dyDescent="0.2">
      <c r="A529" s="64">
        <v>531</v>
      </c>
      <c r="B529" s="100">
        <v>90141</v>
      </c>
      <c r="C529" s="1" t="s">
        <v>2217</v>
      </c>
      <c r="D529" s="1" t="s">
        <v>622</v>
      </c>
      <c r="E529" s="29" t="s">
        <v>623</v>
      </c>
      <c r="F529" s="30" t="s">
        <v>3348</v>
      </c>
      <c r="G529" s="86" t="s">
        <v>3349</v>
      </c>
      <c r="H529" s="35" t="s">
        <v>100</v>
      </c>
      <c r="I529" s="24" t="s">
        <v>101</v>
      </c>
      <c r="J529" s="5" t="s">
        <v>249</v>
      </c>
      <c r="K529" s="11">
        <v>3</v>
      </c>
      <c r="L529" s="87" t="s">
        <v>290</v>
      </c>
      <c r="M529" s="52" t="s">
        <v>3350</v>
      </c>
      <c r="N529" s="52" t="s">
        <v>105</v>
      </c>
      <c r="O529" s="52" t="s">
        <v>106</v>
      </c>
      <c r="P529" s="35" t="s">
        <v>3351</v>
      </c>
      <c r="Q529" s="26" t="s">
        <v>2222</v>
      </c>
      <c r="R529" s="15" t="s">
        <v>109</v>
      </c>
      <c r="S529" s="35" t="s">
        <v>110</v>
      </c>
      <c r="T529" s="12">
        <v>45083</v>
      </c>
      <c r="U529" s="37">
        <v>45090</v>
      </c>
      <c r="V529" s="37">
        <v>45272</v>
      </c>
      <c r="W529" s="7">
        <v>6</v>
      </c>
      <c r="X529" s="7">
        <v>0</v>
      </c>
      <c r="Y529" s="7">
        <v>180</v>
      </c>
      <c r="Z529" s="7" t="s">
        <v>3287</v>
      </c>
      <c r="AA529" s="10">
        <v>21000000</v>
      </c>
      <c r="AB529" s="10">
        <v>3500000</v>
      </c>
      <c r="AC529" s="28">
        <v>1234</v>
      </c>
      <c r="AD529" s="37">
        <v>45058</v>
      </c>
      <c r="AE529" s="10">
        <v>63000000</v>
      </c>
      <c r="AF529" s="28">
        <v>1496</v>
      </c>
      <c r="AG529" s="37">
        <v>45085</v>
      </c>
      <c r="AH529" s="10">
        <v>21000000</v>
      </c>
      <c r="AI529" s="15" t="s">
        <v>112</v>
      </c>
      <c r="AJ529" s="16">
        <v>45079</v>
      </c>
      <c r="AK529" s="6" t="s">
        <v>3352</v>
      </c>
      <c r="AL529" s="35" t="s">
        <v>114</v>
      </c>
      <c r="AM529" s="28" t="s">
        <v>630</v>
      </c>
      <c r="AN529" s="11" t="s">
        <v>2792</v>
      </c>
      <c r="AO529" s="11"/>
      <c r="AP529" s="11" t="s">
        <v>472</v>
      </c>
      <c r="AQ529" s="11"/>
      <c r="AR529" s="40"/>
      <c r="AS529" s="40"/>
      <c r="AT529" s="40"/>
      <c r="AU529" s="40"/>
      <c r="AV529" s="40"/>
      <c r="AW529" s="40"/>
      <c r="AX529" s="40"/>
      <c r="AY529" s="40"/>
      <c r="AZ529" s="40"/>
      <c r="BA529" s="40"/>
      <c r="BB529" s="85"/>
      <c r="BC529" s="85"/>
      <c r="BD529" s="85"/>
      <c r="BE529" s="85"/>
      <c r="BF529" s="85"/>
      <c r="BG529" s="85"/>
      <c r="BH529" s="85"/>
      <c r="BI529" s="85"/>
      <c r="BJ529" s="85"/>
      <c r="BK529" s="85"/>
      <c r="BL529" s="85"/>
      <c r="BM529" s="85"/>
      <c r="BN529" s="85"/>
      <c r="BO529" s="85"/>
      <c r="BP529" s="85"/>
      <c r="BQ529" s="85"/>
      <c r="BR529" s="85"/>
      <c r="BS529" s="85"/>
      <c r="BT529" s="85"/>
      <c r="BU529" s="85"/>
      <c r="BV529" s="85"/>
      <c r="BW529" s="85"/>
      <c r="BX529" s="218"/>
      <c r="BY529" s="92">
        <f>V529</f>
        <v>45272</v>
      </c>
      <c r="BZ529" s="26">
        <f>Y529+AZ529</f>
        <v>180</v>
      </c>
      <c r="CA529" s="26" t="str">
        <f>Z529</f>
        <v xml:space="preserve">6 MESES </v>
      </c>
      <c r="CB529" s="157">
        <f>AA529+AU529</f>
        <v>21000000</v>
      </c>
      <c r="CC529" s="14" t="s">
        <v>281</v>
      </c>
      <c r="CD529" s="40"/>
      <c r="CE529" s="40"/>
      <c r="CF529" s="40"/>
      <c r="CG529" s="40"/>
      <c r="CH529" s="40"/>
      <c r="CI529" s="40"/>
      <c r="CJ529" s="40"/>
      <c r="CK529" s="40"/>
      <c r="CL529" s="40"/>
      <c r="CM529" s="40"/>
      <c r="CN529" s="40"/>
      <c r="CO529" s="40"/>
      <c r="CP529" s="40"/>
      <c r="CQ529" s="40"/>
      <c r="CR529" s="40"/>
      <c r="CS529" s="40"/>
      <c r="CT529" s="40"/>
      <c r="CU529" s="40"/>
      <c r="CV529" s="40"/>
      <c r="CW529" s="40"/>
      <c r="CX529" s="40"/>
      <c r="CY529" s="40"/>
      <c r="CZ529" s="40"/>
      <c r="DA529" s="40"/>
    </row>
    <row r="530" spans="1:105" ht="26.25" hidden="1" customHeight="1" x14ac:dyDescent="0.2">
      <c r="A530" s="265">
        <v>532</v>
      </c>
      <c r="B530" s="209">
        <v>90367</v>
      </c>
      <c r="C530" s="56" t="s">
        <v>2559</v>
      </c>
      <c r="D530" s="13" t="s">
        <v>3353</v>
      </c>
      <c r="E530" s="205" t="s">
        <v>3354</v>
      </c>
      <c r="F530" s="266" t="s">
        <v>3355</v>
      </c>
      <c r="G530" s="267" t="s">
        <v>3356</v>
      </c>
      <c r="H530" s="50" t="s">
        <v>2564</v>
      </c>
      <c r="I530" s="126" t="s">
        <v>1446</v>
      </c>
      <c r="J530" s="126" t="s">
        <v>1446</v>
      </c>
      <c r="K530" s="126" t="s">
        <v>1446</v>
      </c>
      <c r="L530" s="126" t="s">
        <v>1446</v>
      </c>
      <c r="M530" s="126" t="s">
        <v>1446</v>
      </c>
      <c r="N530" s="126" t="s">
        <v>1446</v>
      </c>
      <c r="O530" s="126" t="s">
        <v>1446</v>
      </c>
      <c r="P530" s="50" t="s">
        <v>3358</v>
      </c>
      <c r="Q530" s="80" t="s">
        <v>3359</v>
      </c>
      <c r="R530" s="80" t="s">
        <v>2567</v>
      </c>
      <c r="S530" s="50" t="s">
        <v>110</v>
      </c>
      <c r="T530" s="139">
        <v>45075</v>
      </c>
      <c r="U530" s="38">
        <v>45075</v>
      </c>
      <c r="V530" s="38">
        <v>45295</v>
      </c>
      <c r="W530" s="8">
        <v>8</v>
      </c>
      <c r="X530" s="8">
        <v>0</v>
      </c>
      <c r="Y530" s="8">
        <f>W530*30</f>
        <v>240</v>
      </c>
      <c r="Z530" s="8" t="s">
        <v>1374</v>
      </c>
      <c r="AA530" s="115">
        <v>317768630</v>
      </c>
      <c r="AB530" s="269" t="s">
        <v>1446</v>
      </c>
      <c r="AC530" s="126" t="s">
        <v>3360</v>
      </c>
      <c r="AD530" s="268" t="s">
        <v>3361</v>
      </c>
      <c r="AE530" s="259" t="s">
        <v>3362</v>
      </c>
      <c r="AF530" s="126" t="s">
        <v>3363</v>
      </c>
      <c r="AG530" s="268" t="s">
        <v>3364</v>
      </c>
      <c r="AH530" s="259" t="s">
        <v>3365</v>
      </c>
      <c r="AI530" s="36" t="s">
        <v>2361</v>
      </c>
      <c r="AJ530" s="116">
        <v>45075</v>
      </c>
      <c r="AK530" s="114" t="s">
        <v>3366</v>
      </c>
      <c r="AL530" s="50" t="s">
        <v>2576</v>
      </c>
      <c r="AM530" s="138" t="s">
        <v>2363</v>
      </c>
      <c r="AN530" s="36" t="s">
        <v>2577</v>
      </c>
      <c r="AO530" s="36" t="s">
        <v>2578</v>
      </c>
      <c r="AP530" s="31" t="s">
        <v>472</v>
      </c>
      <c r="AQ530" s="31"/>
      <c r="AR530" s="75"/>
      <c r="AS530" s="75"/>
      <c r="AT530" s="75"/>
      <c r="AU530" s="75"/>
      <c r="AV530" s="75"/>
      <c r="AW530" s="75"/>
      <c r="AX530" s="75"/>
      <c r="AY530" s="75"/>
      <c r="AZ530" s="75"/>
      <c r="BA530" s="75"/>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141">
        <f>V530</f>
        <v>45295</v>
      </c>
      <c r="BZ530" s="75"/>
      <c r="CA530" s="75"/>
      <c r="CB530" s="75"/>
      <c r="CC530" s="127" t="s">
        <v>121</v>
      </c>
      <c r="CD530" s="75"/>
      <c r="CE530" s="36" t="s">
        <v>3367</v>
      </c>
      <c r="CF530" s="154">
        <v>26563281</v>
      </c>
      <c r="CG530" s="36" t="s">
        <v>3368</v>
      </c>
      <c r="CH530" s="80">
        <v>860522931</v>
      </c>
      <c r="CI530" s="36" t="s">
        <v>3369</v>
      </c>
      <c r="CJ530" s="80" t="s">
        <v>3370</v>
      </c>
      <c r="CK530" s="36" t="s">
        <v>3357</v>
      </c>
      <c r="CL530" s="278">
        <v>0.75</v>
      </c>
      <c r="CM530" s="278" t="s">
        <v>3371</v>
      </c>
      <c r="CN530" s="80">
        <v>901643083</v>
      </c>
      <c r="CO530" s="36" t="s">
        <v>3372</v>
      </c>
      <c r="CP530" s="80" t="s">
        <v>3373</v>
      </c>
      <c r="CQ530" s="80" t="s">
        <v>3374</v>
      </c>
      <c r="CR530" s="278">
        <v>0.25</v>
      </c>
      <c r="CS530" s="278"/>
      <c r="CT530" s="278"/>
      <c r="CU530" s="278"/>
      <c r="CV530" s="278"/>
      <c r="CW530" s="278"/>
      <c r="CX530" s="278"/>
      <c r="CY530" s="154" t="s">
        <v>3375</v>
      </c>
      <c r="CZ530" s="80">
        <v>20</v>
      </c>
      <c r="DA530" s="75"/>
    </row>
    <row r="531" spans="1:105" ht="26.25" hidden="1" customHeight="1" x14ac:dyDescent="0.2">
      <c r="A531" s="55">
        <v>533</v>
      </c>
      <c r="B531" s="210">
        <v>90772</v>
      </c>
      <c r="C531" s="1" t="s">
        <v>2559</v>
      </c>
      <c r="D531" s="13" t="s">
        <v>3376</v>
      </c>
      <c r="E531" s="205" t="s">
        <v>3377</v>
      </c>
      <c r="F531" s="194" t="s">
        <v>3378</v>
      </c>
      <c r="G531" s="86" t="s">
        <v>3379</v>
      </c>
      <c r="H531" s="35" t="s">
        <v>2564</v>
      </c>
      <c r="I531" s="52" t="s">
        <v>1446</v>
      </c>
      <c r="J531" s="52" t="s">
        <v>1446</v>
      </c>
      <c r="K531" s="52" t="s">
        <v>1446</v>
      </c>
      <c r="L531" s="52" t="s">
        <v>1446</v>
      </c>
      <c r="M531" s="52" t="s">
        <v>1446</v>
      </c>
      <c r="N531" s="52" t="s">
        <v>1446</v>
      </c>
      <c r="O531" s="52" t="s">
        <v>1446</v>
      </c>
      <c r="P531" s="35" t="s">
        <v>3380</v>
      </c>
      <c r="Q531" s="26" t="s">
        <v>3381</v>
      </c>
      <c r="R531" s="26" t="s">
        <v>2567</v>
      </c>
      <c r="S531" s="35" t="s">
        <v>3176</v>
      </c>
      <c r="T531" s="12">
        <v>45078</v>
      </c>
      <c r="U531" s="37">
        <v>45078</v>
      </c>
      <c r="V531" s="37">
        <v>45199</v>
      </c>
      <c r="W531" s="7">
        <v>4</v>
      </c>
      <c r="X531" s="7">
        <v>0</v>
      </c>
      <c r="Y531" s="7">
        <f>4*30</f>
        <v>120</v>
      </c>
      <c r="Z531" s="7" t="s">
        <v>144</v>
      </c>
      <c r="AA531" s="10">
        <v>3784200</v>
      </c>
      <c r="AB531" s="34" t="s">
        <v>1446</v>
      </c>
      <c r="AC531" s="28">
        <v>1247</v>
      </c>
      <c r="AD531" s="37">
        <v>45071</v>
      </c>
      <c r="AE531" s="10">
        <v>38549518</v>
      </c>
      <c r="AF531" s="28">
        <v>1491</v>
      </c>
      <c r="AG531" s="37">
        <v>45082</v>
      </c>
      <c r="AH531" s="10">
        <v>3784200</v>
      </c>
      <c r="AI531" s="15" t="s">
        <v>2361</v>
      </c>
      <c r="AJ531" s="14">
        <v>45078</v>
      </c>
      <c r="AK531" s="6" t="s">
        <v>3382</v>
      </c>
      <c r="AL531" s="35" t="s">
        <v>2576</v>
      </c>
      <c r="AM531" s="28" t="s">
        <v>2363</v>
      </c>
      <c r="AN531" s="15" t="s">
        <v>181</v>
      </c>
      <c r="AO531" s="11"/>
      <c r="AP531" s="11" t="s">
        <v>172</v>
      </c>
      <c r="AQ531" s="11"/>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92">
        <f>V531</f>
        <v>45199</v>
      </c>
      <c r="BZ531" s="7">
        <f>Y531+AZ531</f>
        <v>120</v>
      </c>
      <c r="CA531" s="7" t="s">
        <v>144</v>
      </c>
      <c r="CB531" s="10">
        <f>AA531+AU531</f>
        <v>3784200</v>
      </c>
      <c r="CC531" s="11" t="s">
        <v>281</v>
      </c>
      <c r="CD531" s="40"/>
      <c r="CE531" s="15" t="s">
        <v>3383</v>
      </c>
      <c r="CF531" s="30"/>
      <c r="CG531" s="40"/>
      <c r="CH531" s="40"/>
      <c r="CI531" s="40"/>
      <c r="CJ531" s="40"/>
      <c r="CK531" s="40"/>
      <c r="CL531" s="40"/>
      <c r="CM531" s="40"/>
      <c r="CN531" s="40"/>
      <c r="CO531" s="40"/>
      <c r="CP531" s="40"/>
      <c r="CQ531" s="40"/>
      <c r="CR531" s="40"/>
      <c r="CS531" s="40"/>
      <c r="CT531" s="40"/>
      <c r="CU531" s="40"/>
      <c r="CV531" s="40"/>
      <c r="CW531" s="40"/>
      <c r="CX531" s="40"/>
      <c r="CY531" s="30" t="s">
        <v>3384</v>
      </c>
      <c r="CZ531" s="26"/>
      <c r="DA531" s="40"/>
    </row>
    <row r="532" spans="1:105" ht="26.25" hidden="1" customHeight="1" x14ac:dyDescent="0.2">
      <c r="A532" s="261">
        <v>534</v>
      </c>
      <c r="B532" s="208">
        <v>90772</v>
      </c>
      <c r="C532" s="1" t="s">
        <v>2559</v>
      </c>
      <c r="D532" s="13" t="s">
        <v>3376</v>
      </c>
      <c r="E532" s="205" t="s">
        <v>3377</v>
      </c>
      <c r="F532" s="262" t="s">
        <v>3385</v>
      </c>
      <c r="G532" s="179" t="s">
        <v>3386</v>
      </c>
      <c r="H532" s="48" t="s">
        <v>2353</v>
      </c>
      <c r="I532" s="132" t="s">
        <v>1446</v>
      </c>
      <c r="J532" s="132" t="s">
        <v>1446</v>
      </c>
      <c r="K532" s="132" t="s">
        <v>1446</v>
      </c>
      <c r="L532" s="132" t="s">
        <v>1446</v>
      </c>
      <c r="M532" s="132" t="s">
        <v>1446</v>
      </c>
      <c r="N532" s="132" t="s">
        <v>1446</v>
      </c>
      <c r="O532" s="132" t="s">
        <v>1446</v>
      </c>
      <c r="P532" s="48" t="s">
        <v>3387</v>
      </c>
      <c r="Q532" s="82" t="s">
        <v>3381</v>
      </c>
      <c r="R532" s="82" t="s">
        <v>2567</v>
      </c>
      <c r="S532" s="48" t="s">
        <v>3176</v>
      </c>
      <c r="T532" s="134">
        <v>45079</v>
      </c>
      <c r="U532" s="44">
        <v>45079</v>
      </c>
      <c r="V532" s="44">
        <v>45203</v>
      </c>
      <c r="W532" s="65">
        <v>4</v>
      </c>
      <c r="X532" s="65">
        <v>0</v>
      </c>
      <c r="Y532" s="65">
        <v>123</v>
      </c>
      <c r="Z532" s="65" t="s">
        <v>3388</v>
      </c>
      <c r="AA532" s="17">
        <v>18694603</v>
      </c>
      <c r="AB532" s="264" t="s">
        <v>1446</v>
      </c>
      <c r="AC532" s="133">
        <v>1247</v>
      </c>
      <c r="AD532" s="44">
        <v>45071</v>
      </c>
      <c r="AE532" s="17">
        <v>38549518</v>
      </c>
      <c r="AF532" s="133">
        <v>1492</v>
      </c>
      <c r="AG532" s="44">
        <v>45082</v>
      </c>
      <c r="AH532" s="17">
        <v>18694603</v>
      </c>
      <c r="AI532" s="105" t="s">
        <v>2361</v>
      </c>
      <c r="AJ532" s="106">
        <v>45079</v>
      </c>
      <c r="AK532" s="107" t="s">
        <v>3389</v>
      </c>
      <c r="AL532" s="48" t="s">
        <v>2576</v>
      </c>
      <c r="AM532" s="133" t="s">
        <v>2363</v>
      </c>
      <c r="AN532" s="105" t="s">
        <v>181</v>
      </c>
      <c r="AO532" s="39"/>
      <c r="AP532" s="39" t="s">
        <v>172</v>
      </c>
      <c r="AQ532" s="39"/>
      <c r="AR532" s="85"/>
      <c r="AS532" s="85"/>
      <c r="AT532" s="85"/>
      <c r="AU532" s="85"/>
      <c r="AV532" s="85"/>
      <c r="AW532" s="85"/>
      <c r="AX532" s="85"/>
      <c r="AY532" s="85"/>
      <c r="AZ532" s="85"/>
      <c r="BA532" s="85"/>
      <c r="BB532" s="40"/>
      <c r="BC532" s="40"/>
      <c r="BD532" s="40"/>
      <c r="BE532" s="40"/>
      <c r="BF532" s="40"/>
      <c r="BG532" s="40"/>
      <c r="BH532" s="40"/>
      <c r="BI532" s="40"/>
      <c r="BJ532" s="40"/>
      <c r="BK532" s="40"/>
      <c r="BL532" s="40"/>
      <c r="BM532" s="40"/>
      <c r="BN532" s="40"/>
      <c r="BO532" s="40"/>
      <c r="BP532" s="40"/>
      <c r="BQ532" s="40"/>
      <c r="BR532" s="40"/>
      <c r="BS532" s="40"/>
      <c r="BT532" s="40"/>
      <c r="BU532" s="40"/>
      <c r="BV532" s="40"/>
      <c r="BW532" s="40"/>
      <c r="BX532" s="40"/>
      <c r="BY532" s="130">
        <f>V532</f>
        <v>45203</v>
      </c>
      <c r="BZ532" s="65">
        <f>Y532+AZ532</f>
        <v>123</v>
      </c>
      <c r="CA532" s="65" t="s">
        <v>3388</v>
      </c>
      <c r="CB532" s="17">
        <f>AA532+AU532</f>
        <v>18694603</v>
      </c>
      <c r="CC532" s="39" t="s">
        <v>281</v>
      </c>
      <c r="CD532" s="85"/>
      <c r="CE532" s="105" t="s">
        <v>3386</v>
      </c>
      <c r="CF532" s="112">
        <v>91282210</v>
      </c>
      <c r="CG532" s="85"/>
      <c r="CH532" s="85"/>
      <c r="CI532" s="85"/>
      <c r="CJ532" s="85"/>
      <c r="CK532" s="85"/>
      <c r="CL532" s="85"/>
      <c r="CM532" s="85"/>
      <c r="CN532" s="85"/>
      <c r="CO532" s="85"/>
      <c r="CP532" s="85"/>
      <c r="CQ532" s="85"/>
      <c r="CR532" s="85"/>
      <c r="CS532" s="85"/>
      <c r="CT532" s="85"/>
      <c r="CU532" s="85"/>
      <c r="CV532" s="85"/>
      <c r="CW532" s="85"/>
      <c r="CX532" s="85"/>
      <c r="CY532" s="112" t="s">
        <v>3384</v>
      </c>
      <c r="CZ532" s="82"/>
      <c r="DA532" s="85"/>
    </row>
    <row r="533" spans="1:105" ht="26.25" customHeight="1" x14ac:dyDescent="0.2">
      <c r="A533" s="64">
        <v>535</v>
      </c>
      <c r="B533" s="100">
        <v>90414</v>
      </c>
      <c r="C533" s="1" t="s">
        <v>870</v>
      </c>
      <c r="D533" s="1" t="s">
        <v>871</v>
      </c>
      <c r="E533" s="29" t="s">
        <v>872</v>
      </c>
      <c r="F533" s="30" t="s">
        <v>3390</v>
      </c>
      <c r="G533" s="86" t="s">
        <v>3391</v>
      </c>
      <c r="H533" s="35" t="s">
        <v>100</v>
      </c>
      <c r="I533" s="24" t="s">
        <v>101</v>
      </c>
      <c r="J533" s="5" t="s">
        <v>249</v>
      </c>
      <c r="K533" s="11">
        <v>3</v>
      </c>
      <c r="L533" s="35" t="s">
        <v>103</v>
      </c>
      <c r="M533" s="52" t="s">
        <v>2250</v>
      </c>
      <c r="N533" s="52" t="s">
        <v>105</v>
      </c>
      <c r="O533" s="52" t="s">
        <v>106</v>
      </c>
      <c r="P533" s="35" t="s">
        <v>3392</v>
      </c>
      <c r="Q533" s="26" t="s">
        <v>1693</v>
      </c>
      <c r="R533" s="15" t="s">
        <v>109</v>
      </c>
      <c r="S533" s="35" t="s">
        <v>110</v>
      </c>
      <c r="T533" s="12">
        <v>45086</v>
      </c>
      <c r="U533" s="37">
        <v>45091</v>
      </c>
      <c r="V533" s="37">
        <v>45273</v>
      </c>
      <c r="W533" s="7">
        <v>6</v>
      </c>
      <c r="X533" s="7">
        <v>0</v>
      </c>
      <c r="Y533" s="7">
        <v>180</v>
      </c>
      <c r="Z533" s="7" t="s">
        <v>3287</v>
      </c>
      <c r="AA533" s="10">
        <v>27300000</v>
      </c>
      <c r="AB533" s="10">
        <v>4550000</v>
      </c>
      <c r="AC533" s="28">
        <v>1245</v>
      </c>
      <c r="AD533" s="37">
        <v>45064</v>
      </c>
      <c r="AE533" s="10">
        <v>27300000</v>
      </c>
      <c r="AF533" s="28">
        <v>1500</v>
      </c>
      <c r="AG533" s="37">
        <v>45090</v>
      </c>
      <c r="AH533" s="10">
        <v>27300000</v>
      </c>
      <c r="AI533" s="15" t="s">
        <v>112</v>
      </c>
      <c r="AJ533" s="16">
        <v>45084</v>
      </c>
      <c r="AK533" s="6" t="s">
        <v>3393</v>
      </c>
      <c r="AL533" s="35" t="s">
        <v>114</v>
      </c>
      <c r="AM533" s="28" t="s">
        <v>879</v>
      </c>
      <c r="AN533" s="15" t="s">
        <v>874</v>
      </c>
      <c r="AO533" s="15" t="s">
        <v>1126</v>
      </c>
      <c r="AP533" s="11" t="s">
        <v>310</v>
      </c>
      <c r="AQ533" s="11">
        <v>1</v>
      </c>
      <c r="AR533" s="40"/>
      <c r="AS533" s="40"/>
      <c r="AT533" s="40"/>
      <c r="AU533" s="40"/>
      <c r="AV533" s="40"/>
      <c r="AW533" s="40"/>
      <c r="AX533" s="40"/>
      <c r="AY533" s="40"/>
      <c r="AZ533" s="40"/>
      <c r="BA533" s="40"/>
      <c r="BB533" s="75"/>
      <c r="BC533" s="75"/>
      <c r="BD533" s="75"/>
      <c r="BE533" s="75"/>
      <c r="BF533" s="75"/>
      <c r="BG533" s="75"/>
      <c r="BH533" s="75"/>
      <c r="BI533" s="75"/>
      <c r="BJ533" s="75"/>
      <c r="BK533" s="80" t="s">
        <v>343</v>
      </c>
      <c r="BL533" s="140">
        <v>45153</v>
      </c>
      <c r="BM533" s="140">
        <v>45154</v>
      </c>
      <c r="BN533" s="80" t="s">
        <v>3394</v>
      </c>
      <c r="BO533" s="80">
        <v>52031787</v>
      </c>
      <c r="BP533" s="80" t="s">
        <v>3395</v>
      </c>
      <c r="BQ533" s="115">
        <v>9403292</v>
      </c>
      <c r="BR533" s="80" t="s">
        <v>3391</v>
      </c>
      <c r="BS533" s="80">
        <v>53062015</v>
      </c>
      <c r="BT533" s="80" t="s">
        <v>3396</v>
      </c>
      <c r="BU533" s="115">
        <v>17896708</v>
      </c>
      <c r="BV533" s="62" t="s">
        <v>3397</v>
      </c>
      <c r="BW533" s="75"/>
      <c r="BX533" s="207"/>
      <c r="BY533" s="92">
        <f>V533</f>
        <v>45273</v>
      </c>
      <c r="BZ533" s="26">
        <f>Y533+AZ533</f>
        <v>180</v>
      </c>
      <c r="CA533" s="26" t="str">
        <f>Z533</f>
        <v xml:space="preserve">6 MESES </v>
      </c>
      <c r="CB533" s="157">
        <f>AA533+AU533</f>
        <v>27300000</v>
      </c>
      <c r="CC533" s="11" t="s">
        <v>368</v>
      </c>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40"/>
      <c r="CZ533" s="40"/>
      <c r="DA533" s="40"/>
    </row>
    <row r="534" spans="1:105" ht="26.25" customHeight="1" x14ac:dyDescent="0.2">
      <c r="A534" s="64">
        <v>536</v>
      </c>
      <c r="B534" s="100">
        <v>90415</v>
      </c>
      <c r="C534" s="1" t="s">
        <v>870</v>
      </c>
      <c r="D534" s="1" t="s">
        <v>871</v>
      </c>
      <c r="E534" s="29" t="s">
        <v>872</v>
      </c>
      <c r="F534" s="30" t="s">
        <v>3398</v>
      </c>
      <c r="G534" s="86" t="s">
        <v>3399</v>
      </c>
      <c r="H534" s="35" t="s">
        <v>100</v>
      </c>
      <c r="I534" s="24" t="s">
        <v>129</v>
      </c>
      <c r="J534" s="5" t="s">
        <v>249</v>
      </c>
      <c r="K534" s="11">
        <v>3</v>
      </c>
      <c r="L534" s="35" t="s">
        <v>103</v>
      </c>
      <c r="M534" s="52" t="s">
        <v>3400</v>
      </c>
      <c r="N534" s="52" t="s">
        <v>105</v>
      </c>
      <c r="O534" s="52" t="s">
        <v>106</v>
      </c>
      <c r="P534" s="35" t="s">
        <v>3401</v>
      </c>
      <c r="Q534" s="26" t="s">
        <v>3026</v>
      </c>
      <c r="R534" s="15" t="s">
        <v>109</v>
      </c>
      <c r="S534" s="35" t="s">
        <v>110</v>
      </c>
      <c r="T534" s="12">
        <v>45086</v>
      </c>
      <c r="U534" s="37">
        <v>45091</v>
      </c>
      <c r="V534" s="37">
        <v>45273</v>
      </c>
      <c r="W534" s="7">
        <v>6</v>
      </c>
      <c r="X534" s="7">
        <v>0</v>
      </c>
      <c r="Y534" s="7">
        <v>180</v>
      </c>
      <c r="Z534" s="7" t="s">
        <v>3287</v>
      </c>
      <c r="AA534" s="10">
        <v>27300000</v>
      </c>
      <c r="AB534" s="10">
        <v>4550000</v>
      </c>
      <c r="AC534" s="28">
        <v>1241</v>
      </c>
      <c r="AD534" s="37">
        <v>45064</v>
      </c>
      <c r="AE534" s="10">
        <v>27300000</v>
      </c>
      <c r="AF534" s="28">
        <v>1501</v>
      </c>
      <c r="AG534" s="37">
        <v>45090</v>
      </c>
      <c r="AH534" s="10">
        <v>27300000</v>
      </c>
      <c r="AI534" s="15" t="s">
        <v>112</v>
      </c>
      <c r="AJ534" s="16">
        <v>45084</v>
      </c>
      <c r="AK534" s="6" t="s">
        <v>3402</v>
      </c>
      <c r="AL534" s="35" t="s">
        <v>114</v>
      </c>
      <c r="AM534" s="28" t="s">
        <v>879</v>
      </c>
      <c r="AN534" s="15" t="s">
        <v>874</v>
      </c>
      <c r="AO534" s="15" t="s">
        <v>1126</v>
      </c>
      <c r="AP534" s="11" t="s">
        <v>310</v>
      </c>
      <c r="AQ534" s="11"/>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215"/>
      <c r="BY534" s="92">
        <f>V534</f>
        <v>45273</v>
      </c>
      <c r="BZ534" s="26">
        <f>Y534+AZ534</f>
        <v>180</v>
      </c>
      <c r="CA534" s="26" t="str">
        <f>Z534</f>
        <v xml:space="preserve">6 MESES </v>
      </c>
      <c r="CB534" s="157">
        <f>AA534+AU534</f>
        <v>27300000</v>
      </c>
      <c r="CC534" s="14" t="s">
        <v>281</v>
      </c>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40"/>
      <c r="CZ534" s="40"/>
      <c r="DA534" s="40"/>
    </row>
    <row r="535" spans="1:105" ht="26.25" customHeight="1" x14ac:dyDescent="0.2">
      <c r="A535" s="64">
        <v>537</v>
      </c>
      <c r="B535" s="100">
        <v>90413</v>
      </c>
      <c r="C535" s="1" t="s">
        <v>254</v>
      </c>
      <c r="D535" s="1" t="s">
        <v>255</v>
      </c>
      <c r="E535" s="29" t="s">
        <v>256</v>
      </c>
      <c r="F535" s="30" t="s">
        <v>3403</v>
      </c>
      <c r="G535" s="26" t="s">
        <v>3404</v>
      </c>
      <c r="H535" s="35" t="s">
        <v>100</v>
      </c>
      <c r="I535" s="24" t="s">
        <v>129</v>
      </c>
      <c r="J535" s="5" t="s">
        <v>249</v>
      </c>
      <c r="K535" s="11">
        <v>5</v>
      </c>
      <c r="L535" s="35" t="s">
        <v>214</v>
      </c>
      <c r="M535" s="52" t="s">
        <v>215</v>
      </c>
      <c r="N535" s="52" t="s">
        <v>105</v>
      </c>
      <c r="O535" s="52" t="s">
        <v>106</v>
      </c>
      <c r="P535" s="35" t="s">
        <v>3405</v>
      </c>
      <c r="Q535" s="26" t="s">
        <v>1311</v>
      </c>
      <c r="R535" s="15" t="s">
        <v>109</v>
      </c>
      <c r="S535" s="35" t="s">
        <v>110</v>
      </c>
      <c r="T535" s="12">
        <v>45093</v>
      </c>
      <c r="U535" s="37">
        <v>45103</v>
      </c>
      <c r="V535" s="37">
        <v>45285</v>
      </c>
      <c r="W535" s="7">
        <v>6</v>
      </c>
      <c r="X535" s="7">
        <v>0</v>
      </c>
      <c r="Y535" s="7">
        <v>180</v>
      </c>
      <c r="Z535" s="7" t="s">
        <v>3287</v>
      </c>
      <c r="AA535" s="10">
        <v>14400000</v>
      </c>
      <c r="AB535" s="10">
        <v>2400000</v>
      </c>
      <c r="AC535" s="28">
        <v>1244</v>
      </c>
      <c r="AD535" s="37">
        <v>45064</v>
      </c>
      <c r="AE535" s="10">
        <v>14400000</v>
      </c>
      <c r="AF535" s="28">
        <v>1504</v>
      </c>
      <c r="AG535" s="37">
        <v>45098</v>
      </c>
      <c r="AH535" s="10">
        <v>14400000</v>
      </c>
      <c r="AI535" s="15" t="s">
        <v>112</v>
      </c>
      <c r="AJ535" s="14">
        <v>45093</v>
      </c>
      <c r="AK535" s="6" t="s">
        <v>3406</v>
      </c>
      <c r="AL535" s="35" t="s">
        <v>114</v>
      </c>
      <c r="AM535" s="23" t="s">
        <v>661</v>
      </c>
      <c r="AN535" s="11" t="s">
        <v>657</v>
      </c>
      <c r="AO535" s="11"/>
      <c r="AP535" s="11" t="s">
        <v>265</v>
      </c>
      <c r="AQ535" s="11"/>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c r="BW535" s="40"/>
      <c r="BX535" s="215"/>
      <c r="BY535" s="92">
        <f>V535</f>
        <v>45285</v>
      </c>
      <c r="BZ535" s="26">
        <f>Y535+AZ535</f>
        <v>180</v>
      </c>
      <c r="CA535" s="26" t="str">
        <f>Z535</f>
        <v xml:space="preserve">6 MESES </v>
      </c>
      <c r="CB535" s="131">
        <f>AA535+AU535</f>
        <v>14400000</v>
      </c>
      <c r="CC535" s="14" t="s">
        <v>121</v>
      </c>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40"/>
      <c r="CZ535" s="40"/>
      <c r="DA535" s="40"/>
    </row>
    <row r="536" spans="1:105" ht="26.25" customHeight="1" x14ac:dyDescent="0.2">
      <c r="A536" s="79">
        <v>538</v>
      </c>
      <c r="B536" s="100">
        <v>91256</v>
      </c>
      <c r="C536" s="1" t="s">
        <v>95</v>
      </c>
      <c r="D536" s="1" t="s">
        <v>96</v>
      </c>
      <c r="E536" s="29" t="s">
        <v>97</v>
      </c>
      <c r="F536" s="154" t="s">
        <v>3407</v>
      </c>
      <c r="G536" s="80" t="s">
        <v>3408</v>
      </c>
      <c r="H536" s="50" t="s">
        <v>100</v>
      </c>
      <c r="I536" s="54" t="s">
        <v>101</v>
      </c>
      <c r="J536" s="49" t="s">
        <v>249</v>
      </c>
      <c r="K536" s="31">
        <v>1</v>
      </c>
      <c r="L536" s="50" t="s">
        <v>103</v>
      </c>
      <c r="M536" s="126" t="s">
        <v>3079</v>
      </c>
      <c r="N536" s="126" t="s">
        <v>105</v>
      </c>
      <c r="O536" s="126" t="s">
        <v>106</v>
      </c>
      <c r="P536" s="50" t="s">
        <v>3409</v>
      </c>
      <c r="Q536" s="80" t="s">
        <v>694</v>
      </c>
      <c r="R536" s="36" t="s">
        <v>109</v>
      </c>
      <c r="S536" s="50" t="s">
        <v>110</v>
      </c>
      <c r="T536" s="139">
        <v>45098</v>
      </c>
      <c r="U536" s="38">
        <v>45099</v>
      </c>
      <c r="V536" s="38">
        <v>45281</v>
      </c>
      <c r="W536" s="8">
        <v>6</v>
      </c>
      <c r="X536" s="8">
        <v>0</v>
      </c>
      <c r="Y536" s="8">
        <v>180</v>
      </c>
      <c r="Z536" s="8" t="s">
        <v>3287</v>
      </c>
      <c r="AA536" s="115">
        <v>42000000</v>
      </c>
      <c r="AB536" s="115">
        <v>7000000</v>
      </c>
      <c r="AC536" s="138">
        <v>1256</v>
      </c>
      <c r="AD536" s="38">
        <v>45090</v>
      </c>
      <c r="AE536" s="115">
        <v>42000000</v>
      </c>
      <c r="AF536" s="138">
        <v>1507</v>
      </c>
      <c r="AG536" s="38">
        <v>45099</v>
      </c>
      <c r="AH536" s="115">
        <v>42000000</v>
      </c>
      <c r="AI536" s="36" t="s">
        <v>112</v>
      </c>
      <c r="AJ536" s="116">
        <v>20</v>
      </c>
      <c r="AK536" s="114" t="s">
        <v>3410</v>
      </c>
      <c r="AL536" s="50" t="s">
        <v>114</v>
      </c>
      <c r="AM536" s="138" t="s">
        <v>295</v>
      </c>
      <c r="AN536" s="36" t="s">
        <v>308</v>
      </c>
      <c r="AO536" s="31"/>
      <c r="AP536" s="309" t="s">
        <v>117</v>
      </c>
      <c r="AQ536" s="31">
        <v>1</v>
      </c>
      <c r="AR536" s="80" t="s">
        <v>118</v>
      </c>
      <c r="AS536" s="140">
        <v>45274</v>
      </c>
      <c r="AT536" s="115">
        <v>21000000</v>
      </c>
      <c r="AU536" s="115">
        <v>21000000</v>
      </c>
      <c r="AV536" s="80">
        <v>3</v>
      </c>
      <c r="AW536" s="80">
        <v>0</v>
      </c>
      <c r="AX536" s="80">
        <v>90</v>
      </c>
      <c r="AY536" s="80" t="s">
        <v>164</v>
      </c>
      <c r="AZ536" s="80">
        <v>90</v>
      </c>
      <c r="BA536" s="140">
        <v>45372</v>
      </c>
      <c r="BB536" s="85"/>
      <c r="BC536" s="85"/>
      <c r="BD536" s="85"/>
      <c r="BE536" s="85"/>
      <c r="BF536" s="85"/>
      <c r="BG536" s="85"/>
      <c r="BH536" s="85"/>
      <c r="BI536" s="85"/>
      <c r="BJ536" s="85"/>
      <c r="BK536" s="85"/>
      <c r="BL536" s="85"/>
      <c r="BM536" s="85"/>
      <c r="BN536" s="85"/>
      <c r="BO536" s="85"/>
      <c r="BP536" s="85"/>
      <c r="BQ536" s="85"/>
      <c r="BR536" s="85"/>
      <c r="BS536" s="85"/>
      <c r="BT536" s="85"/>
      <c r="BU536" s="85"/>
      <c r="BV536" s="85"/>
      <c r="BW536" s="85"/>
      <c r="BX536" s="218"/>
      <c r="BY536" s="140">
        <v>45372</v>
      </c>
      <c r="BZ536" s="8">
        <f>Y536+AZ536</f>
        <v>270</v>
      </c>
      <c r="CA536" s="8" t="s">
        <v>1150</v>
      </c>
      <c r="CB536" s="115">
        <f>AA536+AU536</f>
        <v>63000000</v>
      </c>
      <c r="CC536" s="127" t="s">
        <v>3411</v>
      </c>
      <c r="CD536" s="220"/>
      <c r="CE536" s="75"/>
      <c r="CF536" s="75"/>
      <c r="CG536" s="75"/>
      <c r="CH536" s="75"/>
      <c r="CI536" s="75"/>
      <c r="CJ536" s="75"/>
      <c r="CK536" s="75"/>
      <c r="CL536" s="75"/>
      <c r="CM536" s="75"/>
      <c r="CN536" s="75"/>
      <c r="CO536" s="75"/>
      <c r="CP536" s="75"/>
      <c r="CQ536" s="75"/>
      <c r="CR536" s="75"/>
      <c r="CS536" s="75"/>
      <c r="CT536" s="75"/>
      <c r="CU536" s="75"/>
      <c r="CV536" s="75"/>
      <c r="CW536" s="75"/>
      <c r="CX536" s="75"/>
      <c r="CY536" s="75"/>
      <c r="CZ536" s="75"/>
      <c r="DA536" s="75"/>
    </row>
    <row r="537" spans="1:105" ht="26.25" customHeight="1" x14ac:dyDescent="0.2">
      <c r="A537" s="64">
        <v>539</v>
      </c>
      <c r="B537" s="100">
        <v>91535</v>
      </c>
      <c r="C537" s="1" t="s">
        <v>870</v>
      </c>
      <c r="D537" s="1" t="s">
        <v>871</v>
      </c>
      <c r="E537" s="29" t="s">
        <v>872</v>
      </c>
      <c r="F537" s="30" t="s">
        <v>3412</v>
      </c>
      <c r="G537" s="26" t="s">
        <v>3413</v>
      </c>
      <c r="H537" s="35" t="s">
        <v>100</v>
      </c>
      <c r="I537" s="24" t="s">
        <v>101</v>
      </c>
      <c r="J537" s="5" t="s">
        <v>249</v>
      </c>
      <c r="K537" s="11">
        <v>3</v>
      </c>
      <c r="L537" s="35" t="s">
        <v>103</v>
      </c>
      <c r="M537" s="52" t="s">
        <v>3414</v>
      </c>
      <c r="N537" s="52" t="s">
        <v>105</v>
      </c>
      <c r="O537" s="52" t="s">
        <v>106</v>
      </c>
      <c r="P537" s="35" t="s">
        <v>3415</v>
      </c>
      <c r="Q537" s="26" t="s">
        <v>3026</v>
      </c>
      <c r="R537" s="15" t="s">
        <v>109</v>
      </c>
      <c r="S537" s="35" t="s">
        <v>110</v>
      </c>
      <c r="T537" s="12">
        <v>45104</v>
      </c>
      <c r="U537" s="37">
        <v>45111</v>
      </c>
      <c r="V537" s="37">
        <v>45263</v>
      </c>
      <c r="W537" s="7">
        <v>5</v>
      </c>
      <c r="X537" s="7">
        <v>0</v>
      </c>
      <c r="Y537" s="7">
        <f>5*30</f>
        <v>150</v>
      </c>
      <c r="Z537" s="7" t="s">
        <v>319</v>
      </c>
      <c r="AA537" s="10">
        <v>32500000</v>
      </c>
      <c r="AB537" s="10">
        <v>6500000</v>
      </c>
      <c r="AC537" s="28">
        <v>1267</v>
      </c>
      <c r="AD537" s="37">
        <v>45097</v>
      </c>
      <c r="AE537" s="10">
        <v>32500000</v>
      </c>
      <c r="AF537" s="28">
        <v>1521</v>
      </c>
      <c r="AG537" s="37">
        <v>45105</v>
      </c>
      <c r="AH537" s="10">
        <v>32500000</v>
      </c>
      <c r="AI537" s="15" t="s">
        <v>112</v>
      </c>
      <c r="AJ537" s="16">
        <v>45097</v>
      </c>
      <c r="AK537" s="6" t="s">
        <v>3416</v>
      </c>
      <c r="AL537" s="35" t="s">
        <v>114</v>
      </c>
      <c r="AM537" s="28" t="s">
        <v>879</v>
      </c>
      <c r="AN537" s="15" t="s">
        <v>874</v>
      </c>
      <c r="AO537" s="15" t="s">
        <v>1126</v>
      </c>
      <c r="AP537" s="310" t="s">
        <v>310</v>
      </c>
      <c r="AQ537" s="11">
        <v>1</v>
      </c>
      <c r="AR537" s="26" t="s">
        <v>118</v>
      </c>
      <c r="AS537" s="94">
        <v>45261</v>
      </c>
      <c r="AT537" s="10">
        <v>6500000</v>
      </c>
      <c r="AU537" s="10">
        <v>6500000</v>
      </c>
      <c r="AV537" s="30">
        <v>1</v>
      </c>
      <c r="AW537" s="30">
        <v>0</v>
      </c>
      <c r="AX537" s="30">
        <v>30</v>
      </c>
      <c r="AY537" s="30" t="s">
        <v>136</v>
      </c>
      <c r="AZ537" s="30">
        <v>30</v>
      </c>
      <c r="BA537" s="94">
        <v>45294</v>
      </c>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215"/>
      <c r="BY537" s="94">
        <v>45294</v>
      </c>
      <c r="BZ537" s="30">
        <f>Y537+AZ537</f>
        <v>180</v>
      </c>
      <c r="CA537" s="30" t="s">
        <v>1668</v>
      </c>
      <c r="CB537" s="10">
        <f>AA537+AU537</f>
        <v>39000000</v>
      </c>
      <c r="CC537" s="14" t="s">
        <v>121</v>
      </c>
      <c r="CD537" s="214"/>
      <c r="CE537" s="40"/>
      <c r="CF537" s="40"/>
      <c r="CG537" s="40"/>
      <c r="CH537" s="40"/>
      <c r="CI537" s="40"/>
      <c r="CJ537" s="40"/>
      <c r="CK537" s="40"/>
      <c r="CL537" s="40"/>
      <c r="CM537" s="40"/>
      <c r="CN537" s="40"/>
      <c r="CO537" s="40"/>
      <c r="CP537" s="40"/>
      <c r="CQ537" s="40"/>
      <c r="CR537" s="40"/>
      <c r="CS537" s="40"/>
      <c r="CT537" s="40"/>
      <c r="CU537" s="40"/>
      <c r="CV537" s="40"/>
      <c r="CW537" s="40"/>
      <c r="CX537" s="40"/>
      <c r="CY537" s="40"/>
      <c r="CZ537" s="40"/>
      <c r="DA537" s="40"/>
    </row>
    <row r="538" spans="1:105" ht="26.25" customHeight="1" x14ac:dyDescent="0.2">
      <c r="A538" s="64">
        <v>540</v>
      </c>
      <c r="B538" s="100">
        <v>91367</v>
      </c>
      <c r="C538" s="1" t="s">
        <v>870</v>
      </c>
      <c r="D538" s="1" t="s">
        <v>871</v>
      </c>
      <c r="E538" s="29" t="s">
        <v>872</v>
      </c>
      <c r="F538" s="30" t="s">
        <v>3417</v>
      </c>
      <c r="G538" s="26" t="s">
        <v>3418</v>
      </c>
      <c r="H538" s="35" t="s">
        <v>100</v>
      </c>
      <c r="I538" s="24" t="s">
        <v>129</v>
      </c>
      <c r="J538" s="5" t="s">
        <v>249</v>
      </c>
      <c r="K538" s="11">
        <v>3</v>
      </c>
      <c r="L538" s="35" t="s">
        <v>103</v>
      </c>
      <c r="M538" s="52" t="s">
        <v>692</v>
      </c>
      <c r="N538" s="52" t="s">
        <v>105</v>
      </c>
      <c r="O538" s="52" t="s">
        <v>106</v>
      </c>
      <c r="P538" s="35" t="s">
        <v>3419</v>
      </c>
      <c r="Q538" s="26" t="s">
        <v>2497</v>
      </c>
      <c r="R538" s="15" t="s">
        <v>109</v>
      </c>
      <c r="S538" s="35" t="s">
        <v>110</v>
      </c>
      <c r="T538" s="12">
        <v>45103</v>
      </c>
      <c r="U538" s="37">
        <v>45111</v>
      </c>
      <c r="V538" s="37">
        <v>45263</v>
      </c>
      <c r="W538" s="7">
        <v>5</v>
      </c>
      <c r="X538" s="7">
        <v>0</v>
      </c>
      <c r="Y538" s="7">
        <f>5*30</f>
        <v>150</v>
      </c>
      <c r="Z538" s="7" t="s">
        <v>319</v>
      </c>
      <c r="AA538" s="10">
        <v>22750000</v>
      </c>
      <c r="AB538" s="10">
        <v>4550000</v>
      </c>
      <c r="AC538" s="28">
        <v>1261</v>
      </c>
      <c r="AD538" s="37">
        <v>45090</v>
      </c>
      <c r="AE538" s="10">
        <v>45500000</v>
      </c>
      <c r="AF538" s="28">
        <v>1522</v>
      </c>
      <c r="AG538" s="37">
        <v>45105</v>
      </c>
      <c r="AH538" s="10">
        <v>22750000</v>
      </c>
      <c r="AI538" s="15" t="s">
        <v>112</v>
      </c>
      <c r="AJ538" s="16">
        <v>45100</v>
      </c>
      <c r="AK538" s="6" t="s">
        <v>3420</v>
      </c>
      <c r="AL538" s="35" t="s">
        <v>114</v>
      </c>
      <c r="AM538" s="28" t="s">
        <v>879</v>
      </c>
      <c r="AN538" s="15" t="s">
        <v>874</v>
      </c>
      <c r="AO538" s="15" t="s">
        <v>1126</v>
      </c>
      <c r="AP538" s="310" t="s">
        <v>310</v>
      </c>
      <c r="AQ538" s="11">
        <v>1</v>
      </c>
      <c r="AR538" s="26" t="s">
        <v>118</v>
      </c>
      <c r="AS538" s="94">
        <v>45261</v>
      </c>
      <c r="AT538" s="10">
        <v>9100000</v>
      </c>
      <c r="AU538" s="10">
        <v>9100000</v>
      </c>
      <c r="AV538" s="30">
        <v>2</v>
      </c>
      <c r="AW538" s="30">
        <v>0</v>
      </c>
      <c r="AX538" s="30">
        <v>60</v>
      </c>
      <c r="AY538" s="30" t="s">
        <v>119</v>
      </c>
      <c r="AZ538" s="30">
        <v>60</v>
      </c>
      <c r="BA538" s="94">
        <v>45325</v>
      </c>
      <c r="BB538" s="85"/>
      <c r="BC538" s="85"/>
      <c r="BD538" s="85"/>
      <c r="BE538" s="85"/>
      <c r="BF538" s="85"/>
      <c r="BG538" s="85"/>
      <c r="BH538" s="85"/>
      <c r="BI538" s="85"/>
      <c r="BJ538" s="85"/>
      <c r="BK538" s="85"/>
      <c r="BL538" s="85"/>
      <c r="BM538" s="85"/>
      <c r="BN538" s="85"/>
      <c r="BO538" s="85"/>
      <c r="BP538" s="85"/>
      <c r="BQ538" s="85"/>
      <c r="BR538" s="85"/>
      <c r="BS538" s="85"/>
      <c r="BT538" s="85"/>
      <c r="BU538" s="85"/>
      <c r="BV538" s="85"/>
      <c r="BW538" s="85"/>
      <c r="BX538" s="218"/>
      <c r="BY538" s="94">
        <v>45325</v>
      </c>
      <c r="BZ538" s="30">
        <f>Y538+AZ538</f>
        <v>210</v>
      </c>
      <c r="CA538" s="30" t="s">
        <v>2606</v>
      </c>
      <c r="CB538" s="10">
        <f>AA538+AU538</f>
        <v>31850000</v>
      </c>
      <c r="CC538" s="14" t="s">
        <v>121</v>
      </c>
      <c r="CD538" s="214"/>
      <c r="CE538" s="40"/>
      <c r="CF538" s="40"/>
      <c r="CG538" s="40"/>
      <c r="CH538" s="40"/>
      <c r="CI538" s="40"/>
      <c r="CJ538" s="40"/>
      <c r="CK538" s="40"/>
      <c r="CL538" s="40"/>
      <c r="CM538" s="40"/>
      <c r="CN538" s="40"/>
      <c r="CO538" s="40"/>
      <c r="CP538" s="40"/>
      <c r="CQ538" s="40"/>
      <c r="CR538" s="40"/>
      <c r="CS538" s="40"/>
      <c r="CT538" s="40"/>
      <c r="CU538" s="40"/>
      <c r="CV538" s="40"/>
      <c r="CW538" s="40"/>
      <c r="CX538" s="40"/>
      <c r="CY538" s="40"/>
      <c r="CZ538" s="40"/>
      <c r="DA538" s="40"/>
    </row>
    <row r="539" spans="1:105" ht="26.25" hidden="1" customHeight="1" x14ac:dyDescent="0.2">
      <c r="A539" s="271">
        <v>541</v>
      </c>
      <c r="B539" s="208" t="s">
        <v>1446</v>
      </c>
      <c r="C539" s="1" t="s">
        <v>2559</v>
      </c>
      <c r="D539" s="1" t="s">
        <v>2559</v>
      </c>
      <c r="E539" s="29" t="s">
        <v>2559</v>
      </c>
      <c r="F539" s="272" t="s">
        <v>3421</v>
      </c>
      <c r="G539" s="273" t="s">
        <v>3422</v>
      </c>
      <c r="H539" s="143" t="s">
        <v>2564</v>
      </c>
      <c r="I539" s="150" t="s">
        <v>1446</v>
      </c>
      <c r="J539" s="150" t="s">
        <v>1446</v>
      </c>
      <c r="K539" s="150" t="s">
        <v>1446</v>
      </c>
      <c r="L539" s="150" t="s">
        <v>1446</v>
      </c>
      <c r="M539" s="150" t="s">
        <v>1446</v>
      </c>
      <c r="N539" s="150" t="s">
        <v>1446</v>
      </c>
      <c r="O539" s="150" t="s">
        <v>1446</v>
      </c>
      <c r="P539" s="143" t="s">
        <v>3423</v>
      </c>
      <c r="Q539" s="123" t="s">
        <v>3424</v>
      </c>
      <c r="R539" s="120" t="s">
        <v>109</v>
      </c>
      <c r="S539" s="143" t="s">
        <v>3425</v>
      </c>
      <c r="T539" s="152">
        <v>45092</v>
      </c>
      <c r="U539" s="153">
        <v>45113</v>
      </c>
      <c r="V539" s="153">
        <v>46939</v>
      </c>
      <c r="W539" s="118">
        <v>60</v>
      </c>
      <c r="X539" s="118">
        <v>0</v>
      </c>
      <c r="Y539" s="118">
        <f>W539*30</f>
        <v>1800</v>
      </c>
      <c r="Z539" s="118" t="s">
        <v>3426</v>
      </c>
      <c r="AA539" s="119">
        <v>0</v>
      </c>
      <c r="AB539" s="274" t="s">
        <v>1446</v>
      </c>
      <c r="AC539" s="274" t="s">
        <v>1446</v>
      </c>
      <c r="AD539" s="274" t="s">
        <v>1446</v>
      </c>
      <c r="AE539" s="274" t="s">
        <v>1446</v>
      </c>
      <c r="AF539" s="274" t="s">
        <v>1446</v>
      </c>
      <c r="AG539" s="274" t="s">
        <v>1446</v>
      </c>
      <c r="AH539" s="274" t="s">
        <v>1446</v>
      </c>
      <c r="AI539" s="120" t="s">
        <v>1446</v>
      </c>
      <c r="AJ539" s="121">
        <v>45091</v>
      </c>
      <c r="AK539" s="122" t="s">
        <v>3427</v>
      </c>
      <c r="AL539" s="143" t="s">
        <v>114</v>
      </c>
      <c r="AM539" s="151" t="s">
        <v>2363</v>
      </c>
      <c r="AN539" s="143" t="s">
        <v>1322</v>
      </c>
      <c r="AO539" s="135" t="s">
        <v>182</v>
      </c>
      <c r="AP539" s="83" t="s">
        <v>219</v>
      </c>
      <c r="AQ539" s="83"/>
      <c r="AR539" s="63"/>
      <c r="AS539" s="63"/>
      <c r="AT539" s="63"/>
      <c r="AU539" s="63"/>
      <c r="AV539" s="63"/>
      <c r="AW539" s="63"/>
      <c r="AX539" s="63"/>
      <c r="AY539" s="63"/>
      <c r="AZ539" s="63"/>
      <c r="BA539" s="63"/>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176">
        <f>V539</f>
        <v>46939</v>
      </c>
      <c r="BZ539" s="63"/>
      <c r="CA539" s="63"/>
      <c r="CB539" s="63"/>
      <c r="CC539" s="128" t="s">
        <v>121</v>
      </c>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123" t="s">
        <v>1446</v>
      </c>
      <c r="CZ539" s="123"/>
      <c r="DA539" s="63"/>
    </row>
    <row r="540" spans="1:105" ht="26.25" customHeight="1" x14ac:dyDescent="0.2">
      <c r="A540" s="64">
        <v>542</v>
      </c>
      <c r="B540" s="100">
        <v>91072</v>
      </c>
      <c r="C540" s="1" t="s">
        <v>2217</v>
      </c>
      <c r="D540" s="1" t="s">
        <v>622</v>
      </c>
      <c r="E540" s="29" t="s">
        <v>623</v>
      </c>
      <c r="F540" s="30" t="s">
        <v>3428</v>
      </c>
      <c r="G540" s="86" t="s">
        <v>3429</v>
      </c>
      <c r="H540" s="35" t="s">
        <v>100</v>
      </c>
      <c r="I540" s="24" t="s">
        <v>101</v>
      </c>
      <c r="J540" s="5" t="s">
        <v>249</v>
      </c>
      <c r="K540" s="11">
        <v>3</v>
      </c>
      <c r="L540" s="87" t="s">
        <v>290</v>
      </c>
      <c r="M540" s="52" t="s">
        <v>3430</v>
      </c>
      <c r="N540" s="52" t="s">
        <v>105</v>
      </c>
      <c r="O540" s="52" t="s">
        <v>106</v>
      </c>
      <c r="P540" s="35" t="s">
        <v>3431</v>
      </c>
      <c r="Q540" s="26" t="s">
        <v>2222</v>
      </c>
      <c r="R540" s="15" t="s">
        <v>109</v>
      </c>
      <c r="S540" s="35" t="s">
        <v>110</v>
      </c>
      <c r="T540" s="12">
        <v>45104</v>
      </c>
      <c r="U540" s="37">
        <v>45105</v>
      </c>
      <c r="V540" s="37">
        <v>45257</v>
      </c>
      <c r="W540" s="7">
        <v>5</v>
      </c>
      <c r="X540" s="7">
        <v>0</v>
      </c>
      <c r="Y540" s="7">
        <f>5*30</f>
        <v>150</v>
      </c>
      <c r="Z540" s="7" t="s">
        <v>319</v>
      </c>
      <c r="AA540" s="10">
        <v>17500000</v>
      </c>
      <c r="AB540" s="10">
        <v>3500000</v>
      </c>
      <c r="AC540" s="28">
        <v>1255</v>
      </c>
      <c r="AD540" s="37">
        <v>45090</v>
      </c>
      <c r="AE540" s="10">
        <v>17500000</v>
      </c>
      <c r="AF540" s="28">
        <v>1523</v>
      </c>
      <c r="AG540" s="37">
        <v>45105</v>
      </c>
      <c r="AH540" s="10">
        <v>17500000</v>
      </c>
      <c r="AI540" s="15" t="s">
        <v>112</v>
      </c>
      <c r="AJ540" s="16">
        <v>45104</v>
      </c>
      <c r="AK540" s="6" t="s">
        <v>3432</v>
      </c>
      <c r="AL540" s="35" t="s">
        <v>114</v>
      </c>
      <c r="AM540" s="28" t="s">
        <v>630</v>
      </c>
      <c r="AN540" s="11" t="s">
        <v>2792</v>
      </c>
      <c r="AO540" s="11"/>
      <c r="AP540" s="11" t="s">
        <v>472</v>
      </c>
      <c r="AQ540" s="11"/>
      <c r="AR540" s="40"/>
      <c r="AS540" s="40"/>
      <c r="AT540" s="40"/>
      <c r="AU540" s="40"/>
      <c r="AV540" s="40"/>
      <c r="AW540" s="40"/>
      <c r="AX540" s="40"/>
      <c r="AY540" s="40"/>
      <c r="AZ540" s="40"/>
      <c r="BA540" s="40"/>
      <c r="BB540" s="75"/>
      <c r="BC540" s="75"/>
      <c r="BD540" s="75"/>
      <c r="BE540" s="75"/>
      <c r="BF540" s="75"/>
      <c r="BG540" s="75"/>
      <c r="BH540" s="75"/>
      <c r="BI540" s="75"/>
      <c r="BJ540" s="75"/>
      <c r="BK540" s="75"/>
      <c r="BL540" s="75"/>
      <c r="BM540" s="75"/>
      <c r="BN540" s="75"/>
      <c r="BO540" s="75"/>
      <c r="BP540" s="75"/>
      <c r="BQ540" s="75"/>
      <c r="BR540" s="75"/>
      <c r="BS540" s="75"/>
      <c r="BT540" s="75"/>
      <c r="BU540" s="75"/>
      <c r="BV540" s="75"/>
      <c r="BW540" s="75"/>
      <c r="BX540" s="207"/>
      <c r="BY540" s="92">
        <f>V540</f>
        <v>45257</v>
      </c>
      <c r="BZ540" s="26">
        <f>Y540+AZ540</f>
        <v>150</v>
      </c>
      <c r="CA540" s="26" t="str">
        <f>Z540</f>
        <v>5 MESES</v>
      </c>
      <c r="CB540" s="131">
        <f>AA540+AU540</f>
        <v>17500000</v>
      </c>
      <c r="CC540" s="11" t="s">
        <v>281</v>
      </c>
      <c r="CD540" s="40"/>
      <c r="CE540" s="40"/>
      <c r="CF540" s="40"/>
      <c r="CG540" s="40"/>
      <c r="CH540" s="40"/>
      <c r="CI540" s="40"/>
      <c r="CJ540" s="40"/>
      <c r="CK540" s="40"/>
      <c r="CL540" s="40"/>
      <c r="CM540" s="40"/>
      <c r="CN540" s="40"/>
      <c r="CO540" s="40"/>
      <c r="CP540" s="40"/>
      <c r="CQ540" s="40"/>
      <c r="CR540" s="40"/>
      <c r="CS540" s="40"/>
      <c r="CT540" s="40"/>
      <c r="CU540" s="40"/>
      <c r="CV540" s="40"/>
      <c r="CW540" s="40"/>
      <c r="CX540" s="40"/>
      <c r="CY540" s="40"/>
      <c r="CZ540" s="40"/>
      <c r="DA540" s="40"/>
    </row>
    <row r="541" spans="1:105" ht="26.25" customHeight="1" x14ac:dyDescent="0.2">
      <c r="A541" s="79">
        <v>543</v>
      </c>
      <c r="B541" s="100">
        <v>91272</v>
      </c>
      <c r="C541" s="1" t="s">
        <v>95</v>
      </c>
      <c r="D541" s="1" t="s">
        <v>96</v>
      </c>
      <c r="E541" s="29" t="s">
        <v>97</v>
      </c>
      <c r="F541" s="154" t="s">
        <v>3433</v>
      </c>
      <c r="G541" s="80" t="s">
        <v>3434</v>
      </c>
      <c r="H541" s="50" t="s">
        <v>100</v>
      </c>
      <c r="I541" s="54" t="s">
        <v>129</v>
      </c>
      <c r="J541" s="49" t="s">
        <v>249</v>
      </c>
      <c r="K541" s="31">
        <v>5</v>
      </c>
      <c r="L541" s="50" t="s">
        <v>284</v>
      </c>
      <c r="M541" s="126" t="s">
        <v>215</v>
      </c>
      <c r="N541" s="126" t="s">
        <v>105</v>
      </c>
      <c r="O541" s="126" t="s">
        <v>106</v>
      </c>
      <c r="P541" s="50" t="s">
        <v>3435</v>
      </c>
      <c r="Q541" s="277" t="s">
        <v>3436</v>
      </c>
      <c r="R541" s="36" t="s">
        <v>109</v>
      </c>
      <c r="S541" s="50" t="s">
        <v>110</v>
      </c>
      <c r="T541" s="139">
        <v>45105</v>
      </c>
      <c r="U541" s="38">
        <v>45108</v>
      </c>
      <c r="V541" s="38">
        <v>45291</v>
      </c>
      <c r="W541" s="8">
        <v>6</v>
      </c>
      <c r="X541" s="8">
        <v>0</v>
      </c>
      <c r="Y541" s="8">
        <v>180</v>
      </c>
      <c r="Z541" s="8" t="s">
        <v>3287</v>
      </c>
      <c r="AA541" s="115">
        <v>14400000</v>
      </c>
      <c r="AB541" s="115">
        <v>2400000</v>
      </c>
      <c r="AC541" s="138">
        <v>1257</v>
      </c>
      <c r="AD541" s="38">
        <v>45090</v>
      </c>
      <c r="AE541" s="115">
        <v>100800000</v>
      </c>
      <c r="AF541" s="138">
        <v>1566</v>
      </c>
      <c r="AG541" s="38">
        <v>45105</v>
      </c>
      <c r="AH541" s="115">
        <v>14400000</v>
      </c>
      <c r="AI541" s="36" t="s">
        <v>112</v>
      </c>
      <c r="AJ541" s="116">
        <v>45104</v>
      </c>
      <c r="AK541" s="114" t="s">
        <v>3437</v>
      </c>
      <c r="AL541" s="50" t="s">
        <v>114</v>
      </c>
      <c r="AM541" s="138" t="s">
        <v>232</v>
      </c>
      <c r="AN541" s="36" t="s">
        <v>233</v>
      </c>
      <c r="AO541" s="31"/>
      <c r="AP541" s="309" t="s">
        <v>278</v>
      </c>
      <c r="AQ541" s="31">
        <v>1</v>
      </c>
      <c r="AR541" s="80" t="s">
        <v>118</v>
      </c>
      <c r="AS541" s="140">
        <v>45280</v>
      </c>
      <c r="AT541" s="115">
        <v>2400000</v>
      </c>
      <c r="AU541" s="115">
        <v>2400000</v>
      </c>
      <c r="AV541" s="154">
        <v>1</v>
      </c>
      <c r="AW541" s="154">
        <v>0</v>
      </c>
      <c r="AX541" s="154">
        <v>30</v>
      </c>
      <c r="AY541" s="154" t="s">
        <v>136</v>
      </c>
      <c r="AZ541" s="154">
        <v>30</v>
      </c>
      <c r="BA541" s="140">
        <v>45322</v>
      </c>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215"/>
      <c r="BY541" s="140">
        <v>45322</v>
      </c>
      <c r="BZ541" s="154">
        <f>Y541+AZ541</f>
        <v>210</v>
      </c>
      <c r="CA541" s="154" t="s">
        <v>2606</v>
      </c>
      <c r="CB541" s="115">
        <f>AA541+AU541</f>
        <v>16800000</v>
      </c>
      <c r="CC541" s="127" t="s">
        <v>121</v>
      </c>
      <c r="CD541" s="220"/>
      <c r="CE541" s="75"/>
      <c r="CF541" s="75"/>
      <c r="CG541" s="75"/>
      <c r="CH541" s="75"/>
      <c r="CI541" s="75"/>
      <c r="CJ541" s="75"/>
      <c r="CK541" s="75"/>
      <c r="CL541" s="75"/>
      <c r="CM541" s="75"/>
      <c r="CN541" s="75"/>
      <c r="CO541" s="75"/>
      <c r="CP541" s="75"/>
      <c r="CQ541" s="75"/>
      <c r="CR541" s="75"/>
      <c r="CS541" s="75"/>
      <c r="CT541" s="75"/>
      <c r="CU541" s="75"/>
      <c r="CV541" s="75"/>
      <c r="CW541" s="75"/>
      <c r="CX541" s="75"/>
      <c r="CY541" s="75"/>
      <c r="CZ541" s="75"/>
      <c r="DA541" s="75"/>
    </row>
    <row r="542" spans="1:105" ht="26.25" customHeight="1" x14ac:dyDescent="0.2">
      <c r="A542" s="64">
        <v>544</v>
      </c>
      <c r="B542" s="169">
        <v>91343</v>
      </c>
      <c r="C542" s="27" t="s">
        <v>226</v>
      </c>
      <c r="D542" s="27" t="s">
        <v>201</v>
      </c>
      <c r="E542" s="67" t="s">
        <v>202</v>
      </c>
      <c r="F542" s="30" t="s">
        <v>3438</v>
      </c>
      <c r="G542" s="144" t="s">
        <v>3439</v>
      </c>
      <c r="H542" s="35" t="s">
        <v>100</v>
      </c>
      <c r="I542" s="24" t="s">
        <v>101</v>
      </c>
      <c r="J542" s="5" t="s">
        <v>249</v>
      </c>
      <c r="K542" s="11">
        <v>4</v>
      </c>
      <c r="L542" s="35" t="s">
        <v>214</v>
      </c>
      <c r="M542" s="52" t="s">
        <v>2896</v>
      </c>
      <c r="N542" s="52" t="s">
        <v>105</v>
      </c>
      <c r="O542" s="52" t="s">
        <v>106</v>
      </c>
      <c r="P542" s="35" t="s">
        <v>3440</v>
      </c>
      <c r="Q542" s="26" t="s">
        <v>3441</v>
      </c>
      <c r="R542" s="15" t="s">
        <v>109</v>
      </c>
      <c r="S542" s="35" t="s">
        <v>110</v>
      </c>
      <c r="T542" s="12">
        <v>45104</v>
      </c>
      <c r="U542" s="37">
        <v>45108</v>
      </c>
      <c r="V542" s="37">
        <v>45291</v>
      </c>
      <c r="W542" s="7">
        <v>6</v>
      </c>
      <c r="X542" s="7">
        <v>0</v>
      </c>
      <c r="Y542" s="7">
        <v>180</v>
      </c>
      <c r="Z542" s="7" t="s">
        <v>3287</v>
      </c>
      <c r="AA542" s="10">
        <v>10800000</v>
      </c>
      <c r="AB542" s="10">
        <v>1800000</v>
      </c>
      <c r="AC542" s="28">
        <v>1260</v>
      </c>
      <c r="AD542" s="37">
        <v>45090</v>
      </c>
      <c r="AE542" s="10">
        <v>86400000</v>
      </c>
      <c r="AF542" s="28">
        <v>1543</v>
      </c>
      <c r="AG542" s="37">
        <v>45105</v>
      </c>
      <c r="AH542" s="10">
        <v>10800000</v>
      </c>
      <c r="AI542" s="15" t="s">
        <v>112</v>
      </c>
      <c r="AJ542" s="16">
        <v>45104</v>
      </c>
      <c r="AK542" s="6" t="s">
        <v>3442</v>
      </c>
      <c r="AL542" s="35" t="s">
        <v>114</v>
      </c>
      <c r="AM542" s="28" t="s">
        <v>232</v>
      </c>
      <c r="AN542" s="15" t="s">
        <v>233</v>
      </c>
      <c r="AO542" s="11"/>
      <c r="AP542" s="310" t="s">
        <v>135</v>
      </c>
      <c r="AQ542" s="11">
        <v>1</v>
      </c>
      <c r="AR542" s="331"/>
      <c r="AS542" s="94"/>
      <c r="AT542" s="40"/>
      <c r="AU542" s="40"/>
      <c r="AV542" s="40"/>
      <c r="AW542" s="40"/>
      <c r="AX542" s="40"/>
      <c r="AY542" s="40"/>
      <c r="AZ542" s="40"/>
      <c r="BA542" s="40"/>
      <c r="BB542" s="26" t="s">
        <v>1329</v>
      </c>
      <c r="BC542" s="94">
        <v>45231</v>
      </c>
      <c r="BD542" s="26">
        <v>1</v>
      </c>
      <c r="BE542" s="26">
        <v>0</v>
      </c>
      <c r="BF542" s="26">
        <v>30</v>
      </c>
      <c r="BG542" s="26" t="s">
        <v>136</v>
      </c>
      <c r="BH542" s="26">
        <v>30</v>
      </c>
      <c r="BI542" s="94">
        <v>45261</v>
      </c>
      <c r="BJ542" s="94">
        <v>45322</v>
      </c>
      <c r="BK542" s="40"/>
      <c r="BL542" s="40"/>
      <c r="BM542" s="40"/>
      <c r="BN542" s="40"/>
      <c r="BO542" s="40"/>
      <c r="BP542" s="40"/>
      <c r="BQ542" s="40"/>
      <c r="BR542" s="40"/>
      <c r="BS542" s="40"/>
      <c r="BT542" s="40"/>
      <c r="BU542" s="40"/>
      <c r="BV542" s="40"/>
      <c r="BW542" s="40"/>
      <c r="BX542" s="215"/>
      <c r="BY542" s="92">
        <v>45322</v>
      </c>
      <c r="BZ542" s="30">
        <f>Y542+AZ542</f>
        <v>180</v>
      </c>
      <c r="CA542" s="30" t="s">
        <v>1668</v>
      </c>
      <c r="CB542" s="10">
        <f>AA542+AU542</f>
        <v>10800000</v>
      </c>
      <c r="CC542" s="14" t="s">
        <v>121</v>
      </c>
      <c r="CD542" s="58" t="s">
        <v>1226</v>
      </c>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row>
    <row r="543" spans="1:105" ht="26.25" customHeight="1" x14ac:dyDescent="0.2">
      <c r="A543" s="64">
        <v>545</v>
      </c>
      <c r="B543" s="101">
        <v>91343</v>
      </c>
      <c r="C543" s="42" t="s">
        <v>226</v>
      </c>
      <c r="D543" s="42" t="s">
        <v>201</v>
      </c>
      <c r="E543" s="78" t="s">
        <v>202</v>
      </c>
      <c r="F543" s="30" t="s">
        <v>3443</v>
      </c>
      <c r="G543" s="26" t="s">
        <v>3444</v>
      </c>
      <c r="H543" s="35" t="s">
        <v>100</v>
      </c>
      <c r="I543" s="24" t="s">
        <v>129</v>
      </c>
      <c r="J543" s="5" t="s">
        <v>249</v>
      </c>
      <c r="K543" s="11">
        <v>4</v>
      </c>
      <c r="L543" s="35" t="s">
        <v>214</v>
      </c>
      <c r="M543" s="52" t="s">
        <v>215</v>
      </c>
      <c r="N543" s="52" t="s">
        <v>105</v>
      </c>
      <c r="O543" s="52" t="s">
        <v>106</v>
      </c>
      <c r="P543" s="35" t="s">
        <v>3445</v>
      </c>
      <c r="Q543" s="26" t="s">
        <v>3446</v>
      </c>
      <c r="R543" s="15" t="s">
        <v>109</v>
      </c>
      <c r="S543" s="35" t="s">
        <v>110</v>
      </c>
      <c r="T543" s="12">
        <v>45104</v>
      </c>
      <c r="U543" s="37">
        <v>45108</v>
      </c>
      <c r="V543" s="37">
        <v>45291</v>
      </c>
      <c r="W543" s="7">
        <v>6</v>
      </c>
      <c r="X543" s="7">
        <v>0</v>
      </c>
      <c r="Y543" s="7">
        <v>180</v>
      </c>
      <c r="Z543" s="7" t="s">
        <v>3287</v>
      </c>
      <c r="AA543" s="10">
        <v>10800000</v>
      </c>
      <c r="AB543" s="10">
        <v>1800000</v>
      </c>
      <c r="AC543" s="28">
        <v>1260</v>
      </c>
      <c r="AD543" s="37">
        <v>45090</v>
      </c>
      <c r="AE543" s="10">
        <v>86400000</v>
      </c>
      <c r="AF543" s="28">
        <v>1536</v>
      </c>
      <c r="AG543" s="37">
        <v>45105</v>
      </c>
      <c r="AH543" s="10">
        <v>10800000</v>
      </c>
      <c r="AI543" s="15" t="s">
        <v>112</v>
      </c>
      <c r="AJ543" s="16">
        <v>45104</v>
      </c>
      <c r="AK543" s="6" t="s">
        <v>3447</v>
      </c>
      <c r="AL543" s="35" t="s">
        <v>114</v>
      </c>
      <c r="AM543" s="28" t="s">
        <v>232</v>
      </c>
      <c r="AN543" s="15" t="s">
        <v>233</v>
      </c>
      <c r="AO543" s="11"/>
      <c r="AP543" s="310" t="s">
        <v>135</v>
      </c>
      <c r="AQ543" s="11">
        <v>1</v>
      </c>
      <c r="AR543" s="331"/>
      <c r="AS543" s="94"/>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215"/>
      <c r="BY543" s="92">
        <f>V543</f>
        <v>45291</v>
      </c>
      <c r="BZ543" s="26">
        <f>Y543+AZ543</f>
        <v>180</v>
      </c>
      <c r="CA543" s="26" t="str">
        <f>Z543</f>
        <v xml:space="preserve">6 MESES </v>
      </c>
      <c r="CB543" s="157">
        <f>AA543+AU543</f>
        <v>10800000</v>
      </c>
      <c r="CC543" s="14" t="s">
        <v>121</v>
      </c>
      <c r="CD543" s="214"/>
      <c r="CE543" s="40"/>
      <c r="CF543" s="40"/>
      <c r="CG543" s="40"/>
      <c r="CH543" s="40"/>
      <c r="CI543" s="40"/>
      <c r="CJ543" s="40"/>
      <c r="CK543" s="40"/>
      <c r="CL543" s="40"/>
      <c r="CM543" s="40"/>
      <c r="CN543" s="40"/>
      <c r="CO543" s="40"/>
      <c r="CP543" s="40"/>
      <c r="CQ543" s="40"/>
      <c r="CR543" s="40"/>
      <c r="CS543" s="40"/>
      <c r="CT543" s="40"/>
      <c r="CU543" s="40"/>
      <c r="CV543" s="40"/>
      <c r="CW543" s="40"/>
      <c r="CX543" s="40"/>
      <c r="CY543" s="40"/>
      <c r="CZ543" s="40"/>
      <c r="DA543" s="40"/>
    </row>
    <row r="544" spans="1:105" ht="26.25" customHeight="1" x14ac:dyDescent="0.2">
      <c r="A544" s="64">
        <v>546</v>
      </c>
      <c r="B544" s="100">
        <v>91353</v>
      </c>
      <c r="C544" s="1" t="s">
        <v>226</v>
      </c>
      <c r="D544" s="1" t="s">
        <v>201</v>
      </c>
      <c r="E544" s="29" t="s">
        <v>202</v>
      </c>
      <c r="F544" s="30" t="s">
        <v>3448</v>
      </c>
      <c r="G544" s="26" t="s">
        <v>3449</v>
      </c>
      <c r="H544" s="35" t="s">
        <v>100</v>
      </c>
      <c r="I544" s="24" t="s">
        <v>129</v>
      </c>
      <c r="J544" s="5" t="s">
        <v>249</v>
      </c>
      <c r="K544" s="11">
        <v>4</v>
      </c>
      <c r="L544" s="35" t="s">
        <v>214</v>
      </c>
      <c r="M544" s="52" t="s">
        <v>215</v>
      </c>
      <c r="N544" s="52" t="s">
        <v>105</v>
      </c>
      <c r="O544" s="52" t="s">
        <v>106</v>
      </c>
      <c r="P544" s="35" t="s">
        <v>3450</v>
      </c>
      <c r="Q544" s="26" t="s">
        <v>3451</v>
      </c>
      <c r="R544" s="15" t="s">
        <v>109</v>
      </c>
      <c r="S544" s="35" t="s">
        <v>110</v>
      </c>
      <c r="T544" s="12">
        <v>45105</v>
      </c>
      <c r="U544" s="37">
        <v>45108</v>
      </c>
      <c r="V544" s="37">
        <v>45291</v>
      </c>
      <c r="W544" s="7">
        <v>6</v>
      </c>
      <c r="X544" s="7">
        <v>0</v>
      </c>
      <c r="Y544" s="7">
        <v>180</v>
      </c>
      <c r="Z544" s="7" t="s">
        <v>3287</v>
      </c>
      <c r="AA544" s="10">
        <v>13200000</v>
      </c>
      <c r="AB544" s="10">
        <v>2200000</v>
      </c>
      <c r="AC544" s="28">
        <v>1263</v>
      </c>
      <c r="AD544" s="37">
        <v>45097</v>
      </c>
      <c r="AE544" s="10">
        <v>26400000</v>
      </c>
      <c r="AF544" s="28">
        <v>1559</v>
      </c>
      <c r="AG544" s="37">
        <v>45105</v>
      </c>
      <c r="AH544" s="10">
        <v>13200000</v>
      </c>
      <c r="AI544" s="15" t="s">
        <v>112</v>
      </c>
      <c r="AJ544" s="16">
        <v>45104</v>
      </c>
      <c r="AK544" s="6" t="s">
        <v>3452</v>
      </c>
      <c r="AL544" s="35" t="s">
        <v>114</v>
      </c>
      <c r="AM544" s="28" t="s">
        <v>232</v>
      </c>
      <c r="AN544" s="15" t="s">
        <v>233</v>
      </c>
      <c r="AO544" s="11"/>
      <c r="AP544" s="310" t="s">
        <v>278</v>
      </c>
      <c r="AQ544" s="11">
        <v>1</v>
      </c>
      <c r="AR544" s="331"/>
      <c r="AS544" s="94"/>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c r="BW544" s="40"/>
      <c r="BX544" s="215"/>
      <c r="BY544" s="92">
        <f>V544</f>
        <v>45291</v>
      </c>
      <c r="BZ544" s="26">
        <f>Y544+AZ544</f>
        <v>180</v>
      </c>
      <c r="CA544" s="26" t="str">
        <f>Z544</f>
        <v xml:space="preserve">6 MESES </v>
      </c>
      <c r="CB544" s="157">
        <f>AA544+AU544</f>
        <v>13200000</v>
      </c>
      <c r="CC544" s="14" t="s">
        <v>121</v>
      </c>
      <c r="CD544" s="214"/>
      <c r="CE544" s="40"/>
      <c r="CF544" s="40"/>
      <c r="CG544" s="40"/>
      <c r="CH544" s="40"/>
      <c r="CI544" s="40"/>
      <c r="CJ544" s="40"/>
      <c r="CK544" s="40"/>
      <c r="CL544" s="40"/>
      <c r="CM544" s="40"/>
      <c r="CN544" s="40"/>
      <c r="CO544" s="40"/>
      <c r="CP544" s="40"/>
      <c r="CQ544" s="40"/>
      <c r="CR544" s="40"/>
      <c r="CS544" s="40"/>
      <c r="CT544" s="40"/>
      <c r="CU544" s="40"/>
      <c r="CV544" s="40"/>
      <c r="CW544" s="40"/>
      <c r="CX544" s="40"/>
      <c r="CY544" s="40"/>
      <c r="CZ544" s="40"/>
      <c r="DA544" s="40"/>
    </row>
    <row r="545" spans="1:105" ht="26.25" customHeight="1" x14ac:dyDescent="0.2">
      <c r="A545" s="64">
        <v>547</v>
      </c>
      <c r="B545" s="100">
        <v>91353</v>
      </c>
      <c r="C545" s="1" t="s">
        <v>226</v>
      </c>
      <c r="D545" s="1" t="s">
        <v>201</v>
      </c>
      <c r="E545" s="29" t="s">
        <v>202</v>
      </c>
      <c r="F545" s="30" t="s">
        <v>3453</v>
      </c>
      <c r="G545" s="26" t="s">
        <v>3454</v>
      </c>
      <c r="H545" s="35" t="s">
        <v>100</v>
      </c>
      <c r="I545" s="24" t="s">
        <v>129</v>
      </c>
      <c r="J545" s="5" t="s">
        <v>249</v>
      </c>
      <c r="K545" s="11">
        <v>4</v>
      </c>
      <c r="L545" s="35" t="s">
        <v>214</v>
      </c>
      <c r="M545" s="52" t="s">
        <v>215</v>
      </c>
      <c r="N545" s="52" t="s">
        <v>105</v>
      </c>
      <c r="O545" s="52" t="s">
        <v>106</v>
      </c>
      <c r="P545" s="35" t="s">
        <v>3455</v>
      </c>
      <c r="Q545" s="26" t="s">
        <v>3456</v>
      </c>
      <c r="R545" s="15" t="s">
        <v>109</v>
      </c>
      <c r="S545" s="35" t="s">
        <v>110</v>
      </c>
      <c r="T545" s="12">
        <v>45105</v>
      </c>
      <c r="U545" s="37">
        <v>45108</v>
      </c>
      <c r="V545" s="37">
        <v>45291</v>
      </c>
      <c r="W545" s="7">
        <v>6</v>
      </c>
      <c r="X545" s="7">
        <v>0</v>
      </c>
      <c r="Y545" s="7">
        <v>180</v>
      </c>
      <c r="Z545" s="7" t="s">
        <v>3287</v>
      </c>
      <c r="AA545" s="10">
        <v>13200000</v>
      </c>
      <c r="AB545" s="10">
        <v>2200000</v>
      </c>
      <c r="AC545" s="28">
        <v>1263</v>
      </c>
      <c r="AD545" s="37">
        <v>45097</v>
      </c>
      <c r="AE545" s="10">
        <v>26400000</v>
      </c>
      <c r="AF545" s="28">
        <v>1560</v>
      </c>
      <c r="AG545" s="37">
        <v>45105</v>
      </c>
      <c r="AH545" s="10">
        <v>13200000</v>
      </c>
      <c r="AI545" s="15" t="s">
        <v>112</v>
      </c>
      <c r="AJ545" s="16">
        <v>45104</v>
      </c>
      <c r="AK545" s="6" t="s">
        <v>3457</v>
      </c>
      <c r="AL545" s="35" t="s">
        <v>114</v>
      </c>
      <c r="AM545" s="28" t="s">
        <v>232</v>
      </c>
      <c r="AN545" s="15" t="s">
        <v>233</v>
      </c>
      <c r="AO545" s="11"/>
      <c r="AP545" s="310" t="s">
        <v>278</v>
      </c>
      <c r="AQ545" s="11">
        <v>1</v>
      </c>
      <c r="AR545" s="331"/>
      <c r="AS545" s="94"/>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215"/>
      <c r="BY545" s="92">
        <f>V545</f>
        <v>45291</v>
      </c>
      <c r="BZ545" s="26">
        <f>Y545+AZ545</f>
        <v>180</v>
      </c>
      <c r="CA545" s="26" t="str">
        <f>Z545</f>
        <v xml:space="preserve">6 MESES </v>
      </c>
      <c r="CB545" s="157">
        <f>AA545+AU545</f>
        <v>13200000</v>
      </c>
      <c r="CC545" s="14" t="s">
        <v>121</v>
      </c>
      <c r="CD545" s="214"/>
      <c r="CE545" s="40"/>
      <c r="CF545" s="40"/>
      <c r="CG545" s="40"/>
      <c r="CH545" s="40"/>
      <c r="CI545" s="40"/>
      <c r="CJ545" s="40"/>
      <c r="CK545" s="40"/>
      <c r="CL545" s="40"/>
      <c r="CM545" s="40"/>
      <c r="CN545" s="40"/>
      <c r="CO545" s="40"/>
      <c r="CP545" s="40"/>
      <c r="CQ545" s="40"/>
      <c r="CR545" s="40"/>
      <c r="CS545" s="40"/>
      <c r="CT545" s="40"/>
      <c r="CU545" s="40"/>
      <c r="CV545" s="40"/>
      <c r="CW545" s="40"/>
      <c r="CX545" s="40"/>
      <c r="CY545" s="40"/>
      <c r="CZ545" s="40"/>
      <c r="DA545" s="40"/>
    </row>
    <row r="546" spans="1:105" ht="26.25" customHeight="1" x14ac:dyDescent="0.2">
      <c r="A546" s="64">
        <v>548</v>
      </c>
      <c r="B546" s="100">
        <v>91291</v>
      </c>
      <c r="C546" s="1" t="s">
        <v>226</v>
      </c>
      <c r="D546" s="1" t="s">
        <v>201</v>
      </c>
      <c r="E546" s="29" t="s">
        <v>202</v>
      </c>
      <c r="F546" s="30" t="s">
        <v>3458</v>
      </c>
      <c r="G546" s="26" t="s">
        <v>3459</v>
      </c>
      <c r="H546" s="35" t="s">
        <v>100</v>
      </c>
      <c r="I546" s="24" t="s">
        <v>129</v>
      </c>
      <c r="J546" s="5" t="s">
        <v>249</v>
      </c>
      <c r="K546" s="11">
        <v>5</v>
      </c>
      <c r="L546" s="35" t="s">
        <v>284</v>
      </c>
      <c r="M546" s="52" t="s">
        <v>215</v>
      </c>
      <c r="N546" s="52" t="s">
        <v>105</v>
      </c>
      <c r="O546" s="52" t="s">
        <v>106</v>
      </c>
      <c r="P546" s="35" t="s">
        <v>3460</v>
      </c>
      <c r="Q546" s="26" t="s">
        <v>1149</v>
      </c>
      <c r="R546" s="15" t="s">
        <v>109</v>
      </c>
      <c r="S546" s="35" t="s">
        <v>110</v>
      </c>
      <c r="T546" s="12">
        <v>45104</v>
      </c>
      <c r="U546" s="37">
        <v>45108</v>
      </c>
      <c r="V546" s="37">
        <v>45291</v>
      </c>
      <c r="W546" s="7">
        <v>6</v>
      </c>
      <c r="X546" s="7">
        <v>0</v>
      </c>
      <c r="Y546" s="7">
        <v>180</v>
      </c>
      <c r="Z546" s="7" t="s">
        <v>3287</v>
      </c>
      <c r="AA546" s="10">
        <v>14400000</v>
      </c>
      <c r="AB546" s="10">
        <v>2400000</v>
      </c>
      <c r="AC546" s="28">
        <v>1258</v>
      </c>
      <c r="AD546" s="37">
        <v>45090</v>
      </c>
      <c r="AE546" s="10">
        <v>86400000</v>
      </c>
      <c r="AF546" s="28">
        <v>1516</v>
      </c>
      <c r="AG546" s="37">
        <v>45105</v>
      </c>
      <c r="AH546" s="10">
        <v>14400000</v>
      </c>
      <c r="AI546" s="15" t="s">
        <v>112</v>
      </c>
      <c r="AJ546" s="16">
        <v>45104</v>
      </c>
      <c r="AK546" s="6" t="s">
        <v>3461</v>
      </c>
      <c r="AL546" s="35" t="s">
        <v>114</v>
      </c>
      <c r="AM546" s="28" t="s">
        <v>232</v>
      </c>
      <c r="AN546" s="15" t="s">
        <v>233</v>
      </c>
      <c r="AO546" s="11"/>
      <c r="AP546" s="310" t="s">
        <v>219</v>
      </c>
      <c r="AQ546" s="11">
        <v>1</v>
      </c>
      <c r="AR546" s="26" t="s">
        <v>118</v>
      </c>
      <c r="AS546" s="94">
        <v>45280</v>
      </c>
      <c r="AT546" s="10">
        <v>2400000</v>
      </c>
      <c r="AU546" s="10">
        <v>2400000</v>
      </c>
      <c r="AV546" s="30">
        <v>1</v>
      </c>
      <c r="AW546" s="30">
        <v>0</v>
      </c>
      <c r="AX546" s="30">
        <v>30</v>
      </c>
      <c r="AY546" s="30" t="s">
        <v>136</v>
      </c>
      <c r="AZ546" s="30">
        <v>30</v>
      </c>
      <c r="BA546" s="94">
        <v>45322</v>
      </c>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215"/>
      <c r="BY546" s="94">
        <v>45322</v>
      </c>
      <c r="BZ546" s="30">
        <f>Y546+AZ546</f>
        <v>210</v>
      </c>
      <c r="CA546" s="30" t="s">
        <v>2606</v>
      </c>
      <c r="CB546" s="10">
        <f>AA546+AU546</f>
        <v>16800000</v>
      </c>
      <c r="CC546" s="14" t="s">
        <v>121</v>
      </c>
      <c r="CD546" s="214"/>
      <c r="CE546" s="40"/>
      <c r="CF546" s="40"/>
      <c r="CG546" s="40"/>
      <c r="CH546" s="40"/>
      <c r="CI546" s="40"/>
      <c r="CJ546" s="40"/>
      <c r="CK546" s="40"/>
      <c r="CL546" s="40"/>
      <c r="CM546" s="40"/>
      <c r="CN546" s="40"/>
      <c r="CO546" s="40"/>
      <c r="CP546" s="40"/>
      <c r="CQ546" s="40"/>
      <c r="CR546" s="40"/>
      <c r="CS546" s="40"/>
      <c r="CT546" s="40"/>
      <c r="CU546" s="40"/>
      <c r="CV546" s="40"/>
      <c r="CW546" s="40"/>
      <c r="CX546" s="40"/>
      <c r="CY546" s="40"/>
      <c r="CZ546" s="40"/>
      <c r="DA546" s="40"/>
    </row>
    <row r="547" spans="1:105" ht="26.25" customHeight="1" x14ac:dyDescent="0.2">
      <c r="A547" s="64">
        <v>549</v>
      </c>
      <c r="B547" s="100">
        <v>91291</v>
      </c>
      <c r="C547" s="1" t="s">
        <v>226</v>
      </c>
      <c r="D547" s="1" t="s">
        <v>201</v>
      </c>
      <c r="E547" s="29" t="s">
        <v>202</v>
      </c>
      <c r="F547" s="30" t="s">
        <v>3462</v>
      </c>
      <c r="G547" s="26" t="s">
        <v>3463</v>
      </c>
      <c r="H547" s="35" t="s">
        <v>100</v>
      </c>
      <c r="I547" s="24" t="s">
        <v>129</v>
      </c>
      <c r="J547" s="5" t="s">
        <v>249</v>
      </c>
      <c r="K547" s="11">
        <v>5</v>
      </c>
      <c r="L547" s="35" t="s">
        <v>284</v>
      </c>
      <c r="M547" s="52" t="s">
        <v>215</v>
      </c>
      <c r="N547" s="52" t="s">
        <v>105</v>
      </c>
      <c r="O547" s="52" t="s">
        <v>106</v>
      </c>
      <c r="P547" s="35" t="s">
        <v>3464</v>
      </c>
      <c r="Q547" s="26" t="s">
        <v>1149</v>
      </c>
      <c r="R547" s="15" t="s">
        <v>109</v>
      </c>
      <c r="S547" s="35" t="s">
        <v>110</v>
      </c>
      <c r="T547" s="12">
        <v>45104</v>
      </c>
      <c r="U547" s="37">
        <v>45108</v>
      </c>
      <c r="V547" s="37">
        <v>45291</v>
      </c>
      <c r="W547" s="7">
        <v>6</v>
      </c>
      <c r="X547" s="7">
        <v>0</v>
      </c>
      <c r="Y547" s="7">
        <v>180</v>
      </c>
      <c r="Z547" s="7" t="s">
        <v>3287</v>
      </c>
      <c r="AA547" s="10">
        <v>14400000</v>
      </c>
      <c r="AB547" s="10">
        <v>2400000</v>
      </c>
      <c r="AC547" s="28">
        <v>1258</v>
      </c>
      <c r="AD547" s="37">
        <v>45090</v>
      </c>
      <c r="AE547" s="10">
        <v>86400000</v>
      </c>
      <c r="AF547" s="28">
        <v>1517</v>
      </c>
      <c r="AG547" s="37">
        <v>45105</v>
      </c>
      <c r="AH547" s="10">
        <v>14400000</v>
      </c>
      <c r="AI547" s="15" t="s">
        <v>112</v>
      </c>
      <c r="AJ547" s="16">
        <v>45104</v>
      </c>
      <c r="AK547" s="6" t="s">
        <v>3465</v>
      </c>
      <c r="AL547" s="35" t="s">
        <v>114</v>
      </c>
      <c r="AM547" s="28" t="s">
        <v>232</v>
      </c>
      <c r="AN547" s="15" t="s">
        <v>233</v>
      </c>
      <c r="AO547" s="11"/>
      <c r="AP547" s="310" t="s">
        <v>219</v>
      </c>
      <c r="AQ547" s="11">
        <v>1</v>
      </c>
      <c r="AR547" s="26" t="s">
        <v>118</v>
      </c>
      <c r="AS547" s="94">
        <v>45280</v>
      </c>
      <c r="AT547" s="10">
        <v>2400000</v>
      </c>
      <c r="AU547" s="10">
        <v>2400000</v>
      </c>
      <c r="AV547" s="30">
        <v>1</v>
      </c>
      <c r="AW547" s="30">
        <v>0</v>
      </c>
      <c r="AX547" s="30">
        <v>30</v>
      </c>
      <c r="AY547" s="30" t="s">
        <v>136</v>
      </c>
      <c r="AZ547" s="30">
        <v>30</v>
      </c>
      <c r="BA547" s="94">
        <v>45322</v>
      </c>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215"/>
      <c r="BY547" s="94">
        <v>45322</v>
      </c>
      <c r="BZ547" s="30">
        <f>Y547+AZ547</f>
        <v>210</v>
      </c>
      <c r="CA547" s="30" t="s">
        <v>2606</v>
      </c>
      <c r="CB547" s="10">
        <f>AA547+AU547</f>
        <v>16800000</v>
      </c>
      <c r="CC547" s="14" t="s">
        <v>121</v>
      </c>
      <c r="CD547" s="214"/>
      <c r="CE547" s="40"/>
      <c r="CF547" s="40"/>
      <c r="CG547" s="40"/>
      <c r="CH547" s="40"/>
      <c r="CI547" s="40"/>
      <c r="CJ547" s="40"/>
      <c r="CK547" s="40"/>
      <c r="CL547" s="40"/>
      <c r="CM547" s="40"/>
      <c r="CN547" s="40"/>
      <c r="CO547" s="40"/>
      <c r="CP547" s="40"/>
      <c r="CQ547" s="40"/>
      <c r="CR547" s="40"/>
      <c r="CS547" s="40"/>
      <c r="CT547" s="40"/>
      <c r="CU547" s="40"/>
      <c r="CV547" s="40"/>
      <c r="CW547" s="40"/>
      <c r="CX547" s="40"/>
      <c r="CY547" s="40"/>
      <c r="CZ547" s="40"/>
      <c r="DA547" s="40"/>
    </row>
    <row r="548" spans="1:105" ht="26.25" customHeight="1" x14ac:dyDescent="0.2">
      <c r="A548" s="64">
        <v>550</v>
      </c>
      <c r="B548" s="100">
        <v>91291</v>
      </c>
      <c r="C548" s="1" t="s">
        <v>226</v>
      </c>
      <c r="D548" s="1" t="s">
        <v>201</v>
      </c>
      <c r="E548" s="29" t="s">
        <v>202</v>
      </c>
      <c r="F548" s="30" t="s">
        <v>3466</v>
      </c>
      <c r="G548" s="26" t="s">
        <v>3467</v>
      </c>
      <c r="H548" s="35" t="s">
        <v>100</v>
      </c>
      <c r="I548" s="24" t="s">
        <v>129</v>
      </c>
      <c r="J548" s="5" t="s">
        <v>249</v>
      </c>
      <c r="K548" s="11">
        <v>5</v>
      </c>
      <c r="L548" s="35" t="s">
        <v>284</v>
      </c>
      <c r="M548" s="52" t="s">
        <v>215</v>
      </c>
      <c r="N548" s="52" t="s">
        <v>105</v>
      </c>
      <c r="O548" s="52" t="s">
        <v>106</v>
      </c>
      <c r="P548" s="35" t="s">
        <v>3468</v>
      </c>
      <c r="Q548" s="26" t="s">
        <v>1149</v>
      </c>
      <c r="R548" s="15" t="s">
        <v>109</v>
      </c>
      <c r="S548" s="35" t="s">
        <v>110</v>
      </c>
      <c r="T548" s="12">
        <v>45104</v>
      </c>
      <c r="U548" s="37">
        <v>45108</v>
      </c>
      <c r="V548" s="37">
        <v>45291</v>
      </c>
      <c r="W548" s="7">
        <v>6</v>
      </c>
      <c r="X548" s="7">
        <v>0</v>
      </c>
      <c r="Y548" s="7">
        <v>180</v>
      </c>
      <c r="Z548" s="7" t="s">
        <v>3287</v>
      </c>
      <c r="AA548" s="10">
        <v>14400000</v>
      </c>
      <c r="AB548" s="10">
        <v>2400000</v>
      </c>
      <c r="AC548" s="28">
        <v>1258</v>
      </c>
      <c r="AD548" s="37">
        <v>45090</v>
      </c>
      <c r="AE548" s="10">
        <v>86400000</v>
      </c>
      <c r="AF548" s="28">
        <v>1518</v>
      </c>
      <c r="AG548" s="37">
        <v>45105</v>
      </c>
      <c r="AH548" s="10">
        <v>14400000</v>
      </c>
      <c r="AI548" s="15" t="s">
        <v>112</v>
      </c>
      <c r="AJ548" s="16">
        <v>45104</v>
      </c>
      <c r="AK548" s="6" t="s">
        <v>3469</v>
      </c>
      <c r="AL548" s="35" t="s">
        <v>114</v>
      </c>
      <c r="AM548" s="28" t="s">
        <v>232</v>
      </c>
      <c r="AN548" s="15" t="s">
        <v>233</v>
      </c>
      <c r="AO548" s="11"/>
      <c r="AP548" s="310" t="s">
        <v>219</v>
      </c>
      <c r="AQ548" s="11">
        <v>1</v>
      </c>
      <c r="AR548" s="26" t="s">
        <v>118</v>
      </c>
      <c r="AS548" s="94">
        <v>45280</v>
      </c>
      <c r="AT548" s="10">
        <v>2400000</v>
      </c>
      <c r="AU548" s="10">
        <v>2400000</v>
      </c>
      <c r="AV548" s="30">
        <v>1</v>
      </c>
      <c r="AW548" s="30">
        <v>0</v>
      </c>
      <c r="AX548" s="30">
        <v>30</v>
      </c>
      <c r="AY548" s="30" t="s">
        <v>136</v>
      </c>
      <c r="AZ548" s="30">
        <v>30</v>
      </c>
      <c r="BA548" s="94">
        <v>45322</v>
      </c>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215"/>
      <c r="BY548" s="94">
        <v>45322</v>
      </c>
      <c r="BZ548" s="30">
        <f>Y548+AZ548</f>
        <v>210</v>
      </c>
      <c r="CA548" s="30" t="s">
        <v>2606</v>
      </c>
      <c r="CB548" s="10">
        <f>AA548+AU548</f>
        <v>16800000</v>
      </c>
      <c r="CC548" s="14" t="s">
        <v>121</v>
      </c>
      <c r="CD548" s="214"/>
      <c r="CE548" s="40"/>
      <c r="CF548" s="40"/>
      <c r="CG548" s="40"/>
      <c r="CH548" s="40"/>
      <c r="CI548" s="40"/>
      <c r="CJ548" s="40"/>
      <c r="CK548" s="40"/>
      <c r="CL548" s="40"/>
      <c r="CM548" s="40"/>
      <c r="CN548" s="40"/>
      <c r="CO548" s="40"/>
      <c r="CP548" s="40"/>
      <c r="CQ548" s="40"/>
      <c r="CR548" s="40"/>
      <c r="CS548" s="40"/>
      <c r="CT548" s="40"/>
      <c r="CU548" s="40"/>
      <c r="CV548" s="40"/>
      <c r="CW548" s="40"/>
      <c r="CX548" s="40"/>
      <c r="CY548" s="40"/>
      <c r="CZ548" s="40"/>
      <c r="DA548" s="40"/>
    </row>
    <row r="549" spans="1:105" ht="26.25" customHeight="1" x14ac:dyDescent="0.2">
      <c r="A549" s="64">
        <v>551</v>
      </c>
      <c r="B549" s="100">
        <v>91291</v>
      </c>
      <c r="C549" s="1" t="s">
        <v>226</v>
      </c>
      <c r="D549" s="1" t="s">
        <v>201</v>
      </c>
      <c r="E549" s="29" t="s">
        <v>202</v>
      </c>
      <c r="F549" s="30" t="s">
        <v>3470</v>
      </c>
      <c r="G549" s="26" t="s">
        <v>3471</v>
      </c>
      <c r="H549" s="35" t="s">
        <v>100</v>
      </c>
      <c r="I549" s="24" t="s">
        <v>129</v>
      </c>
      <c r="J549" s="5" t="s">
        <v>249</v>
      </c>
      <c r="K549" s="11">
        <v>5</v>
      </c>
      <c r="L549" s="35" t="s">
        <v>284</v>
      </c>
      <c r="M549" s="52" t="s">
        <v>215</v>
      </c>
      <c r="N549" s="52" t="s">
        <v>105</v>
      </c>
      <c r="O549" s="52" t="s">
        <v>106</v>
      </c>
      <c r="P549" s="35" t="s">
        <v>3472</v>
      </c>
      <c r="Q549" s="26" t="s">
        <v>1149</v>
      </c>
      <c r="R549" s="15" t="s">
        <v>109</v>
      </c>
      <c r="S549" s="35" t="s">
        <v>110</v>
      </c>
      <c r="T549" s="12">
        <v>45104</v>
      </c>
      <c r="U549" s="37">
        <v>45108</v>
      </c>
      <c r="V549" s="37">
        <v>45291</v>
      </c>
      <c r="W549" s="7">
        <v>6</v>
      </c>
      <c r="X549" s="7">
        <v>0</v>
      </c>
      <c r="Y549" s="7">
        <v>180</v>
      </c>
      <c r="Z549" s="7" t="s">
        <v>3287</v>
      </c>
      <c r="AA549" s="10">
        <v>14400000</v>
      </c>
      <c r="AB549" s="10">
        <v>2400000</v>
      </c>
      <c r="AC549" s="28">
        <v>1258</v>
      </c>
      <c r="AD549" s="37">
        <v>45090</v>
      </c>
      <c r="AE549" s="10">
        <v>86400000</v>
      </c>
      <c r="AF549" s="28">
        <v>1519</v>
      </c>
      <c r="AG549" s="37">
        <v>45105</v>
      </c>
      <c r="AH549" s="10">
        <v>14400000</v>
      </c>
      <c r="AI549" s="15" t="s">
        <v>112</v>
      </c>
      <c r="AJ549" s="16">
        <v>45104</v>
      </c>
      <c r="AK549" s="6" t="s">
        <v>3473</v>
      </c>
      <c r="AL549" s="35" t="s">
        <v>114</v>
      </c>
      <c r="AM549" s="28" t="s">
        <v>232</v>
      </c>
      <c r="AN549" s="15" t="s">
        <v>233</v>
      </c>
      <c r="AO549" s="11"/>
      <c r="AP549" s="310" t="s">
        <v>219</v>
      </c>
      <c r="AQ549" s="11">
        <v>1</v>
      </c>
      <c r="AR549" s="26" t="s">
        <v>118</v>
      </c>
      <c r="AS549" s="94">
        <v>45280</v>
      </c>
      <c r="AT549" s="10">
        <v>2400000</v>
      </c>
      <c r="AU549" s="10">
        <v>2400000</v>
      </c>
      <c r="AV549" s="30">
        <v>1</v>
      </c>
      <c r="AW549" s="30">
        <v>0</v>
      </c>
      <c r="AX549" s="30">
        <v>30</v>
      </c>
      <c r="AY549" s="30" t="s">
        <v>136</v>
      </c>
      <c r="AZ549" s="30">
        <v>30</v>
      </c>
      <c r="BA549" s="94">
        <v>45322</v>
      </c>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215"/>
      <c r="BY549" s="94">
        <v>45322</v>
      </c>
      <c r="BZ549" s="30">
        <f>Y549+AZ549</f>
        <v>210</v>
      </c>
      <c r="CA549" s="30" t="s">
        <v>2606</v>
      </c>
      <c r="CB549" s="10">
        <f>AA549+AU549</f>
        <v>16800000</v>
      </c>
      <c r="CC549" s="14" t="s">
        <v>121</v>
      </c>
      <c r="CD549" s="214"/>
      <c r="CE549" s="40"/>
      <c r="CF549" s="40"/>
      <c r="CG549" s="40"/>
      <c r="CH549" s="40"/>
      <c r="CI549" s="40"/>
      <c r="CJ549" s="40"/>
      <c r="CK549" s="40"/>
      <c r="CL549" s="40"/>
      <c r="CM549" s="40"/>
      <c r="CN549" s="40"/>
      <c r="CO549" s="40"/>
      <c r="CP549" s="40"/>
      <c r="CQ549" s="40"/>
      <c r="CR549" s="40"/>
      <c r="CS549" s="40"/>
      <c r="CT549" s="40"/>
      <c r="CU549" s="40"/>
      <c r="CV549" s="40"/>
      <c r="CW549" s="40"/>
      <c r="CX549" s="40"/>
      <c r="CY549" s="40"/>
      <c r="CZ549" s="40"/>
      <c r="DA549" s="40"/>
    </row>
    <row r="550" spans="1:105" ht="26.25" customHeight="1" x14ac:dyDescent="0.2">
      <c r="A550" s="64">
        <v>552</v>
      </c>
      <c r="B550" s="100">
        <v>91291</v>
      </c>
      <c r="C550" s="1" t="s">
        <v>226</v>
      </c>
      <c r="D550" s="1" t="s">
        <v>201</v>
      </c>
      <c r="E550" s="29" t="s">
        <v>202</v>
      </c>
      <c r="F550" s="30" t="s">
        <v>3474</v>
      </c>
      <c r="G550" s="26" t="s">
        <v>3475</v>
      </c>
      <c r="H550" s="35" t="s">
        <v>100</v>
      </c>
      <c r="I550" s="24" t="s">
        <v>129</v>
      </c>
      <c r="J550" s="5" t="s">
        <v>249</v>
      </c>
      <c r="K550" s="11">
        <v>5</v>
      </c>
      <c r="L550" s="35" t="s">
        <v>284</v>
      </c>
      <c r="M550" s="52" t="s">
        <v>215</v>
      </c>
      <c r="N550" s="52" t="s">
        <v>105</v>
      </c>
      <c r="O550" s="52" t="s">
        <v>106</v>
      </c>
      <c r="P550" s="35" t="s">
        <v>3476</v>
      </c>
      <c r="Q550" s="26" t="s">
        <v>1149</v>
      </c>
      <c r="R550" s="15" t="s">
        <v>109</v>
      </c>
      <c r="S550" s="35" t="s">
        <v>110</v>
      </c>
      <c r="T550" s="12">
        <v>45104</v>
      </c>
      <c r="U550" s="37">
        <v>45108</v>
      </c>
      <c r="V550" s="37">
        <v>45291</v>
      </c>
      <c r="W550" s="7">
        <v>6</v>
      </c>
      <c r="X550" s="7">
        <v>0</v>
      </c>
      <c r="Y550" s="7">
        <v>180</v>
      </c>
      <c r="Z550" s="7" t="s">
        <v>3287</v>
      </c>
      <c r="AA550" s="10">
        <v>14400000</v>
      </c>
      <c r="AB550" s="10">
        <v>2400000</v>
      </c>
      <c r="AC550" s="28">
        <v>1258</v>
      </c>
      <c r="AD550" s="37">
        <v>45090</v>
      </c>
      <c r="AE550" s="10">
        <v>86400000</v>
      </c>
      <c r="AF550" s="28">
        <v>1520</v>
      </c>
      <c r="AG550" s="37">
        <v>45105</v>
      </c>
      <c r="AH550" s="10">
        <v>14400000</v>
      </c>
      <c r="AI550" s="15" t="s">
        <v>112</v>
      </c>
      <c r="AJ550" s="16">
        <v>45104</v>
      </c>
      <c r="AK550" s="6" t="s">
        <v>3477</v>
      </c>
      <c r="AL550" s="35" t="s">
        <v>114</v>
      </c>
      <c r="AM550" s="28" t="s">
        <v>232</v>
      </c>
      <c r="AN550" s="15" t="s">
        <v>233</v>
      </c>
      <c r="AO550" s="11"/>
      <c r="AP550" s="310" t="s">
        <v>219</v>
      </c>
      <c r="AQ550" s="11">
        <v>1</v>
      </c>
      <c r="AR550" s="26" t="s">
        <v>118</v>
      </c>
      <c r="AS550" s="94">
        <v>45280</v>
      </c>
      <c r="AT550" s="10">
        <v>2400000</v>
      </c>
      <c r="AU550" s="10">
        <v>2400000</v>
      </c>
      <c r="AV550" s="30">
        <v>1</v>
      </c>
      <c r="AW550" s="30">
        <v>0</v>
      </c>
      <c r="AX550" s="30">
        <v>30</v>
      </c>
      <c r="AY550" s="30" t="s">
        <v>136</v>
      </c>
      <c r="AZ550" s="30">
        <v>30</v>
      </c>
      <c r="BA550" s="94">
        <v>45322</v>
      </c>
      <c r="BB550" s="40"/>
      <c r="BC550" s="40"/>
      <c r="BD550" s="40"/>
      <c r="BE550" s="40"/>
      <c r="BF550" s="40"/>
      <c r="BG550" s="40"/>
      <c r="BH550" s="40"/>
      <c r="BI550" s="40"/>
      <c r="BJ550" s="40"/>
      <c r="BK550" s="40"/>
      <c r="BL550" s="40"/>
      <c r="BM550" s="40"/>
      <c r="BN550" s="40"/>
      <c r="BO550" s="40"/>
      <c r="BP550" s="40"/>
      <c r="BQ550" s="40"/>
      <c r="BR550" s="40"/>
      <c r="BS550" s="40"/>
      <c r="BT550" s="40"/>
      <c r="BU550" s="40"/>
      <c r="BV550" s="40"/>
      <c r="BW550" s="40"/>
      <c r="BX550" s="215"/>
      <c r="BY550" s="94">
        <v>45322</v>
      </c>
      <c r="BZ550" s="30">
        <f>Y550+AZ550</f>
        <v>210</v>
      </c>
      <c r="CA550" s="30" t="s">
        <v>2606</v>
      </c>
      <c r="CB550" s="10">
        <f>AA550+AU550</f>
        <v>16800000</v>
      </c>
      <c r="CC550" s="14" t="s">
        <v>121</v>
      </c>
      <c r="CD550" s="214"/>
      <c r="CE550" s="40"/>
      <c r="CF550" s="40"/>
      <c r="CG550" s="40"/>
      <c r="CH550" s="40"/>
      <c r="CI550" s="40"/>
      <c r="CJ550" s="40"/>
      <c r="CK550" s="40"/>
      <c r="CL550" s="40"/>
      <c r="CM550" s="40"/>
      <c r="CN550" s="40"/>
      <c r="CO550" s="40"/>
      <c r="CP550" s="40"/>
      <c r="CQ550" s="40"/>
      <c r="CR550" s="40"/>
      <c r="CS550" s="40"/>
      <c r="CT550" s="40"/>
      <c r="CU550" s="40"/>
      <c r="CV550" s="40"/>
      <c r="CW550" s="40"/>
      <c r="CX550" s="40"/>
      <c r="CY550" s="40"/>
      <c r="CZ550" s="40"/>
      <c r="DA550" s="40"/>
    </row>
    <row r="551" spans="1:105" ht="26.25" customHeight="1" x14ac:dyDescent="0.2">
      <c r="A551" s="64">
        <v>553</v>
      </c>
      <c r="B551" s="100">
        <v>91376</v>
      </c>
      <c r="C551" s="1" t="s">
        <v>226</v>
      </c>
      <c r="D551" s="1" t="s">
        <v>201</v>
      </c>
      <c r="E551" s="29" t="s">
        <v>202</v>
      </c>
      <c r="F551" s="30" t="s">
        <v>3478</v>
      </c>
      <c r="G551" s="26" t="s">
        <v>3479</v>
      </c>
      <c r="H551" s="35" t="s">
        <v>100</v>
      </c>
      <c r="I551" s="24" t="s">
        <v>129</v>
      </c>
      <c r="J551" s="5" t="s">
        <v>249</v>
      </c>
      <c r="K551" s="11">
        <v>5</v>
      </c>
      <c r="L551" s="35" t="s">
        <v>284</v>
      </c>
      <c r="M551" s="52" t="s">
        <v>215</v>
      </c>
      <c r="N551" s="52" t="s">
        <v>105</v>
      </c>
      <c r="O551" s="52" t="s">
        <v>106</v>
      </c>
      <c r="P551" s="35" t="s">
        <v>3480</v>
      </c>
      <c r="Q551" s="26" t="s">
        <v>1149</v>
      </c>
      <c r="R551" s="15" t="s">
        <v>109</v>
      </c>
      <c r="S551" s="35" t="s">
        <v>110</v>
      </c>
      <c r="T551" s="12">
        <v>45104</v>
      </c>
      <c r="U551" s="37">
        <v>45108</v>
      </c>
      <c r="V551" s="37">
        <v>45291</v>
      </c>
      <c r="W551" s="7">
        <v>6</v>
      </c>
      <c r="X551" s="7">
        <v>0</v>
      </c>
      <c r="Y551" s="7">
        <v>180</v>
      </c>
      <c r="Z551" s="7" t="s">
        <v>3287</v>
      </c>
      <c r="AA551" s="10">
        <v>14400000</v>
      </c>
      <c r="AB551" s="10">
        <v>2400000</v>
      </c>
      <c r="AC551" s="28">
        <v>1254</v>
      </c>
      <c r="AD551" s="37">
        <v>45090</v>
      </c>
      <c r="AE551" s="10">
        <v>57600000</v>
      </c>
      <c r="AF551" s="28">
        <v>1508</v>
      </c>
      <c r="AG551" s="37">
        <v>45105</v>
      </c>
      <c r="AH551" s="10">
        <v>14400000</v>
      </c>
      <c r="AI551" s="15" t="s">
        <v>112</v>
      </c>
      <c r="AJ551" s="16">
        <v>45104</v>
      </c>
      <c r="AK551" s="6" t="s">
        <v>3481</v>
      </c>
      <c r="AL551" s="35" t="s">
        <v>114</v>
      </c>
      <c r="AM551" s="28" t="s">
        <v>232</v>
      </c>
      <c r="AN551" s="15" t="s">
        <v>233</v>
      </c>
      <c r="AO551" s="11"/>
      <c r="AP551" s="310" t="s">
        <v>418</v>
      </c>
      <c r="AQ551" s="11">
        <v>1</v>
      </c>
      <c r="AR551" s="331"/>
      <c r="AS551" s="94"/>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215"/>
      <c r="BY551" s="92">
        <f>V551</f>
        <v>45291</v>
      </c>
      <c r="BZ551" s="26">
        <f>Y551+AZ551</f>
        <v>180</v>
      </c>
      <c r="CA551" s="26" t="str">
        <f>Z551</f>
        <v xml:space="preserve">6 MESES </v>
      </c>
      <c r="CB551" s="157">
        <f>AA551+AU551</f>
        <v>14400000</v>
      </c>
      <c r="CC551" s="14" t="s">
        <v>121</v>
      </c>
      <c r="CD551" s="214"/>
      <c r="CE551" s="40"/>
      <c r="CF551" s="40"/>
      <c r="CG551" s="40"/>
      <c r="CH551" s="40"/>
      <c r="CI551" s="40"/>
      <c r="CJ551" s="40"/>
      <c r="CK551" s="40"/>
      <c r="CL551" s="40"/>
      <c r="CM551" s="40"/>
      <c r="CN551" s="40"/>
      <c r="CO551" s="40"/>
      <c r="CP551" s="40"/>
      <c r="CQ551" s="40"/>
      <c r="CR551" s="40"/>
      <c r="CS551" s="40"/>
      <c r="CT551" s="40"/>
      <c r="CU551" s="40"/>
      <c r="CV551" s="40"/>
      <c r="CW551" s="40"/>
      <c r="CX551" s="40"/>
      <c r="CY551" s="40"/>
      <c r="CZ551" s="40"/>
      <c r="DA551" s="40"/>
    </row>
    <row r="552" spans="1:105" ht="26.25" customHeight="1" x14ac:dyDescent="0.2">
      <c r="A552" s="64">
        <v>554</v>
      </c>
      <c r="B552" s="100">
        <v>91376</v>
      </c>
      <c r="C552" s="1" t="s">
        <v>226</v>
      </c>
      <c r="D552" s="1" t="s">
        <v>201</v>
      </c>
      <c r="E552" s="29" t="s">
        <v>202</v>
      </c>
      <c r="F552" s="30" t="s">
        <v>3482</v>
      </c>
      <c r="G552" s="26" t="s">
        <v>3483</v>
      </c>
      <c r="H552" s="35" t="s">
        <v>100</v>
      </c>
      <c r="I552" s="24" t="s">
        <v>129</v>
      </c>
      <c r="J552" s="5" t="s">
        <v>249</v>
      </c>
      <c r="K552" s="11">
        <v>5</v>
      </c>
      <c r="L552" s="35" t="s">
        <v>284</v>
      </c>
      <c r="M552" s="52" t="s">
        <v>215</v>
      </c>
      <c r="N552" s="52" t="s">
        <v>105</v>
      </c>
      <c r="O552" s="52" t="s">
        <v>106</v>
      </c>
      <c r="P552" s="35" t="s">
        <v>3484</v>
      </c>
      <c r="Q552" s="26" t="s">
        <v>1149</v>
      </c>
      <c r="R552" s="15" t="s">
        <v>109</v>
      </c>
      <c r="S552" s="35" t="s">
        <v>110</v>
      </c>
      <c r="T552" s="12">
        <v>45104</v>
      </c>
      <c r="U552" s="37">
        <v>45108</v>
      </c>
      <c r="V552" s="37">
        <v>45291</v>
      </c>
      <c r="W552" s="7">
        <v>6</v>
      </c>
      <c r="X552" s="7">
        <v>0</v>
      </c>
      <c r="Y552" s="7">
        <v>180</v>
      </c>
      <c r="Z552" s="7" t="s">
        <v>3287</v>
      </c>
      <c r="AA552" s="10">
        <v>14400000</v>
      </c>
      <c r="AB552" s="10">
        <v>2400000</v>
      </c>
      <c r="AC552" s="28">
        <v>1254</v>
      </c>
      <c r="AD552" s="37">
        <v>45090</v>
      </c>
      <c r="AE552" s="10">
        <v>57600000</v>
      </c>
      <c r="AF552" s="28">
        <v>1509</v>
      </c>
      <c r="AG552" s="37">
        <v>45105</v>
      </c>
      <c r="AH552" s="10">
        <v>14400000</v>
      </c>
      <c r="AI552" s="15" t="s">
        <v>112</v>
      </c>
      <c r="AJ552" s="16">
        <v>45104</v>
      </c>
      <c r="AK552" s="6" t="s">
        <v>3485</v>
      </c>
      <c r="AL552" s="35" t="s">
        <v>114</v>
      </c>
      <c r="AM552" s="28" t="s">
        <v>232</v>
      </c>
      <c r="AN552" s="15" t="s">
        <v>233</v>
      </c>
      <c r="AO552" s="11"/>
      <c r="AP552" s="310" t="s">
        <v>418</v>
      </c>
      <c r="AQ552" s="11">
        <v>1</v>
      </c>
      <c r="AR552" s="331"/>
      <c r="AS552" s="94"/>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215"/>
      <c r="BY552" s="92">
        <f>V552</f>
        <v>45291</v>
      </c>
      <c r="BZ552" s="26">
        <f>Y552+AZ552</f>
        <v>180</v>
      </c>
      <c r="CA552" s="26" t="str">
        <f>Z552</f>
        <v xml:space="preserve">6 MESES </v>
      </c>
      <c r="CB552" s="157">
        <f>AA552+AU552</f>
        <v>14400000</v>
      </c>
      <c r="CC552" s="14" t="s">
        <v>121</v>
      </c>
      <c r="CD552" s="214"/>
      <c r="CE552" s="40"/>
      <c r="CF552" s="40"/>
      <c r="CG552" s="40"/>
      <c r="CH552" s="40"/>
      <c r="CI552" s="40"/>
      <c r="CJ552" s="40"/>
      <c r="CK552" s="40"/>
      <c r="CL552" s="40"/>
      <c r="CM552" s="40"/>
      <c r="CN552" s="40"/>
      <c r="CO552" s="40"/>
      <c r="CP552" s="40"/>
      <c r="CQ552" s="40"/>
      <c r="CR552" s="40"/>
      <c r="CS552" s="40"/>
      <c r="CT552" s="40"/>
      <c r="CU552" s="40"/>
      <c r="CV552" s="40"/>
      <c r="CW552" s="40"/>
      <c r="CX552" s="40"/>
      <c r="CY552" s="40"/>
      <c r="CZ552" s="40"/>
      <c r="DA552" s="40"/>
    </row>
    <row r="553" spans="1:105" ht="26.25" customHeight="1" x14ac:dyDescent="0.2">
      <c r="A553" s="64">
        <v>555</v>
      </c>
      <c r="B553" s="100">
        <v>91376</v>
      </c>
      <c r="C553" s="1" t="s">
        <v>226</v>
      </c>
      <c r="D553" s="1" t="s">
        <v>201</v>
      </c>
      <c r="E553" s="29" t="s">
        <v>202</v>
      </c>
      <c r="F553" s="30" t="s">
        <v>3486</v>
      </c>
      <c r="G553" s="26" t="s">
        <v>3487</v>
      </c>
      <c r="H553" s="35" t="s">
        <v>100</v>
      </c>
      <c r="I553" s="24" t="s">
        <v>129</v>
      </c>
      <c r="J553" s="5" t="s">
        <v>249</v>
      </c>
      <c r="K553" s="11">
        <v>5</v>
      </c>
      <c r="L553" s="35" t="s">
        <v>284</v>
      </c>
      <c r="M553" s="52" t="s">
        <v>215</v>
      </c>
      <c r="N553" s="52" t="s">
        <v>105</v>
      </c>
      <c r="O553" s="52" t="s">
        <v>106</v>
      </c>
      <c r="P553" s="35" t="s">
        <v>3488</v>
      </c>
      <c r="Q553" s="26" t="s">
        <v>1149</v>
      </c>
      <c r="R553" s="15" t="s">
        <v>109</v>
      </c>
      <c r="S553" s="35" t="s">
        <v>110</v>
      </c>
      <c r="T553" s="12">
        <v>45104</v>
      </c>
      <c r="U553" s="37">
        <v>45108</v>
      </c>
      <c r="V553" s="37">
        <v>45291</v>
      </c>
      <c r="W553" s="7">
        <v>6</v>
      </c>
      <c r="X553" s="7">
        <v>0</v>
      </c>
      <c r="Y553" s="7">
        <v>180</v>
      </c>
      <c r="Z553" s="7" t="s">
        <v>3287</v>
      </c>
      <c r="AA553" s="10">
        <v>14400000</v>
      </c>
      <c r="AB553" s="10">
        <v>2400000</v>
      </c>
      <c r="AC553" s="28">
        <v>1254</v>
      </c>
      <c r="AD553" s="37">
        <v>45090</v>
      </c>
      <c r="AE553" s="10">
        <v>57600000</v>
      </c>
      <c r="AF553" s="28">
        <v>1510</v>
      </c>
      <c r="AG553" s="37">
        <v>45105</v>
      </c>
      <c r="AH553" s="10">
        <v>14400000</v>
      </c>
      <c r="AI553" s="15" t="s">
        <v>112</v>
      </c>
      <c r="AJ553" s="16">
        <v>45104</v>
      </c>
      <c r="AK553" s="6" t="s">
        <v>3489</v>
      </c>
      <c r="AL553" s="35" t="s">
        <v>114</v>
      </c>
      <c r="AM553" s="28" t="s">
        <v>232</v>
      </c>
      <c r="AN553" s="15" t="s">
        <v>233</v>
      </c>
      <c r="AO553" s="11"/>
      <c r="AP553" s="310" t="s">
        <v>418</v>
      </c>
      <c r="AQ553" s="11">
        <v>1</v>
      </c>
      <c r="AR553" s="331"/>
      <c r="AS553" s="94"/>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c r="BW553" s="40"/>
      <c r="BX553" s="215"/>
      <c r="BY553" s="92">
        <f>V553</f>
        <v>45291</v>
      </c>
      <c r="BZ553" s="26">
        <f>Y553+AZ553</f>
        <v>180</v>
      </c>
      <c r="CA553" s="26" t="str">
        <f>Z553</f>
        <v xml:space="preserve">6 MESES </v>
      </c>
      <c r="CB553" s="157">
        <f>AA553+AU553</f>
        <v>14400000</v>
      </c>
      <c r="CC553" s="14" t="s">
        <v>121</v>
      </c>
      <c r="CD553" s="214"/>
      <c r="CE553" s="40"/>
      <c r="CF553" s="40"/>
      <c r="CG553" s="40"/>
      <c r="CH553" s="40"/>
      <c r="CI553" s="40"/>
      <c r="CJ553" s="40"/>
      <c r="CK553" s="40"/>
      <c r="CL553" s="40"/>
      <c r="CM553" s="40"/>
      <c r="CN553" s="40"/>
      <c r="CO553" s="40"/>
      <c r="CP553" s="40"/>
      <c r="CQ553" s="40"/>
      <c r="CR553" s="40"/>
      <c r="CS553" s="40"/>
      <c r="CT553" s="40"/>
      <c r="CU553" s="40"/>
      <c r="CV553" s="40"/>
      <c r="CW553" s="40"/>
      <c r="CX553" s="40"/>
      <c r="CY553" s="40"/>
      <c r="CZ553" s="40"/>
      <c r="DA553" s="40"/>
    </row>
    <row r="554" spans="1:105" ht="26.25" customHeight="1" x14ac:dyDescent="0.2">
      <c r="A554" s="64">
        <v>556</v>
      </c>
      <c r="B554" s="100">
        <v>91376</v>
      </c>
      <c r="C554" s="1" t="s">
        <v>226</v>
      </c>
      <c r="D554" s="1" t="s">
        <v>201</v>
      </c>
      <c r="E554" s="29" t="s">
        <v>202</v>
      </c>
      <c r="F554" s="30" t="s">
        <v>3490</v>
      </c>
      <c r="G554" s="26" t="s">
        <v>3491</v>
      </c>
      <c r="H554" s="35" t="s">
        <v>100</v>
      </c>
      <c r="I554" s="24" t="s">
        <v>129</v>
      </c>
      <c r="J554" s="5" t="s">
        <v>249</v>
      </c>
      <c r="K554" s="11">
        <v>5</v>
      </c>
      <c r="L554" s="35" t="s">
        <v>284</v>
      </c>
      <c r="M554" s="52" t="s">
        <v>215</v>
      </c>
      <c r="N554" s="52" t="s">
        <v>105</v>
      </c>
      <c r="O554" s="52" t="s">
        <v>106</v>
      </c>
      <c r="P554" s="35" t="s">
        <v>3492</v>
      </c>
      <c r="Q554" s="26" t="s">
        <v>1149</v>
      </c>
      <c r="R554" s="15" t="s">
        <v>109</v>
      </c>
      <c r="S554" s="35" t="s">
        <v>110</v>
      </c>
      <c r="T554" s="12">
        <v>45104</v>
      </c>
      <c r="U554" s="37">
        <v>45108</v>
      </c>
      <c r="V554" s="37">
        <v>45291</v>
      </c>
      <c r="W554" s="7">
        <v>6</v>
      </c>
      <c r="X554" s="7">
        <v>0</v>
      </c>
      <c r="Y554" s="7">
        <v>180</v>
      </c>
      <c r="Z554" s="7" t="s">
        <v>3287</v>
      </c>
      <c r="AA554" s="10">
        <v>14400000</v>
      </c>
      <c r="AB554" s="10">
        <v>2400000</v>
      </c>
      <c r="AC554" s="28">
        <v>1254</v>
      </c>
      <c r="AD554" s="37">
        <v>45090</v>
      </c>
      <c r="AE554" s="10">
        <v>57600000</v>
      </c>
      <c r="AF554" s="28">
        <v>1511</v>
      </c>
      <c r="AG554" s="37">
        <v>45105</v>
      </c>
      <c r="AH554" s="10">
        <v>14400000</v>
      </c>
      <c r="AI554" s="15" t="s">
        <v>112</v>
      </c>
      <c r="AJ554" s="16">
        <v>45104</v>
      </c>
      <c r="AK554" s="6" t="s">
        <v>3493</v>
      </c>
      <c r="AL554" s="35" t="s">
        <v>114</v>
      </c>
      <c r="AM554" s="28" t="s">
        <v>232</v>
      </c>
      <c r="AN554" s="15" t="s">
        <v>233</v>
      </c>
      <c r="AO554" s="11"/>
      <c r="AP554" s="310" t="s">
        <v>418</v>
      </c>
      <c r="AQ554" s="11">
        <v>1</v>
      </c>
      <c r="AR554" s="26" t="s">
        <v>118</v>
      </c>
      <c r="AS554" s="94">
        <v>45280</v>
      </c>
      <c r="AT554" s="10">
        <v>2400000</v>
      </c>
      <c r="AU554" s="10">
        <v>2400000</v>
      </c>
      <c r="AV554" s="30">
        <v>1</v>
      </c>
      <c r="AW554" s="30">
        <v>0</v>
      </c>
      <c r="AX554" s="30">
        <v>30</v>
      </c>
      <c r="AY554" s="30" t="s">
        <v>136</v>
      </c>
      <c r="AZ554" s="30">
        <v>30</v>
      </c>
      <c r="BA554" s="94">
        <v>45322</v>
      </c>
      <c r="BB554" s="85"/>
      <c r="BC554" s="85"/>
      <c r="BD554" s="85"/>
      <c r="BE554" s="85"/>
      <c r="BF554" s="85"/>
      <c r="BG554" s="85"/>
      <c r="BH554" s="85"/>
      <c r="BI554" s="85"/>
      <c r="BJ554" s="85"/>
      <c r="BK554" s="85"/>
      <c r="BL554" s="85"/>
      <c r="BM554" s="85"/>
      <c r="BN554" s="85"/>
      <c r="BO554" s="85"/>
      <c r="BP554" s="85"/>
      <c r="BQ554" s="85"/>
      <c r="BR554" s="85"/>
      <c r="BS554" s="85"/>
      <c r="BT554" s="85"/>
      <c r="BU554" s="85"/>
      <c r="BV554" s="85"/>
      <c r="BW554" s="85"/>
      <c r="BX554" s="218"/>
      <c r="BY554" s="94">
        <v>45322</v>
      </c>
      <c r="BZ554" s="30">
        <f>Y554+AZ554</f>
        <v>210</v>
      </c>
      <c r="CA554" s="30" t="s">
        <v>2606</v>
      </c>
      <c r="CB554" s="10">
        <f>AA554+AU554</f>
        <v>16800000</v>
      </c>
      <c r="CC554" s="14" t="s">
        <v>121</v>
      </c>
      <c r="CD554" s="214"/>
      <c r="CE554" s="40"/>
      <c r="CF554" s="40"/>
      <c r="CG554" s="40"/>
      <c r="CH554" s="40"/>
      <c r="CI554" s="40"/>
      <c r="CJ554" s="40"/>
      <c r="CK554" s="40"/>
      <c r="CL554" s="40"/>
      <c r="CM554" s="40"/>
      <c r="CN554" s="40"/>
      <c r="CO554" s="40"/>
      <c r="CP554" s="40"/>
      <c r="CQ554" s="40"/>
      <c r="CR554" s="40"/>
      <c r="CS554" s="40"/>
      <c r="CT554" s="40"/>
      <c r="CU554" s="40"/>
      <c r="CV554" s="40"/>
      <c r="CW554" s="40"/>
      <c r="CX554" s="40"/>
      <c r="CY554" s="40"/>
      <c r="CZ554" s="40"/>
      <c r="DA554" s="40"/>
    </row>
    <row r="555" spans="1:105" ht="26.25" customHeight="1" x14ac:dyDescent="0.2">
      <c r="A555" s="79">
        <v>557</v>
      </c>
      <c r="B555" s="100">
        <v>91367</v>
      </c>
      <c r="C555" s="1" t="s">
        <v>870</v>
      </c>
      <c r="D555" s="1" t="s">
        <v>871</v>
      </c>
      <c r="E555" s="29" t="s">
        <v>872</v>
      </c>
      <c r="F555" s="154" t="s">
        <v>3494</v>
      </c>
      <c r="G555" s="80" t="s">
        <v>3495</v>
      </c>
      <c r="H555" s="50" t="s">
        <v>100</v>
      </c>
      <c r="I555" s="54" t="s">
        <v>101</v>
      </c>
      <c r="J555" s="49" t="s">
        <v>249</v>
      </c>
      <c r="K555" s="31">
        <v>3</v>
      </c>
      <c r="L555" s="50" t="s">
        <v>103</v>
      </c>
      <c r="M555" s="126"/>
      <c r="N555" s="126" t="s">
        <v>105</v>
      </c>
      <c r="O555" s="126" t="s">
        <v>106</v>
      </c>
      <c r="P555" s="50" t="s">
        <v>3496</v>
      </c>
      <c r="Q555" s="80" t="s">
        <v>2497</v>
      </c>
      <c r="R555" s="36" t="s">
        <v>109</v>
      </c>
      <c r="S555" s="50" t="s">
        <v>110</v>
      </c>
      <c r="T555" s="139">
        <v>45104</v>
      </c>
      <c r="U555" s="38">
        <v>45111</v>
      </c>
      <c r="V555" s="38">
        <v>45263</v>
      </c>
      <c r="W555" s="8">
        <v>5</v>
      </c>
      <c r="X555" s="8">
        <v>0</v>
      </c>
      <c r="Y555" s="8">
        <f>5*30</f>
        <v>150</v>
      </c>
      <c r="Z555" s="8" t="s">
        <v>319</v>
      </c>
      <c r="AA555" s="115">
        <v>22750000</v>
      </c>
      <c r="AB555" s="115">
        <v>4550000</v>
      </c>
      <c r="AC555" s="138">
        <v>1261</v>
      </c>
      <c r="AD555" s="38">
        <v>45090</v>
      </c>
      <c r="AE555" s="115">
        <v>45500000</v>
      </c>
      <c r="AF555" s="138">
        <v>1533</v>
      </c>
      <c r="AG555" s="38">
        <v>45105</v>
      </c>
      <c r="AH555" s="115">
        <v>22750000</v>
      </c>
      <c r="AI555" s="36" t="s">
        <v>112</v>
      </c>
      <c r="AJ555" s="116">
        <v>45104</v>
      </c>
      <c r="AK555" s="114" t="s">
        <v>3497</v>
      </c>
      <c r="AL555" s="50" t="s">
        <v>114</v>
      </c>
      <c r="AM555" s="138" t="s">
        <v>879</v>
      </c>
      <c r="AN555" s="36" t="s">
        <v>874</v>
      </c>
      <c r="AO555" s="36" t="s">
        <v>1126</v>
      </c>
      <c r="AP555" s="309" t="s">
        <v>310</v>
      </c>
      <c r="AQ555" s="11">
        <v>1</v>
      </c>
      <c r="AR555" s="26" t="s">
        <v>118</v>
      </c>
      <c r="AS555" s="94">
        <v>45261</v>
      </c>
      <c r="AT555" s="10">
        <v>3185000</v>
      </c>
      <c r="AU555" s="10">
        <v>3185000</v>
      </c>
      <c r="AV555" s="30">
        <v>0</v>
      </c>
      <c r="AW555" s="30">
        <v>21</v>
      </c>
      <c r="AX555" s="30">
        <v>21</v>
      </c>
      <c r="AY555" s="30" t="s">
        <v>1942</v>
      </c>
      <c r="AZ555" s="30">
        <v>21</v>
      </c>
      <c r="BA555" s="94">
        <v>45284</v>
      </c>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215"/>
      <c r="BY555" s="94">
        <v>45284</v>
      </c>
      <c r="BZ555" s="30">
        <f>Y555+AZ555</f>
        <v>171</v>
      </c>
      <c r="CA555" s="30" t="s">
        <v>3498</v>
      </c>
      <c r="CB555" s="10">
        <f>AA555+AU555</f>
        <v>25935000</v>
      </c>
      <c r="CC555" s="14" t="s">
        <v>121</v>
      </c>
      <c r="CD555" s="220"/>
      <c r="CE555" s="75"/>
      <c r="CF555" s="75"/>
      <c r="CG555" s="75"/>
      <c r="CH555" s="75"/>
      <c r="CI555" s="75"/>
      <c r="CJ555" s="75"/>
      <c r="CK555" s="75"/>
      <c r="CL555" s="75"/>
      <c r="CM555" s="75"/>
      <c r="CN555" s="75"/>
      <c r="CO555" s="75"/>
      <c r="CP555" s="75"/>
      <c r="CQ555" s="75"/>
      <c r="CR555" s="75"/>
      <c r="CS555" s="75"/>
      <c r="CT555" s="75"/>
      <c r="CU555" s="75"/>
      <c r="CV555" s="75"/>
      <c r="CW555" s="75"/>
      <c r="CX555" s="75"/>
      <c r="CY555" s="75"/>
      <c r="CZ555" s="75"/>
      <c r="DA555" s="75"/>
    </row>
    <row r="556" spans="1:105" ht="26.25" customHeight="1" x14ac:dyDescent="0.2">
      <c r="A556" s="77">
        <v>558</v>
      </c>
      <c r="B556" s="100">
        <v>91535</v>
      </c>
      <c r="C556" s="1" t="s">
        <v>870</v>
      </c>
      <c r="D556" s="1" t="s">
        <v>871</v>
      </c>
      <c r="E556" s="29" t="s">
        <v>872</v>
      </c>
      <c r="F556" s="112" t="s">
        <v>3499</v>
      </c>
      <c r="G556" s="82" t="s">
        <v>3500</v>
      </c>
      <c r="H556" s="48" t="s">
        <v>100</v>
      </c>
      <c r="I556" s="45" t="s">
        <v>101</v>
      </c>
      <c r="J556" s="47" t="s">
        <v>249</v>
      </c>
      <c r="K556" s="39">
        <v>3</v>
      </c>
      <c r="L556" s="48" t="s">
        <v>103</v>
      </c>
      <c r="M556" s="132" t="s">
        <v>497</v>
      </c>
      <c r="N556" s="132" t="s">
        <v>105</v>
      </c>
      <c r="O556" s="132" t="s">
        <v>106</v>
      </c>
      <c r="P556" s="48" t="s">
        <v>3501</v>
      </c>
      <c r="Q556" s="82" t="s">
        <v>1714</v>
      </c>
      <c r="R556" s="105" t="s">
        <v>109</v>
      </c>
      <c r="S556" s="48" t="s">
        <v>110</v>
      </c>
      <c r="T556" s="134">
        <v>45104</v>
      </c>
      <c r="U556" s="44">
        <v>45111</v>
      </c>
      <c r="V556" s="44">
        <v>45263</v>
      </c>
      <c r="W556" s="65">
        <v>5</v>
      </c>
      <c r="X556" s="65">
        <v>0</v>
      </c>
      <c r="Y556" s="65">
        <f>5*30</f>
        <v>150</v>
      </c>
      <c r="Z556" s="65" t="s">
        <v>319</v>
      </c>
      <c r="AA556" s="17">
        <v>30000000</v>
      </c>
      <c r="AB556" s="17">
        <v>6000000</v>
      </c>
      <c r="AC556" s="133">
        <v>1268</v>
      </c>
      <c r="AD556" s="44">
        <v>45097</v>
      </c>
      <c r="AE556" s="17">
        <v>30000000</v>
      </c>
      <c r="AF556" s="133">
        <v>1535</v>
      </c>
      <c r="AG556" s="44">
        <v>45105</v>
      </c>
      <c r="AH556" s="17">
        <v>30000000</v>
      </c>
      <c r="AI556" s="105" t="s">
        <v>112</v>
      </c>
      <c r="AJ556" s="108">
        <v>45104</v>
      </c>
      <c r="AK556" s="107" t="s">
        <v>3502</v>
      </c>
      <c r="AL556" s="48" t="s">
        <v>114</v>
      </c>
      <c r="AM556" s="133" t="s">
        <v>879</v>
      </c>
      <c r="AN556" s="105" t="s">
        <v>874</v>
      </c>
      <c r="AO556" s="105" t="s">
        <v>1126</v>
      </c>
      <c r="AP556" s="311" t="s">
        <v>310</v>
      </c>
      <c r="AQ556" s="11">
        <v>1</v>
      </c>
      <c r="AR556" s="26" t="s">
        <v>118</v>
      </c>
      <c r="AS556" s="94">
        <v>45261</v>
      </c>
      <c r="AT556" s="10">
        <v>12000000</v>
      </c>
      <c r="AU556" s="10">
        <v>12000000</v>
      </c>
      <c r="AV556" s="30">
        <v>2</v>
      </c>
      <c r="AW556" s="30">
        <v>0</v>
      </c>
      <c r="AX556" s="30">
        <v>60</v>
      </c>
      <c r="AY556" s="30" t="s">
        <v>119</v>
      </c>
      <c r="AZ556" s="30">
        <v>60</v>
      </c>
      <c r="BA556" s="94">
        <v>45325</v>
      </c>
      <c r="BB556" s="40"/>
      <c r="BC556" s="40"/>
      <c r="BD556" s="40"/>
      <c r="BE556" s="40"/>
      <c r="BF556" s="40"/>
      <c r="BG556" s="40"/>
      <c r="BH556" s="40"/>
      <c r="BI556" s="40"/>
      <c r="BJ556" s="40"/>
      <c r="BK556" s="40"/>
      <c r="BL556" s="40"/>
      <c r="BM556" s="40"/>
      <c r="BN556" s="40"/>
      <c r="BO556" s="40"/>
      <c r="BP556" s="40"/>
      <c r="BQ556" s="40"/>
      <c r="BR556" s="40"/>
      <c r="BS556" s="40"/>
      <c r="BT556" s="40"/>
      <c r="BU556" s="40"/>
      <c r="BV556" s="40"/>
      <c r="BW556" s="40"/>
      <c r="BX556" s="215"/>
      <c r="BY556" s="94">
        <v>45325</v>
      </c>
      <c r="BZ556" s="30">
        <f>Y556+AZ556</f>
        <v>210</v>
      </c>
      <c r="CA556" s="30" t="s">
        <v>2606</v>
      </c>
      <c r="CB556" s="10">
        <f>AA556+AU556</f>
        <v>42000000</v>
      </c>
      <c r="CC556" s="14" t="s">
        <v>121</v>
      </c>
      <c r="CD556" s="221"/>
      <c r="CE556" s="85"/>
      <c r="CF556" s="85"/>
      <c r="CG556" s="85"/>
      <c r="CH556" s="85"/>
      <c r="CI556" s="85"/>
      <c r="CJ556" s="85"/>
      <c r="CK556" s="85"/>
      <c r="CL556" s="85"/>
      <c r="CM556" s="85"/>
      <c r="CN556" s="85"/>
      <c r="CO556" s="85"/>
      <c r="CP556" s="85"/>
      <c r="CQ556" s="85"/>
      <c r="CR556" s="85"/>
      <c r="CS556" s="85"/>
      <c r="CT556" s="85"/>
      <c r="CU556" s="85"/>
      <c r="CV556" s="85"/>
      <c r="CW556" s="85"/>
      <c r="CX556" s="85"/>
      <c r="CY556" s="85"/>
      <c r="CZ556" s="85"/>
      <c r="DA556" s="85"/>
    </row>
    <row r="557" spans="1:105" ht="26.25" customHeight="1" x14ac:dyDescent="0.2">
      <c r="A557" s="64">
        <v>559</v>
      </c>
      <c r="B557" s="100">
        <v>91312</v>
      </c>
      <c r="C557" s="1" t="s">
        <v>226</v>
      </c>
      <c r="D557" s="1" t="s">
        <v>201</v>
      </c>
      <c r="E557" s="29" t="s">
        <v>202</v>
      </c>
      <c r="F557" s="30" t="s">
        <v>3503</v>
      </c>
      <c r="G557" s="26" t="s">
        <v>3504</v>
      </c>
      <c r="H557" s="35" t="s">
        <v>100</v>
      </c>
      <c r="I557" s="24" t="s">
        <v>101</v>
      </c>
      <c r="J557" s="5" t="s">
        <v>249</v>
      </c>
      <c r="K557" s="11">
        <v>5</v>
      </c>
      <c r="L557" s="35" t="s">
        <v>284</v>
      </c>
      <c r="M557" s="52" t="s">
        <v>215</v>
      </c>
      <c r="N557" s="52" t="s">
        <v>105</v>
      </c>
      <c r="O557" s="52" t="s">
        <v>106</v>
      </c>
      <c r="P557" s="35" t="s">
        <v>3505</v>
      </c>
      <c r="Q557" s="26" t="s">
        <v>3506</v>
      </c>
      <c r="R557" s="15" t="s">
        <v>109</v>
      </c>
      <c r="S557" s="35" t="s">
        <v>110</v>
      </c>
      <c r="T557" s="12">
        <v>45104</v>
      </c>
      <c r="U557" s="37">
        <v>45108</v>
      </c>
      <c r="V557" s="37">
        <v>45291</v>
      </c>
      <c r="W557" s="7">
        <v>6</v>
      </c>
      <c r="X557" s="7">
        <v>0</v>
      </c>
      <c r="Y557" s="7">
        <v>180</v>
      </c>
      <c r="Z557" s="7" t="s">
        <v>3287</v>
      </c>
      <c r="AA557" s="10">
        <v>14400000</v>
      </c>
      <c r="AB557" s="10">
        <v>2400000</v>
      </c>
      <c r="AC557" s="28">
        <v>1259</v>
      </c>
      <c r="AD557" s="37">
        <v>45090</v>
      </c>
      <c r="AE557" s="10">
        <v>144000000</v>
      </c>
      <c r="AF557" s="28">
        <v>1537</v>
      </c>
      <c r="AG557" s="37">
        <v>45105</v>
      </c>
      <c r="AH557" s="10">
        <v>14400000</v>
      </c>
      <c r="AI557" s="15" t="s">
        <v>112</v>
      </c>
      <c r="AJ557" s="16">
        <v>45104</v>
      </c>
      <c r="AK557" s="6" t="s">
        <v>3507</v>
      </c>
      <c r="AL557" s="35" t="s">
        <v>114</v>
      </c>
      <c r="AM557" s="28" t="s">
        <v>232</v>
      </c>
      <c r="AN557" s="15" t="s">
        <v>233</v>
      </c>
      <c r="AO557" s="11"/>
      <c r="AP557" s="310" t="s">
        <v>3508</v>
      </c>
      <c r="AQ557" s="11">
        <v>1</v>
      </c>
      <c r="AR557" s="331"/>
      <c r="AS557" s="94"/>
      <c r="AT557" s="40"/>
      <c r="AU557" s="40"/>
      <c r="AV557" s="40"/>
      <c r="AW557" s="40"/>
      <c r="AX557" s="40"/>
      <c r="AY557" s="40"/>
      <c r="AZ557" s="40"/>
      <c r="BA557" s="40"/>
      <c r="BB557" s="75"/>
      <c r="BC557" s="75"/>
      <c r="BD557" s="75"/>
      <c r="BE557" s="75"/>
      <c r="BF557" s="75"/>
      <c r="BG557" s="75"/>
      <c r="BH557" s="75"/>
      <c r="BI557" s="75"/>
      <c r="BJ557" s="75"/>
      <c r="BK557" s="75"/>
      <c r="BL557" s="75"/>
      <c r="BM557" s="75"/>
      <c r="BN557" s="75"/>
      <c r="BO557" s="75"/>
      <c r="BP557" s="75"/>
      <c r="BQ557" s="75"/>
      <c r="BR557" s="75"/>
      <c r="BS557" s="75"/>
      <c r="BT557" s="75"/>
      <c r="BU557" s="75"/>
      <c r="BV557" s="75"/>
      <c r="BW557" s="75"/>
      <c r="BX557" s="207"/>
      <c r="BY557" s="92">
        <f>V557</f>
        <v>45291</v>
      </c>
      <c r="BZ557" s="26">
        <f>Y557+AZ557</f>
        <v>180</v>
      </c>
      <c r="CA557" s="26" t="str">
        <f>Z557</f>
        <v xml:space="preserve">6 MESES </v>
      </c>
      <c r="CB557" s="157">
        <f>AA557+AU557</f>
        <v>14400000</v>
      </c>
      <c r="CC557" s="14" t="s">
        <v>121</v>
      </c>
      <c r="CD557" s="214"/>
      <c r="CE557" s="40"/>
      <c r="CF557" s="40"/>
      <c r="CG557" s="40"/>
      <c r="CH557" s="40"/>
      <c r="CI557" s="40"/>
      <c r="CJ557" s="40"/>
      <c r="CK557" s="40"/>
      <c r="CL557" s="40"/>
      <c r="CM557" s="40"/>
      <c r="CN557" s="40"/>
      <c r="CO557" s="40"/>
      <c r="CP557" s="40"/>
      <c r="CQ557" s="40"/>
      <c r="CR557" s="40"/>
      <c r="CS557" s="40"/>
      <c r="CT557" s="40"/>
      <c r="CU557" s="40"/>
      <c r="CV557" s="40"/>
      <c r="CW557" s="40"/>
      <c r="CX557" s="40"/>
      <c r="CY557" s="40"/>
      <c r="CZ557" s="40"/>
      <c r="DA557" s="40"/>
    </row>
    <row r="558" spans="1:105" ht="26.25" customHeight="1" x14ac:dyDescent="0.2">
      <c r="A558" s="64">
        <v>560</v>
      </c>
      <c r="B558" s="100">
        <v>91312</v>
      </c>
      <c r="C558" s="1" t="s">
        <v>226</v>
      </c>
      <c r="D558" s="1" t="s">
        <v>201</v>
      </c>
      <c r="E558" s="29" t="s">
        <v>202</v>
      </c>
      <c r="F558" s="30" t="s">
        <v>3509</v>
      </c>
      <c r="G558" s="26" t="s">
        <v>3510</v>
      </c>
      <c r="H558" s="35" t="s">
        <v>100</v>
      </c>
      <c r="I558" s="24" t="s">
        <v>129</v>
      </c>
      <c r="J558" s="5" t="s">
        <v>249</v>
      </c>
      <c r="K558" s="11">
        <v>5</v>
      </c>
      <c r="L558" s="35" t="s">
        <v>284</v>
      </c>
      <c r="M558" s="52"/>
      <c r="N558" s="52" t="s">
        <v>105</v>
      </c>
      <c r="O558" s="52" t="s">
        <v>106</v>
      </c>
      <c r="P558" s="35" t="s">
        <v>3511</v>
      </c>
      <c r="Q558" s="167" t="s">
        <v>3506</v>
      </c>
      <c r="R558" s="15" t="s">
        <v>109</v>
      </c>
      <c r="S558" s="35" t="s">
        <v>110</v>
      </c>
      <c r="T558" s="12">
        <v>45104</v>
      </c>
      <c r="U558" s="37">
        <v>45108</v>
      </c>
      <c r="V558" s="37">
        <v>45291</v>
      </c>
      <c r="W558" s="7">
        <v>6</v>
      </c>
      <c r="X558" s="7">
        <v>0</v>
      </c>
      <c r="Y558" s="7">
        <v>180</v>
      </c>
      <c r="Z558" s="7" t="s">
        <v>3287</v>
      </c>
      <c r="AA558" s="10">
        <v>14400000</v>
      </c>
      <c r="AB558" s="10">
        <v>2400000</v>
      </c>
      <c r="AC558" s="28">
        <v>1259</v>
      </c>
      <c r="AD558" s="37">
        <v>45090</v>
      </c>
      <c r="AE558" s="10">
        <v>144000000</v>
      </c>
      <c r="AF558" s="28">
        <v>1538</v>
      </c>
      <c r="AG558" s="37">
        <v>45105</v>
      </c>
      <c r="AH558" s="10">
        <v>14400000</v>
      </c>
      <c r="AI558" s="15" t="s">
        <v>112</v>
      </c>
      <c r="AJ558" s="16">
        <v>45104</v>
      </c>
      <c r="AK558" s="6" t="s">
        <v>3512</v>
      </c>
      <c r="AL558" s="35" t="s">
        <v>114</v>
      </c>
      <c r="AM558" s="28" t="s">
        <v>232</v>
      </c>
      <c r="AN558" s="15" t="s">
        <v>233</v>
      </c>
      <c r="AO558" s="11"/>
      <c r="AP558" s="310" t="s">
        <v>3508</v>
      </c>
      <c r="AQ558" s="11">
        <v>1</v>
      </c>
      <c r="AR558" s="26" t="s">
        <v>118</v>
      </c>
      <c r="AS558" s="94">
        <v>45280</v>
      </c>
      <c r="AT558" s="10">
        <v>2400000</v>
      </c>
      <c r="AU558" s="10">
        <v>2400000</v>
      </c>
      <c r="AV558" s="30">
        <v>1</v>
      </c>
      <c r="AW558" s="30">
        <v>0</v>
      </c>
      <c r="AX558" s="30">
        <v>30</v>
      </c>
      <c r="AY558" s="30" t="s">
        <v>136</v>
      </c>
      <c r="AZ558" s="30">
        <v>30</v>
      </c>
      <c r="BA558" s="94">
        <v>45322</v>
      </c>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215"/>
      <c r="BY558" s="94">
        <v>45322</v>
      </c>
      <c r="BZ558" s="30">
        <f>Y558+AZ558</f>
        <v>210</v>
      </c>
      <c r="CA558" s="30" t="s">
        <v>2606</v>
      </c>
      <c r="CB558" s="10">
        <f>AA558+AU558</f>
        <v>16800000</v>
      </c>
      <c r="CC558" s="14" t="s">
        <v>121</v>
      </c>
      <c r="CD558" s="214"/>
      <c r="CE558" s="40"/>
      <c r="CF558" s="40"/>
      <c r="CG558" s="40"/>
      <c r="CH558" s="40"/>
      <c r="CI558" s="40"/>
      <c r="CJ558" s="40"/>
      <c r="CK558" s="40"/>
      <c r="CL558" s="40"/>
      <c r="CM558" s="40"/>
      <c r="CN558" s="40"/>
      <c r="CO558" s="40"/>
      <c r="CP558" s="40"/>
      <c r="CQ558" s="40"/>
      <c r="CR558" s="40"/>
      <c r="CS558" s="40"/>
      <c r="CT558" s="40"/>
      <c r="CU558" s="40"/>
      <c r="CV558" s="40"/>
      <c r="CW558" s="40"/>
      <c r="CX558" s="40"/>
      <c r="CY558" s="40"/>
      <c r="CZ558" s="40"/>
      <c r="DA558" s="40"/>
    </row>
    <row r="559" spans="1:105" ht="26.25" customHeight="1" x14ac:dyDescent="0.2">
      <c r="A559" s="64">
        <v>561</v>
      </c>
      <c r="B559" s="100">
        <v>91312</v>
      </c>
      <c r="C559" s="1" t="s">
        <v>226</v>
      </c>
      <c r="D559" s="1" t="s">
        <v>201</v>
      </c>
      <c r="E559" s="29" t="s">
        <v>202</v>
      </c>
      <c r="F559" s="30" t="s">
        <v>3513</v>
      </c>
      <c r="G559" s="26" t="s">
        <v>3514</v>
      </c>
      <c r="H559" s="35" t="s">
        <v>100</v>
      </c>
      <c r="I559" s="24" t="s">
        <v>129</v>
      </c>
      <c r="J559" s="5" t="s">
        <v>249</v>
      </c>
      <c r="K559" s="11">
        <v>5</v>
      </c>
      <c r="L559" s="35" t="s">
        <v>284</v>
      </c>
      <c r="M559" s="52" t="s">
        <v>215</v>
      </c>
      <c r="N559" s="52" t="s">
        <v>105</v>
      </c>
      <c r="O559" s="52" t="s">
        <v>106</v>
      </c>
      <c r="P559" s="35" t="s">
        <v>3515</v>
      </c>
      <c r="Q559" s="167" t="s">
        <v>3506</v>
      </c>
      <c r="R559" s="15" t="s">
        <v>109</v>
      </c>
      <c r="S559" s="35" t="s">
        <v>110</v>
      </c>
      <c r="T559" s="12">
        <v>45104</v>
      </c>
      <c r="U559" s="37">
        <v>45108</v>
      </c>
      <c r="V559" s="37">
        <v>45291</v>
      </c>
      <c r="W559" s="7">
        <v>6</v>
      </c>
      <c r="X559" s="7">
        <v>0</v>
      </c>
      <c r="Y559" s="7">
        <v>180</v>
      </c>
      <c r="Z559" s="7" t="s">
        <v>3287</v>
      </c>
      <c r="AA559" s="10">
        <v>14400000</v>
      </c>
      <c r="AB559" s="10">
        <v>2400000</v>
      </c>
      <c r="AC559" s="28">
        <v>1259</v>
      </c>
      <c r="AD559" s="37">
        <v>45090</v>
      </c>
      <c r="AE559" s="10">
        <v>144000000</v>
      </c>
      <c r="AF559" s="28">
        <v>1540</v>
      </c>
      <c r="AG559" s="37">
        <v>45105</v>
      </c>
      <c r="AH559" s="10">
        <v>14400000</v>
      </c>
      <c r="AI559" s="15" t="s">
        <v>112</v>
      </c>
      <c r="AJ559" s="16">
        <v>45104</v>
      </c>
      <c r="AK559" s="6" t="s">
        <v>3516</v>
      </c>
      <c r="AL559" s="35" t="s">
        <v>114</v>
      </c>
      <c r="AM559" s="28" t="s">
        <v>232</v>
      </c>
      <c r="AN559" s="15" t="s">
        <v>233</v>
      </c>
      <c r="AO559" s="11"/>
      <c r="AP559" s="310" t="s">
        <v>3508</v>
      </c>
      <c r="AQ559" s="11">
        <v>1</v>
      </c>
      <c r="AR559" s="26" t="s">
        <v>118</v>
      </c>
      <c r="AS559" s="94">
        <v>45280</v>
      </c>
      <c r="AT559" s="10">
        <v>2400000</v>
      </c>
      <c r="AU559" s="10">
        <v>2400000</v>
      </c>
      <c r="AV559" s="30">
        <v>1</v>
      </c>
      <c r="AW559" s="30">
        <v>0</v>
      </c>
      <c r="AX559" s="30">
        <v>30</v>
      </c>
      <c r="AY559" s="30" t="s">
        <v>136</v>
      </c>
      <c r="AZ559" s="30">
        <v>30</v>
      </c>
      <c r="BA559" s="94">
        <v>45322</v>
      </c>
      <c r="BB559" s="40"/>
      <c r="BC559" s="40"/>
      <c r="BD559" s="40"/>
      <c r="BE559" s="40"/>
      <c r="BF559" s="40"/>
      <c r="BG559" s="40"/>
      <c r="BH559" s="40"/>
      <c r="BI559" s="40"/>
      <c r="BJ559" s="40"/>
      <c r="BK559" s="40"/>
      <c r="BL559" s="40"/>
      <c r="BM559" s="40"/>
      <c r="BN559" s="40"/>
      <c r="BO559" s="40"/>
      <c r="BP559" s="40"/>
      <c r="BQ559" s="40"/>
      <c r="BR559" s="40"/>
      <c r="BS559" s="40"/>
      <c r="BT559" s="40"/>
      <c r="BU559" s="40"/>
      <c r="BV559" s="40"/>
      <c r="BW559" s="40"/>
      <c r="BX559" s="215"/>
      <c r="BY559" s="94">
        <v>45322</v>
      </c>
      <c r="BZ559" s="30">
        <f>Y559+AZ559</f>
        <v>210</v>
      </c>
      <c r="CA559" s="30" t="s">
        <v>2606</v>
      </c>
      <c r="CB559" s="10">
        <f>AA559+AU559</f>
        <v>16800000</v>
      </c>
      <c r="CC559" s="14" t="s">
        <v>121</v>
      </c>
      <c r="CD559" s="214"/>
      <c r="CE559" s="40"/>
      <c r="CF559" s="40"/>
      <c r="CG559" s="40"/>
      <c r="CH559" s="40"/>
      <c r="CI559" s="40"/>
      <c r="CJ559" s="40"/>
      <c r="CK559" s="40"/>
      <c r="CL559" s="40"/>
      <c r="CM559" s="40"/>
      <c r="CN559" s="40"/>
      <c r="CO559" s="40"/>
      <c r="CP559" s="40"/>
      <c r="CQ559" s="40"/>
      <c r="CR559" s="40"/>
      <c r="CS559" s="40"/>
      <c r="CT559" s="40"/>
      <c r="CU559" s="40"/>
      <c r="CV559" s="40"/>
      <c r="CW559" s="40"/>
      <c r="CX559" s="40"/>
      <c r="CY559" s="40"/>
      <c r="CZ559" s="40"/>
      <c r="DA559" s="40"/>
    </row>
    <row r="560" spans="1:105" ht="26.25" customHeight="1" x14ac:dyDescent="0.2">
      <c r="A560" s="77">
        <v>562</v>
      </c>
      <c r="B560" s="100">
        <v>91343</v>
      </c>
      <c r="C560" s="1" t="s">
        <v>226</v>
      </c>
      <c r="D560" s="1" t="s">
        <v>201</v>
      </c>
      <c r="E560" s="29" t="s">
        <v>202</v>
      </c>
      <c r="F560" s="112" t="s">
        <v>3517</v>
      </c>
      <c r="G560" s="82" t="s">
        <v>3518</v>
      </c>
      <c r="H560" s="48" t="s">
        <v>100</v>
      </c>
      <c r="I560" s="45" t="s">
        <v>129</v>
      </c>
      <c r="J560" s="47" t="s">
        <v>249</v>
      </c>
      <c r="K560" s="39">
        <v>4</v>
      </c>
      <c r="L560" s="48" t="s">
        <v>214</v>
      </c>
      <c r="M560" s="132" t="s">
        <v>215</v>
      </c>
      <c r="N560" s="132" t="s">
        <v>105</v>
      </c>
      <c r="O560" s="132" t="s">
        <v>106</v>
      </c>
      <c r="P560" s="48" t="s">
        <v>3519</v>
      </c>
      <c r="Q560" s="82" t="s">
        <v>3441</v>
      </c>
      <c r="R560" s="105" t="s">
        <v>109</v>
      </c>
      <c r="S560" s="48" t="s">
        <v>110</v>
      </c>
      <c r="T560" s="134">
        <v>45105</v>
      </c>
      <c r="U560" s="44">
        <v>45108</v>
      </c>
      <c r="V560" s="44">
        <v>45291</v>
      </c>
      <c r="W560" s="65">
        <v>6</v>
      </c>
      <c r="X560" s="65">
        <v>0</v>
      </c>
      <c r="Y560" s="65">
        <v>180</v>
      </c>
      <c r="Z560" s="65" t="s">
        <v>3287</v>
      </c>
      <c r="AA560" s="17">
        <v>10800000</v>
      </c>
      <c r="AB560" s="17">
        <v>1800000</v>
      </c>
      <c r="AC560" s="133">
        <v>1260</v>
      </c>
      <c r="AD560" s="44">
        <v>45090</v>
      </c>
      <c r="AE560" s="17">
        <v>86400000</v>
      </c>
      <c r="AF560" s="133">
        <v>1551</v>
      </c>
      <c r="AG560" s="44">
        <v>45105</v>
      </c>
      <c r="AH560" s="17">
        <v>10800000</v>
      </c>
      <c r="AI560" s="105" t="s">
        <v>112</v>
      </c>
      <c r="AJ560" s="108">
        <v>45104</v>
      </c>
      <c r="AK560" s="107" t="s">
        <v>3520</v>
      </c>
      <c r="AL560" s="48" t="s">
        <v>114</v>
      </c>
      <c r="AM560" s="133" t="s">
        <v>232</v>
      </c>
      <c r="AN560" s="105" t="s">
        <v>233</v>
      </c>
      <c r="AO560" s="39"/>
      <c r="AP560" s="311" t="s">
        <v>135</v>
      </c>
      <c r="AQ560" s="39">
        <v>1</v>
      </c>
      <c r="AR560" s="332"/>
      <c r="AS560" s="129"/>
      <c r="AT560" s="85"/>
      <c r="AU560" s="85"/>
      <c r="AV560" s="85"/>
      <c r="AW560" s="85"/>
      <c r="AX560" s="85"/>
      <c r="AY560" s="85"/>
      <c r="AZ560" s="85"/>
      <c r="BA560" s="85"/>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215"/>
      <c r="BY560" s="130">
        <f>V560</f>
        <v>45291</v>
      </c>
      <c r="BZ560" s="26">
        <f>Y560+AZ560</f>
        <v>180</v>
      </c>
      <c r="CA560" s="26" t="str">
        <f>Z560</f>
        <v xml:space="preserve">6 MESES </v>
      </c>
      <c r="CB560" s="157">
        <f>AA560+AU560</f>
        <v>10800000</v>
      </c>
      <c r="CC560" s="106" t="s">
        <v>121</v>
      </c>
      <c r="CD560" s="221"/>
      <c r="CE560" s="85"/>
      <c r="CF560" s="85"/>
      <c r="CG560" s="85"/>
      <c r="CH560" s="85"/>
      <c r="CI560" s="85"/>
      <c r="CJ560" s="85"/>
      <c r="CK560" s="85"/>
      <c r="CL560" s="85"/>
      <c r="CM560" s="85"/>
      <c r="CN560" s="85"/>
      <c r="CO560" s="85"/>
      <c r="CP560" s="85"/>
      <c r="CQ560" s="85"/>
      <c r="CR560" s="85"/>
      <c r="CS560" s="85"/>
      <c r="CT560" s="85"/>
      <c r="CU560" s="85"/>
      <c r="CV560" s="85"/>
      <c r="CW560" s="85"/>
      <c r="CX560" s="85"/>
      <c r="CY560" s="85"/>
      <c r="CZ560" s="85"/>
      <c r="DA560" s="85"/>
    </row>
    <row r="561" spans="1:105" ht="26.25" customHeight="1" x14ac:dyDescent="0.2">
      <c r="A561" s="64">
        <v>563</v>
      </c>
      <c r="B561" s="100">
        <v>91343</v>
      </c>
      <c r="C561" s="1" t="s">
        <v>226</v>
      </c>
      <c r="D561" s="1" t="s">
        <v>201</v>
      </c>
      <c r="E561" s="29" t="s">
        <v>202</v>
      </c>
      <c r="F561" s="30" t="s">
        <v>3521</v>
      </c>
      <c r="G561" s="26" t="s">
        <v>3522</v>
      </c>
      <c r="H561" s="35" t="s">
        <v>100</v>
      </c>
      <c r="I561" s="24" t="s">
        <v>129</v>
      </c>
      <c r="J561" s="5" t="s">
        <v>249</v>
      </c>
      <c r="K561" s="11">
        <v>4</v>
      </c>
      <c r="L561" s="35" t="s">
        <v>214</v>
      </c>
      <c r="M561" s="52" t="s">
        <v>215</v>
      </c>
      <c r="N561" s="52" t="s">
        <v>105</v>
      </c>
      <c r="O561" s="52" t="s">
        <v>106</v>
      </c>
      <c r="P561" s="35" t="s">
        <v>3523</v>
      </c>
      <c r="Q561" s="26" t="s">
        <v>3441</v>
      </c>
      <c r="R561" s="15" t="s">
        <v>109</v>
      </c>
      <c r="S561" s="35" t="s">
        <v>110</v>
      </c>
      <c r="T561" s="12">
        <v>45105</v>
      </c>
      <c r="U561" s="37">
        <v>45108</v>
      </c>
      <c r="V561" s="37">
        <v>45291</v>
      </c>
      <c r="W561" s="7">
        <v>6</v>
      </c>
      <c r="X561" s="7">
        <v>0</v>
      </c>
      <c r="Y561" s="7">
        <v>180</v>
      </c>
      <c r="Z561" s="7" t="s">
        <v>3287</v>
      </c>
      <c r="AA561" s="10">
        <v>10800000</v>
      </c>
      <c r="AB561" s="10">
        <v>1800000</v>
      </c>
      <c r="AC561" s="28">
        <v>1260</v>
      </c>
      <c r="AD561" s="37">
        <v>45090</v>
      </c>
      <c r="AE561" s="10">
        <v>86400000</v>
      </c>
      <c r="AF561" s="28">
        <v>1552</v>
      </c>
      <c r="AG561" s="37">
        <v>45105</v>
      </c>
      <c r="AH561" s="10">
        <v>10800000</v>
      </c>
      <c r="AI561" s="15" t="s">
        <v>112</v>
      </c>
      <c r="AJ561" s="16">
        <v>45104</v>
      </c>
      <c r="AK561" s="6" t="s">
        <v>3524</v>
      </c>
      <c r="AL561" s="35" t="s">
        <v>114</v>
      </c>
      <c r="AM561" s="28" t="s">
        <v>232</v>
      </c>
      <c r="AN561" s="15" t="s">
        <v>233</v>
      </c>
      <c r="AO561" s="11"/>
      <c r="AP561" s="11" t="s">
        <v>135</v>
      </c>
      <c r="AQ561" s="11"/>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215"/>
      <c r="BY561" s="92">
        <f>V561</f>
        <v>45291</v>
      </c>
      <c r="BZ561" s="26">
        <f>Y561+AZ561</f>
        <v>180</v>
      </c>
      <c r="CA561" s="26" t="str">
        <f>Z561</f>
        <v xml:space="preserve">6 MESES </v>
      </c>
      <c r="CB561" s="131">
        <f>AA561+AU561</f>
        <v>10800000</v>
      </c>
      <c r="CC561" s="14" t="s">
        <v>121</v>
      </c>
      <c r="CD561" s="40"/>
      <c r="CE561" s="40"/>
      <c r="CF561" s="40"/>
      <c r="CG561" s="40"/>
      <c r="CH561" s="40"/>
      <c r="CI561" s="40"/>
      <c r="CJ561" s="40"/>
      <c r="CK561" s="40"/>
      <c r="CL561" s="40"/>
      <c r="CM561" s="40"/>
      <c r="CN561" s="40"/>
      <c r="CO561" s="40"/>
      <c r="CP561" s="40"/>
      <c r="CQ561" s="40"/>
      <c r="CR561" s="40"/>
      <c r="CS561" s="40"/>
      <c r="CT561" s="40"/>
      <c r="CU561" s="40"/>
      <c r="CV561" s="40"/>
      <c r="CW561" s="40"/>
      <c r="CX561" s="40"/>
      <c r="CY561" s="40"/>
      <c r="CZ561" s="40"/>
      <c r="DA561" s="40"/>
    </row>
    <row r="562" spans="1:105" ht="26.25" customHeight="1" x14ac:dyDescent="0.2">
      <c r="A562" s="79">
        <v>564</v>
      </c>
      <c r="B562" s="100">
        <v>91312</v>
      </c>
      <c r="C562" s="1" t="s">
        <v>226</v>
      </c>
      <c r="D562" s="1" t="s">
        <v>201</v>
      </c>
      <c r="E562" s="29" t="s">
        <v>202</v>
      </c>
      <c r="F562" s="154" t="s">
        <v>3525</v>
      </c>
      <c r="G562" s="80" t="s">
        <v>3526</v>
      </c>
      <c r="H562" s="50" t="s">
        <v>100</v>
      </c>
      <c r="I562" s="54" t="s">
        <v>129</v>
      </c>
      <c r="J562" s="49" t="s">
        <v>249</v>
      </c>
      <c r="K562" s="31">
        <v>5</v>
      </c>
      <c r="L562" s="50" t="s">
        <v>284</v>
      </c>
      <c r="M562" s="126"/>
      <c r="N562" s="126" t="s">
        <v>105</v>
      </c>
      <c r="O562" s="126" t="s">
        <v>106</v>
      </c>
      <c r="P562" s="50" t="s">
        <v>3527</v>
      </c>
      <c r="Q562" s="80" t="s">
        <v>3506</v>
      </c>
      <c r="R562" s="36" t="s">
        <v>109</v>
      </c>
      <c r="S562" s="50" t="s">
        <v>110</v>
      </c>
      <c r="T562" s="139">
        <v>45104</v>
      </c>
      <c r="U562" s="38">
        <v>45108</v>
      </c>
      <c r="V562" s="38">
        <v>45291</v>
      </c>
      <c r="W562" s="8">
        <v>6</v>
      </c>
      <c r="X562" s="8">
        <v>0</v>
      </c>
      <c r="Y562" s="8">
        <v>180</v>
      </c>
      <c r="Z562" s="8" t="s">
        <v>3287</v>
      </c>
      <c r="AA562" s="115">
        <v>14400000</v>
      </c>
      <c r="AB562" s="115">
        <v>2400000</v>
      </c>
      <c r="AC562" s="138">
        <v>1259</v>
      </c>
      <c r="AD562" s="38">
        <v>45090</v>
      </c>
      <c r="AE562" s="115">
        <v>144000000</v>
      </c>
      <c r="AF562" s="138">
        <v>1539</v>
      </c>
      <c r="AG562" s="38">
        <v>45105</v>
      </c>
      <c r="AH562" s="115">
        <v>14400000</v>
      </c>
      <c r="AI562" s="36" t="s">
        <v>112</v>
      </c>
      <c r="AJ562" s="116">
        <v>45104</v>
      </c>
      <c r="AK562" s="114" t="s">
        <v>3528</v>
      </c>
      <c r="AL562" s="50" t="s">
        <v>114</v>
      </c>
      <c r="AM562" s="138" t="s">
        <v>232</v>
      </c>
      <c r="AN562" s="36" t="s">
        <v>233</v>
      </c>
      <c r="AO562" s="31"/>
      <c r="AP562" s="309" t="s">
        <v>3508</v>
      </c>
      <c r="AQ562" s="31">
        <v>1</v>
      </c>
      <c r="AR562" s="80" t="s">
        <v>118</v>
      </c>
      <c r="AS562" s="140">
        <v>45280</v>
      </c>
      <c r="AT562" s="115">
        <v>2400000</v>
      </c>
      <c r="AU562" s="115">
        <v>2400000</v>
      </c>
      <c r="AV562" s="154">
        <v>1</v>
      </c>
      <c r="AW562" s="154">
        <v>0</v>
      </c>
      <c r="AX562" s="154">
        <v>30</v>
      </c>
      <c r="AY562" s="154" t="s">
        <v>136</v>
      </c>
      <c r="AZ562" s="154">
        <v>30</v>
      </c>
      <c r="BA562" s="140">
        <v>45322</v>
      </c>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215"/>
      <c r="BY562" s="140">
        <v>45322</v>
      </c>
      <c r="BZ562" s="154">
        <f>Y562+AZ562</f>
        <v>210</v>
      </c>
      <c r="CA562" s="154" t="s">
        <v>2606</v>
      </c>
      <c r="CB562" s="115">
        <f>AA562+AU562</f>
        <v>16800000</v>
      </c>
      <c r="CC562" s="127" t="s">
        <v>121</v>
      </c>
      <c r="CD562" s="220"/>
      <c r="CE562" s="75"/>
      <c r="CF562" s="75"/>
      <c r="CG562" s="75"/>
      <c r="CH562" s="75"/>
      <c r="CI562" s="75"/>
      <c r="CJ562" s="75"/>
      <c r="CK562" s="75"/>
      <c r="CL562" s="75"/>
      <c r="CM562" s="75"/>
      <c r="CN562" s="75"/>
      <c r="CO562" s="75"/>
      <c r="CP562" s="75"/>
      <c r="CQ562" s="75"/>
      <c r="CR562" s="75"/>
      <c r="CS562" s="75"/>
      <c r="CT562" s="75"/>
      <c r="CU562" s="75"/>
      <c r="CV562" s="75"/>
      <c r="CW562" s="75"/>
      <c r="CX562" s="75"/>
      <c r="CY562" s="75"/>
      <c r="CZ562" s="75"/>
      <c r="DA562" s="75"/>
    </row>
    <row r="563" spans="1:105" ht="26.25" customHeight="1" x14ac:dyDescent="0.2">
      <c r="A563" s="64">
        <v>565</v>
      </c>
      <c r="B563" s="100">
        <v>91272</v>
      </c>
      <c r="C563" s="1" t="s">
        <v>95</v>
      </c>
      <c r="D563" s="1" t="s">
        <v>96</v>
      </c>
      <c r="E563" s="29" t="s">
        <v>97</v>
      </c>
      <c r="F563" s="30" t="s">
        <v>3529</v>
      </c>
      <c r="G563" s="26" t="s">
        <v>3530</v>
      </c>
      <c r="H563" s="35" t="s">
        <v>100</v>
      </c>
      <c r="I563" s="24" t="s">
        <v>129</v>
      </c>
      <c r="J563" s="5" t="s">
        <v>249</v>
      </c>
      <c r="K563" s="11">
        <v>5</v>
      </c>
      <c r="L563" s="35" t="s">
        <v>284</v>
      </c>
      <c r="M563" s="52" t="s">
        <v>215</v>
      </c>
      <c r="N563" s="52" t="s">
        <v>105</v>
      </c>
      <c r="O563" s="52" t="s">
        <v>106</v>
      </c>
      <c r="P563" s="35" t="s">
        <v>3531</v>
      </c>
      <c r="Q563" s="26" t="s">
        <v>3436</v>
      </c>
      <c r="R563" s="15" t="s">
        <v>109</v>
      </c>
      <c r="S563" s="35" t="s">
        <v>110</v>
      </c>
      <c r="T563" s="12">
        <v>45104</v>
      </c>
      <c r="U563" s="37">
        <v>45108</v>
      </c>
      <c r="V563" s="37">
        <v>45291</v>
      </c>
      <c r="W563" s="7">
        <v>6</v>
      </c>
      <c r="X563" s="7">
        <v>0</v>
      </c>
      <c r="Y563" s="7">
        <v>180</v>
      </c>
      <c r="Z563" s="7" t="s">
        <v>3287</v>
      </c>
      <c r="AA563" s="10">
        <v>14400000</v>
      </c>
      <c r="AB563" s="10">
        <v>2400000</v>
      </c>
      <c r="AC563" s="28">
        <v>1257</v>
      </c>
      <c r="AD563" s="37">
        <v>45090</v>
      </c>
      <c r="AE563" s="10">
        <v>100800000</v>
      </c>
      <c r="AF563" s="28">
        <v>1527</v>
      </c>
      <c r="AG563" s="37">
        <v>45105</v>
      </c>
      <c r="AH563" s="10">
        <v>14400000</v>
      </c>
      <c r="AI563" s="15" t="s">
        <v>112</v>
      </c>
      <c r="AJ563" s="16">
        <v>45104</v>
      </c>
      <c r="AK563" s="6" t="s">
        <v>3532</v>
      </c>
      <c r="AL563" s="35" t="s">
        <v>114</v>
      </c>
      <c r="AM563" s="28" t="s">
        <v>232</v>
      </c>
      <c r="AN563" s="15" t="s">
        <v>233</v>
      </c>
      <c r="AO563" s="11"/>
      <c r="AP563" s="310" t="s">
        <v>191</v>
      </c>
      <c r="AQ563" s="11">
        <v>1</v>
      </c>
      <c r="AR563" s="26" t="s">
        <v>118</v>
      </c>
      <c r="AS563" s="94">
        <v>45280</v>
      </c>
      <c r="AT563" s="10">
        <v>2400000</v>
      </c>
      <c r="AU563" s="10">
        <v>2400000</v>
      </c>
      <c r="AV563" s="30">
        <v>1</v>
      </c>
      <c r="AW563" s="30">
        <v>0</v>
      </c>
      <c r="AX563" s="30">
        <v>30</v>
      </c>
      <c r="AY563" s="30" t="s">
        <v>136</v>
      </c>
      <c r="AZ563" s="30">
        <v>30</v>
      </c>
      <c r="BA563" s="94">
        <v>45322</v>
      </c>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215"/>
      <c r="BY563" s="94">
        <v>45322</v>
      </c>
      <c r="BZ563" s="30">
        <f>Y563+AZ563</f>
        <v>210</v>
      </c>
      <c r="CA563" s="30" t="s">
        <v>2606</v>
      </c>
      <c r="CB563" s="10">
        <f>AA563+AU563</f>
        <v>16800000</v>
      </c>
      <c r="CC563" s="14" t="s">
        <v>121</v>
      </c>
      <c r="CD563" s="214"/>
      <c r="CE563" s="40"/>
      <c r="CF563" s="40"/>
      <c r="CG563" s="40"/>
      <c r="CH563" s="40"/>
      <c r="CI563" s="40"/>
      <c r="CJ563" s="40"/>
      <c r="CK563" s="40"/>
      <c r="CL563" s="40"/>
      <c r="CM563" s="40"/>
      <c r="CN563" s="40"/>
      <c r="CO563" s="40"/>
      <c r="CP563" s="40"/>
      <c r="CQ563" s="40"/>
      <c r="CR563" s="40"/>
      <c r="CS563" s="40"/>
      <c r="CT563" s="40"/>
      <c r="CU563" s="40"/>
      <c r="CV563" s="40"/>
      <c r="CW563" s="40"/>
      <c r="CX563" s="40"/>
      <c r="CY563" s="40"/>
      <c r="CZ563" s="40"/>
      <c r="DA563" s="40"/>
    </row>
    <row r="564" spans="1:105" ht="26.25" customHeight="1" x14ac:dyDescent="0.2">
      <c r="A564" s="64">
        <v>566</v>
      </c>
      <c r="B564" s="100">
        <v>91272</v>
      </c>
      <c r="C564" s="1" t="s">
        <v>95</v>
      </c>
      <c r="D564" s="1" t="s">
        <v>96</v>
      </c>
      <c r="E564" s="29" t="s">
        <v>97</v>
      </c>
      <c r="F564" s="30" t="s">
        <v>3533</v>
      </c>
      <c r="G564" s="26" t="s">
        <v>3534</v>
      </c>
      <c r="H564" s="35" t="s">
        <v>100</v>
      </c>
      <c r="I564" s="24" t="s">
        <v>129</v>
      </c>
      <c r="J564" s="5" t="s">
        <v>249</v>
      </c>
      <c r="K564" s="11">
        <v>5</v>
      </c>
      <c r="L564" s="35" t="s">
        <v>284</v>
      </c>
      <c r="M564" s="52"/>
      <c r="N564" s="52" t="s">
        <v>105</v>
      </c>
      <c r="O564" s="52" t="s">
        <v>106</v>
      </c>
      <c r="P564" s="35" t="s">
        <v>3535</v>
      </c>
      <c r="Q564" s="26" t="s">
        <v>3436</v>
      </c>
      <c r="R564" s="15" t="s">
        <v>109</v>
      </c>
      <c r="S564" s="35" t="s">
        <v>110</v>
      </c>
      <c r="T564" s="12">
        <v>45104</v>
      </c>
      <c r="U564" s="37">
        <v>45108</v>
      </c>
      <c r="V564" s="37">
        <v>45291</v>
      </c>
      <c r="W564" s="7">
        <v>6</v>
      </c>
      <c r="X564" s="7">
        <v>0</v>
      </c>
      <c r="Y564" s="7">
        <v>180</v>
      </c>
      <c r="Z564" s="7" t="s">
        <v>3287</v>
      </c>
      <c r="AA564" s="10">
        <v>14400000</v>
      </c>
      <c r="AB564" s="10">
        <v>2400000</v>
      </c>
      <c r="AC564" s="28">
        <v>1257</v>
      </c>
      <c r="AD564" s="37">
        <v>45090</v>
      </c>
      <c r="AE564" s="10">
        <v>100800000</v>
      </c>
      <c r="AF564" s="28">
        <v>1528</v>
      </c>
      <c r="AG564" s="37">
        <v>45105</v>
      </c>
      <c r="AH564" s="10">
        <v>14400000</v>
      </c>
      <c r="AI564" s="15" t="s">
        <v>112</v>
      </c>
      <c r="AJ564" s="16">
        <v>45104</v>
      </c>
      <c r="AK564" s="6" t="s">
        <v>3536</v>
      </c>
      <c r="AL564" s="35" t="s">
        <v>114</v>
      </c>
      <c r="AM564" s="28" t="s">
        <v>232</v>
      </c>
      <c r="AN564" s="15" t="s">
        <v>233</v>
      </c>
      <c r="AO564" s="11"/>
      <c r="AP564" s="310" t="s">
        <v>191</v>
      </c>
      <c r="AQ564" s="11">
        <v>1</v>
      </c>
      <c r="AR564" s="26" t="s">
        <v>118</v>
      </c>
      <c r="AS564" s="94">
        <v>45280</v>
      </c>
      <c r="AT564" s="10">
        <v>2400000</v>
      </c>
      <c r="AU564" s="10">
        <v>2400000</v>
      </c>
      <c r="AV564" s="30">
        <v>1</v>
      </c>
      <c r="AW564" s="30">
        <v>0</v>
      </c>
      <c r="AX564" s="30">
        <v>30</v>
      </c>
      <c r="AY564" s="30" t="s">
        <v>136</v>
      </c>
      <c r="AZ564" s="30">
        <v>30</v>
      </c>
      <c r="BA564" s="94">
        <v>45322</v>
      </c>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215"/>
      <c r="BY564" s="94">
        <v>45322</v>
      </c>
      <c r="BZ564" s="30">
        <f>Y564+AZ564</f>
        <v>210</v>
      </c>
      <c r="CA564" s="30" t="s">
        <v>2606</v>
      </c>
      <c r="CB564" s="10">
        <f>AA564+AU564</f>
        <v>16800000</v>
      </c>
      <c r="CC564" s="14" t="s">
        <v>121</v>
      </c>
      <c r="CD564" s="214"/>
      <c r="CE564" s="40"/>
      <c r="CF564" s="40"/>
      <c r="CG564" s="40"/>
      <c r="CH564" s="40"/>
      <c r="CI564" s="40"/>
      <c r="CJ564" s="40"/>
      <c r="CK564" s="40"/>
      <c r="CL564" s="40"/>
      <c r="CM564" s="40"/>
      <c r="CN564" s="40"/>
      <c r="CO564" s="40"/>
      <c r="CP564" s="40"/>
      <c r="CQ564" s="40"/>
      <c r="CR564" s="40"/>
      <c r="CS564" s="40"/>
      <c r="CT564" s="40"/>
      <c r="CU564" s="40"/>
      <c r="CV564" s="40"/>
      <c r="CW564" s="40"/>
      <c r="CX564" s="40"/>
      <c r="CY564" s="40"/>
      <c r="CZ564" s="40"/>
      <c r="DA564" s="40"/>
    </row>
    <row r="565" spans="1:105" ht="26.25" customHeight="1" x14ac:dyDescent="0.2">
      <c r="A565" s="64">
        <v>567</v>
      </c>
      <c r="B565" s="100">
        <v>91272</v>
      </c>
      <c r="C565" s="1" t="s">
        <v>95</v>
      </c>
      <c r="D565" s="1" t="s">
        <v>96</v>
      </c>
      <c r="E565" s="29" t="s">
        <v>97</v>
      </c>
      <c r="F565" s="30" t="s">
        <v>3537</v>
      </c>
      <c r="G565" s="26" t="s">
        <v>3538</v>
      </c>
      <c r="H565" s="35" t="s">
        <v>100</v>
      </c>
      <c r="I565" s="24" t="s">
        <v>129</v>
      </c>
      <c r="J565" s="5" t="s">
        <v>249</v>
      </c>
      <c r="K565" s="11">
        <v>5</v>
      </c>
      <c r="L565" s="35" t="s">
        <v>284</v>
      </c>
      <c r="M565" s="52" t="s">
        <v>215</v>
      </c>
      <c r="N565" s="52" t="s">
        <v>105</v>
      </c>
      <c r="O565" s="52" t="s">
        <v>106</v>
      </c>
      <c r="P565" s="35" t="s">
        <v>3539</v>
      </c>
      <c r="Q565" s="26" t="s">
        <v>3436</v>
      </c>
      <c r="R565" s="15" t="s">
        <v>109</v>
      </c>
      <c r="S565" s="35" t="s">
        <v>110</v>
      </c>
      <c r="T565" s="12">
        <v>45104</v>
      </c>
      <c r="U565" s="37">
        <v>45108</v>
      </c>
      <c r="V565" s="37">
        <v>45291</v>
      </c>
      <c r="W565" s="7">
        <v>6</v>
      </c>
      <c r="X565" s="7">
        <v>0</v>
      </c>
      <c r="Y565" s="7">
        <v>180</v>
      </c>
      <c r="Z565" s="7" t="s">
        <v>3287</v>
      </c>
      <c r="AA565" s="10">
        <v>14400000</v>
      </c>
      <c r="AB565" s="10">
        <v>2400000</v>
      </c>
      <c r="AC565" s="28">
        <v>1257</v>
      </c>
      <c r="AD565" s="37">
        <v>45090</v>
      </c>
      <c r="AE565" s="10">
        <v>100800000</v>
      </c>
      <c r="AF565" s="28">
        <v>1529</v>
      </c>
      <c r="AG565" s="37">
        <v>45105</v>
      </c>
      <c r="AH565" s="10">
        <v>14400000</v>
      </c>
      <c r="AI565" s="15" t="s">
        <v>112</v>
      </c>
      <c r="AJ565" s="16">
        <v>45104</v>
      </c>
      <c r="AK565" s="6" t="s">
        <v>3540</v>
      </c>
      <c r="AL565" s="35" t="s">
        <v>114</v>
      </c>
      <c r="AM565" s="28" t="s">
        <v>232</v>
      </c>
      <c r="AN565" s="15" t="s">
        <v>233</v>
      </c>
      <c r="AO565" s="11"/>
      <c r="AP565" s="310" t="s">
        <v>191</v>
      </c>
      <c r="AQ565" s="11">
        <v>1</v>
      </c>
      <c r="AR565" s="26" t="s">
        <v>118</v>
      </c>
      <c r="AS565" s="94">
        <v>45280</v>
      </c>
      <c r="AT565" s="10">
        <v>2400000</v>
      </c>
      <c r="AU565" s="10">
        <v>2400000</v>
      </c>
      <c r="AV565" s="30">
        <v>1</v>
      </c>
      <c r="AW565" s="30">
        <v>0</v>
      </c>
      <c r="AX565" s="30">
        <v>30</v>
      </c>
      <c r="AY565" s="30" t="s">
        <v>136</v>
      </c>
      <c r="AZ565" s="30">
        <v>30</v>
      </c>
      <c r="BA565" s="94">
        <v>45322</v>
      </c>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215"/>
      <c r="BY565" s="94">
        <v>45322</v>
      </c>
      <c r="BZ565" s="30">
        <f>Y565+AZ565</f>
        <v>210</v>
      </c>
      <c r="CA565" s="30" t="s">
        <v>2606</v>
      </c>
      <c r="CB565" s="10">
        <f>AA565+AU565</f>
        <v>16800000</v>
      </c>
      <c r="CC565" s="14" t="s">
        <v>121</v>
      </c>
      <c r="CD565" s="214"/>
      <c r="CE565" s="40"/>
      <c r="CF565" s="40"/>
      <c r="CG565" s="40"/>
      <c r="CH565" s="40"/>
      <c r="CI565" s="40"/>
      <c r="CJ565" s="40"/>
      <c r="CK565" s="40"/>
      <c r="CL565" s="40"/>
      <c r="CM565" s="40"/>
      <c r="CN565" s="40"/>
      <c r="CO565" s="40"/>
      <c r="CP565" s="40"/>
      <c r="CQ565" s="40"/>
      <c r="CR565" s="40"/>
      <c r="CS565" s="40"/>
      <c r="CT565" s="40"/>
      <c r="CU565" s="40"/>
      <c r="CV565" s="40"/>
      <c r="CW565" s="40"/>
      <c r="CX565" s="40"/>
      <c r="CY565" s="40"/>
      <c r="CZ565" s="40"/>
      <c r="DA565" s="40"/>
    </row>
    <row r="566" spans="1:105" ht="26.25" customHeight="1" x14ac:dyDescent="0.2">
      <c r="A566" s="64">
        <v>568</v>
      </c>
      <c r="B566" s="100">
        <v>91272</v>
      </c>
      <c r="C566" s="1" t="s">
        <v>95</v>
      </c>
      <c r="D566" s="1" t="s">
        <v>96</v>
      </c>
      <c r="E566" s="29" t="s">
        <v>97</v>
      </c>
      <c r="F566" s="30" t="s">
        <v>3541</v>
      </c>
      <c r="G566" s="26" t="s">
        <v>3542</v>
      </c>
      <c r="H566" s="35" t="s">
        <v>100</v>
      </c>
      <c r="I566" s="24" t="s">
        <v>129</v>
      </c>
      <c r="J566" s="5" t="s">
        <v>249</v>
      </c>
      <c r="K566" s="11">
        <v>5</v>
      </c>
      <c r="L566" s="35" t="s">
        <v>284</v>
      </c>
      <c r="M566" s="52"/>
      <c r="N566" s="52" t="s">
        <v>105</v>
      </c>
      <c r="O566" s="52" t="s">
        <v>106</v>
      </c>
      <c r="P566" s="35" t="s">
        <v>3543</v>
      </c>
      <c r="Q566" s="26" t="s">
        <v>3436</v>
      </c>
      <c r="R566" s="15" t="s">
        <v>109</v>
      </c>
      <c r="S566" s="35" t="s">
        <v>110</v>
      </c>
      <c r="T566" s="12">
        <v>45104</v>
      </c>
      <c r="U566" s="37">
        <v>45108</v>
      </c>
      <c r="V566" s="37">
        <v>45291</v>
      </c>
      <c r="W566" s="7">
        <v>6</v>
      </c>
      <c r="X566" s="7">
        <v>0</v>
      </c>
      <c r="Y566" s="7">
        <v>180</v>
      </c>
      <c r="Z566" s="7" t="s">
        <v>3287</v>
      </c>
      <c r="AA566" s="10">
        <v>14400000</v>
      </c>
      <c r="AB566" s="10">
        <v>2400000</v>
      </c>
      <c r="AC566" s="28">
        <v>1257</v>
      </c>
      <c r="AD566" s="37">
        <v>45090</v>
      </c>
      <c r="AE566" s="10">
        <v>100800000</v>
      </c>
      <c r="AF566" s="28">
        <v>1530</v>
      </c>
      <c r="AG566" s="37">
        <v>45105</v>
      </c>
      <c r="AH566" s="10">
        <v>14400000</v>
      </c>
      <c r="AI566" s="15" t="s">
        <v>112</v>
      </c>
      <c r="AJ566" s="16">
        <v>45104</v>
      </c>
      <c r="AK566" s="6" t="s">
        <v>3544</v>
      </c>
      <c r="AL566" s="35" t="s">
        <v>114</v>
      </c>
      <c r="AM566" s="28" t="s">
        <v>232</v>
      </c>
      <c r="AN566" s="15" t="s">
        <v>233</v>
      </c>
      <c r="AO566" s="11"/>
      <c r="AP566" s="310" t="s">
        <v>191</v>
      </c>
      <c r="AQ566" s="11">
        <v>1</v>
      </c>
      <c r="AR566" s="26" t="s">
        <v>118</v>
      </c>
      <c r="AS566" s="94">
        <v>45280</v>
      </c>
      <c r="AT566" s="10">
        <v>2400000</v>
      </c>
      <c r="AU566" s="10">
        <v>2400000</v>
      </c>
      <c r="AV566" s="30">
        <v>1</v>
      </c>
      <c r="AW566" s="30">
        <v>0</v>
      </c>
      <c r="AX566" s="30">
        <v>30</v>
      </c>
      <c r="AY566" s="30" t="s">
        <v>136</v>
      </c>
      <c r="AZ566" s="30">
        <v>30</v>
      </c>
      <c r="BA566" s="94">
        <v>45322</v>
      </c>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215"/>
      <c r="BY566" s="94">
        <v>45322</v>
      </c>
      <c r="BZ566" s="30">
        <f>Y566+AZ566</f>
        <v>210</v>
      </c>
      <c r="CA566" s="30" t="s">
        <v>2606</v>
      </c>
      <c r="CB566" s="10">
        <f>AA566+AU566</f>
        <v>16800000</v>
      </c>
      <c r="CC566" s="14" t="s">
        <v>121</v>
      </c>
      <c r="CD566" s="214"/>
      <c r="CE566" s="40"/>
      <c r="CF566" s="40"/>
      <c r="CG566" s="40"/>
      <c r="CH566" s="40"/>
      <c r="CI566" s="40"/>
      <c r="CJ566" s="40"/>
      <c r="CK566" s="40"/>
      <c r="CL566" s="40"/>
      <c r="CM566" s="40"/>
      <c r="CN566" s="40"/>
      <c r="CO566" s="40"/>
      <c r="CP566" s="40"/>
      <c r="CQ566" s="40"/>
      <c r="CR566" s="40"/>
      <c r="CS566" s="40"/>
      <c r="CT566" s="40"/>
      <c r="CU566" s="40"/>
      <c r="CV566" s="40"/>
      <c r="CW566" s="40"/>
      <c r="CX566" s="40"/>
      <c r="CY566" s="40"/>
      <c r="CZ566" s="40"/>
      <c r="DA566" s="40"/>
    </row>
    <row r="567" spans="1:105" ht="26.25" customHeight="1" x14ac:dyDescent="0.2">
      <c r="A567" s="64">
        <v>569</v>
      </c>
      <c r="B567" s="100">
        <v>91272</v>
      </c>
      <c r="C567" s="1" t="s">
        <v>95</v>
      </c>
      <c r="D567" s="1" t="s">
        <v>96</v>
      </c>
      <c r="E567" s="29" t="s">
        <v>97</v>
      </c>
      <c r="F567" s="30" t="s">
        <v>3545</v>
      </c>
      <c r="G567" s="26" t="s">
        <v>3546</v>
      </c>
      <c r="H567" s="35" t="s">
        <v>100</v>
      </c>
      <c r="I567" s="24" t="s">
        <v>129</v>
      </c>
      <c r="J567" s="5" t="s">
        <v>249</v>
      </c>
      <c r="K567" s="11">
        <v>5</v>
      </c>
      <c r="L567" s="35" t="s">
        <v>284</v>
      </c>
      <c r="M567" s="52" t="s">
        <v>215</v>
      </c>
      <c r="N567" s="52" t="s">
        <v>105</v>
      </c>
      <c r="O567" s="52" t="s">
        <v>106</v>
      </c>
      <c r="P567" s="35" t="s">
        <v>3547</v>
      </c>
      <c r="Q567" s="26" t="s">
        <v>3436</v>
      </c>
      <c r="R567" s="15" t="s">
        <v>109</v>
      </c>
      <c r="S567" s="35" t="s">
        <v>110</v>
      </c>
      <c r="T567" s="12">
        <v>45105</v>
      </c>
      <c r="U567" s="37">
        <v>45108</v>
      </c>
      <c r="V567" s="37">
        <v>45291</v>
      </c>
      <c r="W567" s="7">
        <v>6</v>
      </c>
      <c r="X567" s="7">
        <v>0</v>
      </c>
      <c r="Y567" s="7">
        <v>180</v>
      </c>
      <c r="Z567" s="7" t="s">
        <v>3287</v>
      </c>
      <c r="AA567" s="10">
        <v>14400000</v>
      </c>
      <c r="AB567" s="10">
        <v>2400000</v>
      </c>
      <c r="AC567" s="28">
        <v>1257</v>
      </c>
      <c r="AD567" s="37">
        <v>45090</v>
      </c>
      <c r="AE567" s="10">
        <v>100800000</v>
      </c>
      <c r="AF567" s="28">
        <v>1567</v>
      </c>
      <c r="AG567" s="37">
        <v>45105</v>
      </c>
      <c r="AH567" s="10">
        <v>14400000</v>
      </c>
      <c r="AI567" s="15" t="s">
        <v>112</v>
      </c>
      <c r="AJ567" s="16">
        <v>45104</v>
      </c>
      <c r="AK567" s="6" t="s">
        <v>3548</v>
      </c>
      <c r="AL567" s="35" t="s">
        <v>114</v>
      </c>
      <c r="AM567" s="28" t="s">
        <v>232</v>
      </c>
      <c r="AN567" s="15" t="s">
        <v>233</v>
      </c>
      <c r="AO567" s="11"/>
      <c r="AP567" s="310" t="s">
        <v>278</v>
      </c>
      <c r="AQ567" s="11">
        <v>1</v>
      </c>
      <c r="AR567" s="26" t="s">
        <v>118</v>
      </c>
      <c r="AS567" s="94">
        <v>45280</v>
      </c>
      <c r="AT567" s="10">
        <v>2400000</v>
      </c>
      <c r="AU567" s="10">
        <v>2400000</v>
      </c>
      <c r="AV567" s="30">
        <v>1</v>
      </c>
      <c r="AW567" s="30">
        <v>0</v>
      </c>
      <c r="AX567" s="30">
        <v>30</v>
      </c>
      <c r="AY567" s="30" t="s">
        <v>136</v>
      </c>
      <c r="AZ567" s="30">
        <v>30</v>
      </c>
      <c r="BA567" s="94">
        <v>45322</v>
      </c>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215"/>
      <c r="BY567" s="94">
        <v>45322</v>
      </c>
      <c r="BZ567" s="30">
        <f>Y567+AZ567</f>
        <v>210</v>
      </c>
      <c r="CA567" s="30" t="s">
        <v>2606</v>
      </c>
      <c r="CB567" s="10">
        <f>AA567+AU567</f>
        <v>16800000</v>
      </c>
      <c r="CC567" s="14" t="s">
        <v>121</v>
      </c>
      <c r="CD567" s="214"/>
      <c r="CE567" s="40"/>
      <c r="CF567" s="40"/>
      <c r="CG567" s="40"/>
      <c r="CH567" s="40"/>
      <c r="CI567" s="40"/>
      <c r="CJ567" s="40"/>
      <c r="CK567" s="40"/>
      <c r="CL567" s="40"/>
      <c r="CM567" s="40"/>
      <c r="CN567" s="40"/>
      <c r="CO567" s="40"/>
      <c r="CP567" s="40"/>
      <c r="CQ567" s="40"/>
      <c r="CR567" s="40"/>
      <c r="CS567" s="40"/>
      <c r="CT567" s="40"/>
      <c r="CU567" s="40"/>
      <c r="CV567" s="40"/>
      <c r="CW567" s="40"/>
      <c r="CX567" s="40"/>
      <c r="CY567" s="40"/>
      <c r="CZ567" s="40"/>
      <c r="DA567" s="40"/>
    </row>
    <row r="568" spans="1:105" ht="26.25" customHeight="1" x14ac:dyDescent="0.2">
      <c r="A568" s="64">
        <v>570</v>
      </c>
      <c r="B568" s="100">
        <v>91312</v>
      </c>
      <c r="C568" s="1" t="s">
        <v>226</v>
      </c>
      <c r="D568" s="1" t="s">
        <v>201</v>
      </c>
      <c r="E568" s="29" t="s">
        <v>202</v>
      </c>
      <c r="F568" s="30" t="s">
        <v>3549</v>
      </c>
      <c r="G568" s="26" t="s">
        <v>3550</v>
      </c>
      <c r="H568" s="35" t="s">
        <v>100</v>
      </c>
      <c r="I568" s="24" t="s">
        <v>129</v>
      </c>
      <c r="J568" s="5" t="s">
        <v>249</v>
      </c>
      <c r="K568" s="11">
        <v>5</v>
      </c>
      <c r="L568" s="35" t="s">
        <v>284</v>
      </c>
      <c r="M568" s="52"/>
      <c r="N568" s="52" t="s">
        <v>105</v>
      </c>
      <c r="O568" s="52" t="s">
        <v>106</v>
      </c>
      <c r="P568" s="35" t="s">
        <v>3551</v>
      </c>
      <c r="Q568" s="26" t="s">
        <v>3506</v>
      </c>
      <c r="R568" s="15" t="s">
        <v>109</v>
      </c>
      <c r="S568" s="35" t="s">
        <v>110</v>
      </c>
      <c r="T568" s="12">
        <v>45104</v>
      </c>
      <c r="U568" s="37">
        <v>45108</v>
      </c>
      <c r="V568" s="37">
        <v>45291</v>
      </c>
      <c r="W568" s="7">
        <v>6</v>
      </c>
      <c r="X568" s="7">
        <v>0</v>
      </c>
      <c r="Y568" s="7">
        <v>180</v>
      </c>
      <c r="Z568" s="7" t="s">
        <v>3287</v>
      </c>
      <c r="AA568" s="10">
        <v>14400000</v>
      </c>
      <c r="AB568" s="10">
        <v>2400000</v>
      </c>
      <c r="AC568" s="28">
        <v>1259</v>
      </c>
      <c r="AD568" s="37">
        <v>45090</v>
      </c>
      <c r="AE568" s="10">
        <v>144000000</v>
      </c>
      <c r="AF568" s="28">
        <v>1512</v>
      </c>
      <c r="AG568" s="37">
        <v>45105</v>
      </c>
      <c r="AH568" s="10">
        <v>14400000</v>
      </c>
      <c r="AI568" s="15" t="s">
        <v>112</v>
      </c>
      <c r="AJ568" s="16">
        <v>45104</v>
      </c>
      <c r="AK568" s="6" t="s">
        <v>3552</v>
      </c>
      <c r="AL568" s="35" t="s">
        <v>114</v>
      </c>
      <c r="AM568" s="28" t="s">
        <v>232</v>
      </c>
      <c r="AN568" s="15" t="s">
        <v>233</v>
      </c>
      <c r="AO568" s="11"/>
      <c r="AP568" s="310" t="s">
        <v>172</v>
      </c>
      <c r="AQ568" s="11">
        <v>1</v>
      </c>
      <c r="AR568" s="26" t="s">
        <v>118</v>
      </c>
      <c r="AS568" s="94">
        <v>45280</v>
      </c>
      <c r="AT568" s="10">
        <v>2400000</v>
      </c>
      <c r="AU568" s="10">
        <v>2400000</v>
      </c>
      <c r="AV568" s="30">
        <v>1</v>
      </c>
      <c r="AW568" s="30">
        <v>0</v>
      </c>
      <c r="AX568" s="30">
        <v>30</v>
      </c>
      <c r="AY568" s="30" t="s">
        <v>136</v>
      </c>
      <c r="AZ568" s="30">
        <v>30</v>
      </c>
      <c r="BA568" s="94">
        <v>45322</v>
      </c>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215"/>
      <c r="BY568" s="94">
        <v>45322</v>
      </c>
      <c r="BZ568" s="30">
        <f>Y568+AZ568</f>
        <v>210</v>
      </c>
      <c r="CA568" s="30" t="s">
        <v>2606</v>
      </c>
      <c r="CB568" s="10">
        <f>AA568+AU568</f>
        <v>16800000</v>
      </c>
      <c r="CC568" s="14" t="s">
        <v>121</v>
      </c>
      <c r="CD568" s="214"/>
      <c r="CE568" s="40"/>
      <c r="CF568" s="40"/>
      <c r="CG568" s="40"/>
      <c r="CH568" s="40"/>
      <c r="CI568" s="40"/>
      <c r="CJ568" s="40"/>
      <c r="CK568" s="40"/>
      <c r="CL568" s="40"/>
      <c r="CM568" s="40"/>
      <c r="CN568" s="40"/>
      <c r="CO568" s="40"/>
      <c r="CP568" s="40"/>
      <c r="CQ568" s="40"/>
      <c r="CR568" s="40"/>
      <c r="CS568" s="40"/>
      <c r="CT568" s="40"/>
      <c r="CU568" s="40"/>
      <c r="CV568" s="40"/>
      <c r="CW568" s="40"/>
      <c r="CX568" s="40"/>
      <c r="CY568" s="40"/>
      <c r="CZ568" s="40"/>
      <c r="DA568" s="40"/>
    </row>
    <row r="569" spans="1:105" ht="26.25" customHeight="1" x14ac:dyDescent="0.2">
      <c r="A569" s="64">
        <v>571</v>
      </c>
      <c r="B569" s="100">
        <v>91312</v>
      </c>
      <c r="C569" s="1" t="s">
        <v>226</v>
      </c>
      <c r="D569" s="1" t="s">
        <v>201</v>
      </c>
      <c r="E569" s="29" t="s">
        <v>202</v>
      </c>
      <c r="F569" s="30" t="s">
        <v>3553</v>
      </c>
      <c r="G569" s="26" t="s">
        <v>3554</v>
      </c>
      <c r="H569" s="35" t="s">
        <v>100</v>
      </c>
      <c r="I569" s="24" t="s">
        <v>129</v>
      </c>
      <c r="J569" s="5" t="s">
        <v>249</v>
      </c>
      <c r="K569" s="11">
        <v>5</v>
      </c>
      <c r="L569" s="35" t="s">
        <v>284</v>
      </c>
      <c r="M569" s="52"/>
      <c r="N569" s="52" t="s">
        <v>105</v>
      </c>
      <c r="O569" s="52" t="s">
        <v>106</v>
      </c>
      <c r="P569" s="35" t="s">
        <v>3555</v>
      </c>
      <c r="Q569" s="26" t="s">
        <v>3506</v>
      </c>
      <c r="R569" s="15" t="s">
        <v>109</v>
      </c>
      <c r="S569" s="35" t="s">
        <v>110</v>
      </c>
      <c r="T569" s="12">
        <v>45104</v>
      </c>
      <c r="U569" s="37">
        <v>45108</v>
      </c>
      <c r="V569" s="37">
        <v>45291</v>
      </c>
      <c r="W569" s="7">
        <v>6</v>
      </c>
      <c r="X569" s="7">
        <v>0</v>
      </c>
      <c r="Y569" s="7">
        <v>180</v>
      </c>
      <c r="Z569" s="7" t="s">
        <v>3287</v>
      </c>
      <c r="AA569" s="10">
        <v>14400000</v>
      </c>
      <c r="AB569" s="10">
        <v>2400000</v>
      </c>
      <c r="AC569" s="28">
        <v>1259</v>
      </c>
      <c r="AD569" s="37">
        <v>45090</v>
      </c>
      <c r="AE569" s="10">
        <v>144000000</v>
      </c>
      <c r="AF569" s="28">
        <v>1513</v>
      </c>
      <c r="AG569" s="37">
        <v>45105</v>
      </c>
      <c r="AH569" s="10">
        <v>14400000</v>
      </c>
      <c r="AI569" s="15" t="s">
        <v>112</v>
      </c>
      <c r="AJ569" s="16">
        <v>45104</v>
      </c>
      <c r="AK569" s="6" t="s">
        <v>3556</v>
      </c>
      <c r="AL569" s="35" t="s">
        <v>114</v>
      </c>
      <c r="AM569" s="28" t="s">
        <v>232</v>
      </c>
      <c r="AN569" s="15" t="s">
        <v>233</v>
      </c>
      <c r="AO569" s="11"/>
      <c r="AP569" s="310" t="s">
        <v>172</v>
      </c>
      <c r="AQ569" s="11">
        <v>1</v>
      </c>
      <c r="AR569" s="26" t="s">
        <v>118</v>
      </c>
      <c r="AS569" s="94">
        <v>45280</v>
      </c>
      <c r="AT569" s="10">
        <v>2400000</v>
      </c>
      <c r="AU569" s="10">
        <v>2400000</v>
      </c>
      <c r="AV569" s="30">
        <v>1</v>
      </c>
      <c r="AW569" s="30">
        <v>0</v>
      </c>
      <c r="AX569" s="30">
        <v>30</v>
      </c>
      <c r="AY569" s="30" t="s">
        <v>136</v>
      </c>
      <c r="AZ569" s="30">
        <v>30</v>
      </c>
      <c r="BA569" s="94">
        <v>45322</v>
      </c>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215"/>
      <c r="BY569" s="94">
        <v>45322</v>
      </c>
      <c r="BZ569" s="30">
        <f>Y569+AZ569</f>
        <v>210</v>
      </c>
      <c r="CA569" s="30" t="s">
        <v>2606</v>
      </c>
      <c r="CB569" s="10">
        <f>AA569+AU569</f>
        <v>16800000</v>
      </c>
      <c r="CC569" s="14" t="s">
        <v>121</v>
      </c>
      <c r="CD569" s="214"/>
      <c r="CE569" s="40"/>
      <c r="CF569" s="40"/>
      <c r="CG569" s="40"/>
      <c r="CH569" s="40"/>
      <c r="CI569" s="40"/>
      <c r="CJ569" s="40"/>
      <c r="CK569" s="40"/>
      <c r="CL569" s="40"/>
      <c r="CM569" s="40"/>
      <c r="CN569" s="40"/>
      <c r="CO569" s="40"/>
      <c r="CP569" s="40"/>
      <c r="CQ569" s="40"/>
      <c r="CR569" s="40"/>
      <c r="CS569" s="40"/>
      <c r="CT569" s="40"/>
      <c r="CU569" s="40"/>
      <c r="CV569" s="40"/>
      <c r="CW569" s="40"/>
      <c r="CX569" s="40"/>
      <c r="CY569" s="40"/>
      <c r="CZ569" s="40"/>
      <c r="DA569" s="40"/>
    </row>
    <row r="570" spans="1:105" ht="26.25" customHeight="1" x14ac:dyDescent="0.2">
      <c r="A570" s="64">
        <v>572</v>
      </c>
      <c r="B570" s="100">
        <v>91312</v>
      </c>
      <c r="C570" s="1" t="s">
        <v>226</v>
      </c>
      <c r="D570" s="1" t="s">
        <v>201</v>
      </c>
      <c r="E570" s="29" t="s">
        <v>202</v>
      </c>
      <c r="F570" s="30" t="s">
        <v>3557</v>
      </c>
      <c r="G570" s="26" t="s">
        <v>3558</v>
      </c>
      <c r="H570" s="35" t="s">
        <v>100</v>
      </c>
      <c r="I570" s="24" t="s">
        <v>129</v>
      </c>
      <c r="J570" s="5" t="s">
        <v>249</v>
      </c>
      <c r="K570" s="11">
        <v>5</v>
      </c>
      <c r="L570" s="35" t="s">
        <v>284</v>
      </c>
      <c r="M570" s="52"/>
      <c r="N570" s="52" t="s">
        <v>105</v>
      </c>
      <c r="O570" s="52" t="s">
        <v>106</v>
      </c>
      <c r="P570" s="35" t="s">
        <v>3559</v>
      </c>
      <c r="Q570" s="26" t="s">
        <v>3506</v>
      </c>
      <c r="R570" s="15" t="s">
        <v>109</v>
      </c>
      <c r="S570" s="35" t="s">
        <v>110</v>
      </c>
      <c r="T570" s="12">
        <v>45104</v>
      </c>
      <c r="U570" s="37">
        <v>45108</v>
      </c>
      <c r="V570" s="37">
        <v>45291</v>
      </c>
      <c r="W570" s="7">
        <v>6</v>
      </c>
      <c r="X570" s="7">
        <v>0</v>
      </c>
      <c r="Y570" s="7">
        <v>180</v>
      </c>
      <c r="Z570" s="7" t="s">
        <v>3287</v>
      </c>
      <c r="AA570" s="10">
        <v>14400000</v>
      </c>
      <c r="AB570" s="10">
        <v>2400000</v>
      </c>
      <c r="AC570" s="28">
        <v>1259</v>
      </c>
      <c r="AD570" s="37">
        <v>45090</v>
      </c>
      <c r="AE570" s="10">
        <v>144000000</v>
      </c>
      <c r="AF570" s="28">
        <v>1514</v>
      </c>
      <c r="AG570" s="37">
        <v>45105</v>
      </c>
      <c r="AH570" s="10">
        <v>14400000</v>
      </c>
      <c r="AI570" s="15" t="s">
        <v>112</v>
      </c>
      <c r="AJ570" s="16">
        <v>45104</v>
      </c>
      <c r="AK570" s="6" t="s">
        <v>3560</v>
      </c>
      <c r="AL570" s="35" t="s">
        <v>114</v>
      </c>
      <c r="AM570" s="28" t="s">
        <v>232</v>
      </c>
      <c r="AN570" s="15" t="s">
        <v>233</v>
      </c>
      <c r="AO570" s="11"/>
      <c r="AP570" s="310" t="s">
        <v>172</v>
      </c>
      <c r="AQ570" s="11">
        <v>1</v>
      </c>
      <c r="AR570" s="331"/>
      <c r="AS570" s="94"/>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215"/>
      <c r="BY570" s="92">
        <f>V570</f>
        <v>45291</v>
      </c>
      <c r="BZ570" s="26">
        <f>Y570+AZ570</f>
        <v>180</v>
      </c>
      <c r="CA570" s="26" t="str">
        <f>Z570</f>
        <v xml:space="preserve">6 MESES </v>
      </c>
      <c r="CB570" s="157">
        <f>AA570+AU570</f>
        <v>14400000</v>
      </c>
      <c r="CC570" s="14" t="s">
        <v>121</v>
      </c>
      <c r="CD570" s="214"/>
      <c r="CE570" s="40"/>
      <c r="CF570" s="40"/>
      <c r="CG570" s="40"/>
      <c r="CH570" s="40"/>
      <c r="CI570" s="40"/>
      <c r="CJ570" s="40"/>
      <c r="CK570" s="40"/>
      <c r="CL570" s="40"/>
      <c r="CM570" s="40"/>
      <c r="CN570" s="40"/>
      <c r="CO570" s="40"/>
      <c r="CP570" s="40"/>
      <c r="CQ570" s="40"/>
      <c r="CR570" s="40"/>
      <c r="CS570" s="40"/>
      <c r="CT570" s="40"/>
      <c r="CU570" s="40"/>
      <c r="CV570" s="40"/>
      <c r="CW570" s="40"/>
      <c r="CX570" s="40"/>
      <c r="CY570" s="40"/>
      <c r="CZ570" s="40"/>
      <c r="DA570" s="40"/>
    </row>
    <row r="571" spans="1:105" ht="26.25" customHeight="1" x14ac:dyDescent="0.2">
      <c r="A571" s="64">
        <v>573</v>
      </c>
      <c r="B571" s="100">
        <v>91312</v>
      </c>
      <c r="C571" s="1" t="s">
        <v>226</v>
      </c>
      <c r="D571" s="1" t="s">
        <v>201</v>
      </c>
      <c r="E571" s="29" t="s">
        <v>202</v>
      </c>
      <c r="F571" s="30" t="s">
        <v>3561</v>
      </c>
      <c r="G571" s="26" t="s">
        <v>3562</v>
      </c>
      <c r="H571" s="35" t="s">
        <v>100</v>
      </c>
      <c r="I571" s="24" t="s">
        <v>129</v>
      </c>
      <c r="J571" s="5" t="s">
        <v>249</v>
      </c>
      <c r="K571" s="11">
        <v>5</v>
      </c>
      <c r="L571" s="35" t="s">
        <v>284</v>
      </c>
      <c r="M571" s="52"/>
      <c r="N571" s="52" t="s">
        <v>105</v>
      </c>
      <c r="O571" s="52" t="s">
        <v>106</v>
      </c>
      <c r="P571" s="35" t="s">
        <v>3563</v>
      </c>
      <c r="Q571" s="26" t="s">
        <v>3506</v>
      </c>
      <c r="R571" s="15" t="s">
        <v>109</v>
      </c>
      <c r="S571" s="35" t="s">
        <v>110</v>
      </c>
      <c r="T571" s="12">
        <v>45104</v>
      </c>
      <c r="U571" s="37">
        <v>45108</v>
      </c>
      <c r="V571" s="37">
        <v>45291</v>
      </c>
      <c r="W571" s="7">
        <v>6</v>
      </c>
      <c r="X571" s="7">
        <v>0</v>
      </c>
      <c r="Y571" s="7">
        <v>180</v>
      </c>
      <c r="Z571" s="7" t="s">
        <v>3287</v>
      </c>
      <c r="AA571" s="10">
        <v>14400000</v>
      </c>
      <c r="AB571" s="10">
        <v>2400000</v>
      </c>
      <c r="AC571" s="28">
        <v>1259</v>
      </c>
      <c r="AD571" s="37">
        <v>45090</v>
      </c>
      <c r="AE571" s="10">
        <v>144000000</v>
      </c>
      <c r="AF571" s="28">
        <v>1515</v>
      </c>
      <c r="AG571" s="37">
        <v>45105</v>
      </c>
      <c r="AH571" s="10">
        <v>14400000</v>
      </c>
      <c r="AI571" s="15" t="s">
        <v>112</v>
      </c>
      <c r="AJ571" s="16">
        <v>45104</v>
      </c>
      <c r="AK571" s="6" t="s">
        <v>3564</v>
      </c>
      <c r="AL571" s="35" t="s">
        <v>114</v>
      </c>
      <c r="AM571" s="28" t="s">
        <v>232</v>
      </c>
      <c r="AN571" s="15" t="s">
        <v>233</v>
      </c>
      <c r="AO571" s="11"/>
      <c r="AP571" s="310" t="s">
        <v>172</v>
      </c>
      <c r="AQ571" s="11">
        <v>1</v>
      </c>
      <c r="AR571" s="26" t="s">
        <v>118</v>
      </c>
      <c r="AS571" s="94">
        <v>45280</v>
      </c>
      <c r="AT571" s="10">
        <v>2400000</v>
      </c>
      <c r="AU571" s="10">
        <v>2400000</v>
      </c>
      <c r="AV571" s="30">
        <v>1</v>
      </c>
      <c r="AW571" s="30">
        <v>0</v>
      </c>
      <c r="AX571" s="30">
        <v>30</v>
      </c>
      <c r="AY571" s="30" t="s">
        <v>136</v>
      </c>
      <c r="AZ571" s="30">
        <v>30</v>
      </c>
      <c r="BA571" s="94">
        <v>45322</v>
      </c>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215"/>
      <c r="BY571" s="94">
        <v>45322</v>
      </c>
      <c r="BZ571" s="30">
        <f>Y571+AZ571</f>
        <v>210</v>
      </c>
      <c r="CA571" s="30" t="s">
        <v>2606</v>
      </c>
      <c r="CB571" s="10">
        <f>AA571+AU571</f>
        <v>16800000</v>
      </c>
      <c r="CC571" s="14" t="s">
        <v>121</v>
      </c>
      <c r="CD571" s="214"/>
      <c r="CE571" s="40"/>
      <c r="CF571" s="40"/>
      <c r="CG571" s="40"/>
      <c r="CH571" s="40"/>
      <c r="CI571" s="40"/>
      <c r="CJ571" s="40"/>
      <c r="CK571" s="40"/>
      <c r="CL571" s="40"/>
      <c r="CM571" s="40"/>
      <c r="CN571" s="40"/>
      <c r="CO571" s="40"/>
      <c r="CP571" s="40"/>
      <c r="CQ571" s="40"/>
      <c r="CR571" s="40"/>
      <c r="CS571" s="40"/>
      <c r="CT571" s="40"/>
      <c r="CU571" s="40"/>
      <c r="CV571" s="40"/>
      <c r="CW571" s="40"/>
      <c r="CX571" s="40"/>
      <c r="CY571" s="40"/>
      <c r="CZ571" s="40"/>
      <c r="DA571" s="40"/>
    </row>
    <row r="572" spans="1:105" ht="26.25" customHeight="1" x14ac:dyDescent="0.2">
      <c r="A572" s="64">
        <v>574</v>
      </c>
      <c r="B572" s="100">
        <v>91272</v>
      </c>
      <c r="C572" s="1" t="s">
        <v>95</v>
      </c>
      <c r="D572" s="1" t="s">
        <v>96</v>
      </c>
      <c r="E572" s="29" t="s">
        <v>97</v>
      </c>
      <c r="F572" s="30" t="s">
        <v>3565</v>
      </c>
      <c r="G572" s="26" t="s">
        <v>3566</v>
      </c>
      <c r="H572" s="35" t="s">
        <v>100</v>
      </c>
      <c r="I572" s="24" t="s">
        <v>129</v>
      </c>
      <c r="J572" s="5" t="s">
        <v>249</v>
      </c>
      <c r="K572" s="11">
        <v>5</v>
      </c>
      <c r="L572" s="35" t="s">
        <v>284</v>
      </c>
      <c r="M572" s="52"/>
      <c r="N572" s="52" t="s">
        <v>105</v>
      </c>
      <c r="O572" s="52" t="s">
        <v>106</v>
      </c>
      <c r="P572" s="35" t="s">
        <v>3567</v>
      </c>
      <c r="Q572" s="26" t="s">
        <v>3436</v>
      </c>
      <c r="R572" s="15" t="s">
        <v>109</v>
      </c>
      <c r="S572" s="35" t="s">
        <v>110</v>
      </c>
      <c r="T572" s="12">
        <v>45104</v>
      </c>
      <c r="U572" s="37">
        <v>45108</v>
      </c>
      <c r="V572" s="37">
        <v>45291</v>
      </c>
      <c r="W572" s="7">
        <v>6</v>
      </c>
      <c r="X572" s="7">
        <v>0</v>
      </c>
      <c r="Y572" s="7">
        <v>180</v>
      </c>
      <c r="Z572" s="7" t="s">
        <v>3287</v>
      </c>
      <c r="AA572" s="10">
        <v>14400000</v>
      </c>
      <c r="AB572" s="10">
        <v>2400000</v>
      </c>
      <c r="AC572" s="28">
        <v>1257</v>
      </c>
      <c r="AD572" s="37">
        <v>45090</v>
      </c>
      <c r="AE572" s="10">
        <v>100800000</v>
      </c>
      <c r="AF572" s="28">
        <v>1531</v>
      </c>
      <c r="AG572" s="37">
        <v>45105</v>
      </c>
      <c r="AH572" s="10">
        <v>14400000</v>
      </c>
      <c r="AI572" s="15" t="s">
        <v>112</v>
      </c>
      <c r="AJ572" s="16">
        <v>45104</v>
      </c>
      <c r="AK572" s="6" t="s">
        <v>3568</v>
      </c>
      <c r="AL572" s="35" t="s">
        <v>114</v>
      </c>
      <c r="AM572" s="28" t="s">
        <v>232</v>
      </c>
      <c r="AN572" s="15" t="s">
        <v>233</v>
      </c>
      <c r="AO572" s="11"/>
      <c r="AP572" s="310" t="s">
        <v>191</v>
      </c>
      <c r="AQ572" s="11">
        <v>1</v>
      </c>
      <c r="AR572" s="26" t="s">
        <v>118</v>
      </c>
      <c r="AS572" s="94">
        <v>45280</v>
      </c>
      <c r="AT572" s="10">
        <v>2400000</v>
      </c>
      <c r="AU572" s="10">
        <v>2400000</v>
      </c>
      <c r="AV572" s="30">
        <v>1</v>
      </c>
      <c r="AW572" s="30">
        <v>0</v>
      </c>
      <c r="AX572" s="30">
        <v>30</v>
      </c>
      <c r="AY572" s="30" t="s">
        <v>136</v>
      </c>
      <c r="AZ572" s="30">
        <v>30</v>
      </c>
      <c r="BA572" s="94">
        <v>45322</v>
      </c>
      <c r="BB572" s="85"/>
      <c r="BC572" s="85"/>
      <c r="BD572" s="85"/>
      <c r="BE572" s="85"/>
      <c r="BF572" s="85"/>
      <c r="BG572" s="85"/>
      <c r="BH572" s="85"/>
      <c r="BI572" s="85"/>
      <c r="BJ572" s="85"/>
      <c r="BK572" s="85"/>
      <c r="BL572" s="85"/>
      <c r="BM572" s="85"/>
      <c r="BN572" s="85"/>
      <c r="BO572" s="85"/>
      <c r="BP572" s="85"/>
      <c r="BQ572" s="85"/>
      <c r="BR572" s="85"/>
      <c r="BS572" s="85"/>
      <c r="BT572" s="85"/>
      <c r="BU572" s="85"/>
      <c r="BV572" s="85"/>
      <c r="BW572" s="85"/>
      <c r="BX572" s="218"/>
      <c r="BY572" s="94">
        <v>45322</v>
      </c>
      <c r="BZ572" s="30">
        <f>Y572+AZ572</f>
        <v>210</v>
      </c>
      <c r="CA572" s="30" t="s">
        <v>2606</v>
      </c>
      <c r="CB572" s="10">
        <f>AA572+AU572</f>
        <v>16800000</v>
      </c>
      <c r="CC572" s="14" t="s">
        <v>121</v>
      </c>
      <c r="CD572" s="214"/>
      <c r="CE572" s="40"/>
      <c r="CF572" s="40"/>
      <c r="CG572" s="40"/>
      <c r="CH572" s="40"/>
      <c r="CI572" s="40"/>
      <c r="CJ572" s="40"/>
      <c r="CK572" s="40"/>
      <c r="CL572" s="40"/>
      <c r="CM572" s="40"/>
      <c r="CN572" s="40"/>
      <c r="CO572" s="40"/>
      <c r="CP572" s="40"/>
      <c r="CQ572" s="40"/>
      <c r="CR572" s="40"/>
      <c r="CS572" s="40"/>
      <c r="CT572" s="40"/>
      <c r="CU572" s="40"/>
      <c r="CV572" s="40"/>
      <c r="CW572" s="40"/>
      <c r="CX572" s="40"/>
      <c r="CY572" s="40"/>
      <c r="CZ572" s="40"/>
      <c r="DA572" s="40"/>
    </row>
    <row r="573" spans="1:105" ht="26.25" customHeight="1" x14ac:dyDescent="0.2">
      <c r="A573" s="79">
        <v>575</v>
      </c>
      <c r="B573" s="100">
        <v>91606</v>
      </c>
      <c r="C573" s="1" t="s">
        <v>95</v>
      </c>
      <c r="D573" s="1" t="s">
        <v>96</v>
      </c>
      <c r="E573" s="29" t="s">
        <v>97</v>
      </c>
      <c r="F573" s="154" t="s">
        <v>3569</v>
      </c>
      <c r="G573" s="80" t="s">
        <v>3570</v>
      </c>
      <c r="H573" s="50" t="s">
        <v>100</v>
      </c>
      <c r="I573" s="54" t="s">
        <v>129</v>
      </c>
      <c r="J573" s="49" t="s">
        <v>249</v>
      </c>
      <c r="K573" s="31">
        <v>3</v>
      </c>
      <c r="L573" s="50" t="s">
        <v>214</v>
      </c>
      <c r="M573" s="126" t="s">
        <v>215</v>
      </c>
      <c r="N573" s="126" t="s">
        <v>105</v>
      </c>
      <c r="O573" s="126" t="s">
        <v>106</v>
      </c>
      <c r="P573" s="50" t="s">
        <v>3571</v>
      </c>
      <c r="Q573" s="80" t="s">
        <v>217</v>
      </c>
      <c r="R573" s="36" t="s">
        <v>109</v>
      </c>
      <c r="S573" s="50" t="s">
        <v>110</v>
      </c>
      <c r="T573" s="139">
        <v>45104</v>
      </c>
      <c r="U573" s="38">
        <v>45112</v>
      </c>
      <c r="V573" s="38">
        <v>45264</v>
      </c>
      <c r="W573" s="8">
        <v>5</v>
      </c>
      <c r="X573" s="8">
        <v>0</v>
      </c>
      <c r="Y573" s="8">
        <f>5*30</f>
        <v>150</v>
      </c>
      <c r="Z573" s="8" t="s">
        <v>319</v>
      </c>
      <c r="AA573" s="115">
        <v>12000000</v>
      </c>
      <c r="AB573" s="115">
        <v>2400000</v>
      </c>
      <c r="AC573" s="138">
        <v>1275</v>
      </c>
      <c r="AD573" s="38">
        <v>45099</v>
      </c>
      <c r="AE573" s="115">
        <v>108000000</v>
      </c>
      <c r="AF573" s="138">
        <v>1545</v>
      </c>
      <c r="AG573" s="38">
        <v>45105</v>
      </c>
      <c r="AH573" s="115">
        <v>12000000</v>
      </c>
      <c r="AI573" s="36" t="s">
        <v>112</v>
      </c>
      <c r="AJ573" s="116">
        <v>45104</v>
      </c>
      <c r="AK573" s="114" t="s">
        <v>3572</v>
      </c>
      <c r="AL573" s="50" t="s">
        <v>114</v>
      </c>
      <c r="AM573" s="138" t="s">
        <v>523</v>
      </c>
      <c r="AN573" s="36" t="s">
        <v>1184</v>
      </c>
      <c r="AO573" s="31" t="s">
        <v>3573</v>
      </c>
      <c r="AP573" s="309" t="s">
        <v>117</v>
      </c>
      <c r="AQ573" s="11">
        <v>1</v>
      </c>
      <c r="AR573" s="26" t="s">
        <v>118</v>
      </c>
      <c r="AS573" s="94">
        <v>45264</v>
      </c>
      <c r="AT573" s="10">
        <v>2400000</v>
      </c>
      <c r="AU573" s="10">
        <v>2400000</v>
      </c>
      <c r="AV573" s="30">
        <v>1</v>
      </c>
      <c r="AW573" s="30">
        <v>0</v>
      </c>
      <c r="AX573" s="30">
        <v>30</v>
      </c>
      <c r="AY573" s="30" t="s">
        <v>136</v>
      </c>
      <c r="AZ573" s="30">
        <v>30</v>
      </c>
      <c r="BA573" s="94">
        <v>45295</v>
      </c>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215"/>
      <c r="BY573" s="94">
        <v>45295</v>
      </c>
      <c r="BZ573" s="30">
        <f>Y573+AZ573</f>
        <v>180</v>
      </c>
      <c r="CA573" s="30" t="s">
        <v>1668</v>
      </c>
      <c r="CB573" s="10">
        <f>AA573+AU573</f>
        <v>14400000</v>
      </c>
      <c r="CC573" s="14" t="s">
        <v>121</v>
      </c>
      <c r="CD573" s="220"/>
      <c r="CE573" s="75"/>
      <c r="CF573" s="75"/>
      <c r="CG573" s="75"/>
      <c r="CH573" s="75"/>
      <c r="CI573" s="75"/>
      <c r="CJ573" s="75"/>
      <c r="CK573" s="75"/>
      <c r="CL573" s="75"/>
      <c r="CM573" s="75"/>
      <c r="CN573" s="75"/>
      <c r="CO573" s="75"/>
      <c r="CP573" s="75"/>
      <c r="CQ573" s="75"/>
      <c r="CR573" s="75"/>
      <c r="CS573" s="75"/>
      <c r="CT573" s="75"/>
      <c r="CU573" s="75"/>
      <c r="CV573" s="75"/>
      <c r="CW573" s="75"/>
      <c r="CX573" s="75"/>
      <c r="CY573" s="75"/>
      <c r="CZ573" s="75"/>
      <c r="DA573" s="75"/>
    </row>
    <row r="574" spans="1:105" ht="26.25" customHeight="1" x14ac:dyDescent="0.2">
      <c r="A574" s="64">
        <v>576</v>
      </c>
      <c r="B574" s="100">
        <v>91606</v>
      </c>
      <c r="C574" s="1" t="s">
        <v>95</v>
      </c>
      <c r="D574" s="1" t="s">
        <v>96</v>
      </c>
      <c r="E574" s="29" t="s">
        <v>97</v>
      </c>
      <c r="F574" s="30" t="s">
        <v>3574</v>
      </c>
      <c r="G574" s="26" t="s">
        <v>3575</v>
      </c>
      <c r="H574" s="35" t="s">
        <v>100</v>
      </c>
      <c r="I574" s="24" t="s">
        <v>101</v>
      </c>
      <c r="J574" s="5" t="s">
        <v>249</v>
      </c>
      <c r="K574" s="11">
        <v>3</v>
      </c>
      <c r="L574" s="35" t="s">
        <v>214</v>
      </c>
      <c r="M574" s="52" t="s">
        <v>215</v>
      </c>
      <c r="N574" s="52" t="s">
        <v>105</v>
      </c>
      <c r="O574" s="52" t="s">
        <v>106</v>
      </c>
      <c r="P574" s="35" t="s">
        <v>3576</v>
      </c>
      <c r="Q574" s="26" t="s">
        <v>217</v>
      </c>
      <c r="R574" s="15" t="s">
        <v>109</v>
      </c>
      <c r="S574" s="35" t="s">
        <v>110</v>
      </c>
      <c r="T574" s="12">
        <v>45105</v>
      </c>
      <c r="U574" s="37">
        <v>45111</v>
      </c>
      <c r="V574" s="37">
        <v>45263</v>
      </c>
      <c r="W574" s="7">
        <v>5</v>
      </c>
      <c r="X574" s="7">
        <v>0</v>
      </c>
      <c r="Y574" s="7">
        <f>5*30</f>
        <v>150</v>
      </c>
      <c r="Z574" s="7" t="s">
        <v>319</v>
      </c>
      <c r="AA574" s="10">
        <v>12000000</v>
      </c>
      <c r="AB574" s="10">
        <v>2400000</v>
      </c>
      <c r="AC574" s="28">
        <v>1275</v>
      </c>
      <c r="AD574" s="37">
        <v>45099</v>
      </c>
      <c r="AE574" s="10">
        <v>108000000</v>
      </c>
      <c r="AF574" s="28">
        <v>1550</v>
      </c>
      <c r="AG574" s="37">
        <v>45105</v>
      </c>
      <c r="AH574" s="10">
        <v>12000000</v>
      </c>
      <c r="AI574" s="15" t="s">
        <v>112</v>
      </c>
      <c r="AJ574" s="16">
        <v>45104</v>
      </c>
      <c r="AK574" s="6" t="s">
        <v>3577</v>
      </c>
      <c r="AL574" s="35" t="s">
        <v>114</v>
      </c>
      <c r="AM574" s="28" t="s">
        <v>523</v>
      </c>
      <c r="AN574" s="15" t="s">
        <v>3578</v>
      </c>
      <c r="AO574" s="11" t="s">
        <v>3573</v>
      </c>
      <c r="AP574" s="310" t="s">
        <v>117</v>
      </c>
      <c r="AQ574" s="11">
        <v>1</v>
      </c>
      <c r="AR574" s="26" t="s">
        <v>118</v>
      </c>
      <c r="AS574" s="94">
        <v>45261</v>
      </c>
      <c r="AT574" s="10">
        <v>2400000</v>
      </c>
      <c r="AU574" s="10">
        <v>2400000</v>
      </c>
      <c r="AV574" s="30">
        <v>1</v>
      </c>
      <c r="AW574" s="30">
        <v>0</v>
      </c>
      <c r="AX574" s="30">
        <v>30</v>
      </c>
      <c r="AY574" s="30" t="s">
        <v>136</v>
      </c>
      <c r="AZ574" s="30">
        <v>30</v>
      </c>
      <c r="BA574" s="94">
        <v>45294</v>
      </c>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215"/>
      <c r="BY574" s="94">
        <v>45294</v>
      </c>
      <c r="BZ574" s="30">
        <f>Y574+AZ574</f>
        <v>180</v>
      </c>
      <c r="CA574" s="30" t="s">
        <v>1668</v>
      </c>
      <c r="CB574" s="10">
        <f>AA574+AU574</f>
        <v>14400000</v>
      </c>
      <c r="CC574" s="14" t="s">
        <v>121</v>
      </c>
      <c r="CD574" s="214"/>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row>
    <row r="575" spans="1:105" ht="26.25" customHeight="1" x14ac:dyDescent="0.2">
      <c r="A575" s="77">
        <v>577</v>
      </c>
      <c r="B575" s="100">
        <v>91606</v>
      </c>
      <c r="C575" s="1" t="s">
        <v>95</v>
      </c>
      <c r="D575" s="1" t="s">
        <v>96</v>
      </c>
      <c r="E575" s="29" t="s">
        <v>97</v>
      </c>
      <c r="F575" s="112" t="s">
        <v>3579</v>
      </c>
      <c r="G575" s="147" t="s">
        <v>3580</v>
      </c>
      <c r="H575" s="48" t="s">
        <v>100</v>
      </c>
      <c r="I575" s="45" t="s">
        <v>129</v>
      </c>
      <c r="J575" s="47" t="s">
        <v>249</v>
      </c>
      <c r="K575" s="39">
        <v>3</v>
      </c>
      <c r="L575" s="48" t="s">
        <v>214</v>
      </c>
      <c r="M575" s="132" t="s">
        <v>215</v>
      </c>
      <c r="N575" s="132" t="s">
        <v>105</v>
      </c>
      <c r="O575" s="132" t="s">
        <v>106</v>
      </c>
      <c r="P575" s="48" t="s">
        <v>3581</v>
      </c>
      <c r="Q575" s="82" t="s">
        <v>217</v>
      </c>
      <c r="R575" s="105" t="s">
        <v>109</v>
      </c>
      <c r="S575" s="48" t="s">
        <v>110</v>
      </c>
      <c r="T575" s="134">
        <v>45104</v>
      </c>
      <c r="U575" s="44">
        <v>45111</v>
      </c>
      <c r="V575" s="44">
        <v>45263</v>
      </c>
      <c r="W575" s="65">
        <v>5</v>
      </c>
      <c r="X575" s="65">
        <v>0</v>
      </c>
      <c r="Y575" s="65">
        <f>5*30</f>
        <v>150</v>
      </c>
      <c r="Z575" s="65" t="s">
        <v>319</v>
      </c>
      <c r="AA575" s="17">
        <v>12000000</v>
      </c>
      <c r="AB575" s="17">
        <v>2400000</v>
      </c>
      <c r="AC575" s="133">
        <v>1275</v>
      </c>
      <c r="AD575" s="44">
        <v>45099</v>
      </c>
      <c r="AE575" s="17">
        <v>108000000</v>
      </c>
      <c r="AF575" s="133">
        <v>1564</v>
      </c>
      <c r="AG575" s="44">
        <v>45105</v>
      </c>
      <c r="AH575" s="17">
        <v>12000000</v>
      </c>
      <c r="AI575" s="105" t="s">
        <v>112</v>
      </c>
      <c r="AJ575" s="108">
        <v>45104</v>
      </c>
      <c r="AK575" s="107" t="s">
        <v>3582</v>
      </c>
      <c r="AL575" s="48" t="s">
        <v>114</v>
      </c>
      <c r="AM575" s="133" t="s">
        <v>523</v>
      </c>
      <c r="AN575" s="105" t="s">
        <v>1322</v>
      </c>
      <c r="AO575" s="39" t="s">
        <v>3583</v>
      </c>
      <c r="AP575" s="311" t="s">
        <v>117</v>
      </c>
      <c r="AQ575" s="39">
        <v>2</v>
      </c>
      <c r="AR575" s="82" t="s">
        <v>118</v>
      </c>
      <c r="AS575" s="129">
        <v>45261</v>
      </c>
      <c r="AT575" s="17">
        <v>2400000</v>
      </c>
      <c r="AU575" s="17">
        <v>2400000</v>
      </c>
      <c r="AV575" s="112">
        <v>1</v>
      </c>
      <c r="AW575" s="112">
        <v>0</v>
      </c>
      <c r="AX575" s="112">
        <v>30</v>
      </c>
      <c r="AY575" s="112" t="s">
        <v>136</v>
      </c>
      <c r="AZ575" s="112">
        <v>30</v>
      </c>
      <c r="BA575" s="129">
        <v>45294</v>
      </c>
      <c r="BB575" s="40"/>
      <c r="BC575" s="40"/>
      <c r="BD575" s="40"/>
      <c r="BE575" s="40"/>
      <c r="BF575" s="40"/>
      <c r="BG575" s="40"/>
      <c r="BH575" s="40"/>
      <c r="BI575" s="40"/>
      <c r="BJ575" s="40"/>
      <c r="BK575" s="26" t="s">
        <v>343</v>
      </c>
      <c r="BL575" s="94">
        <v>45153</v>
      </c>
      <c r="BM575" s="94">
        <v>45154</v>
      </c>
      <c r="BN575" s="26" t="s">
        <v>3584</v>
      </c>
      <c r="BO575" s="26">
        <v>73563285</v>
      </c>
      <c r="BP575" s="26" t="s">
        <v>3585</v>
      </c>
      <c r="BQ575" s="10">
        <v>3280000</v>
      </c>
      <c r="BR575" s="26" t="s">
        <v>3580</v>
      </c>
      <c r="BS575" s="26">
        <v>1026594708</v>
      </c>
      <c r="BT575" s="26" t="s">
        <v>3586</v>
      </c>
      <c r="BU575" s="10">
        <v>8720000</v>
      </c>
      <c r="BV575" s="25" t="s">
        <v>3587</v>
      </c>
      <c r="BW575" s="40"/>
      <c r="BX575" s="215"/>
      <c r="BY575" s="129">
        <v>45294</v>
      </c>
      <c r="BZ575" s="112">
        <f>Y575+AZ575</f>
        <v>180</v>
      </c>
      <c r="CA575" s="112" t="s">
        <v>1668</v>
      </c>
      <c r="CB575" s="17">
        <f>AA575+AU575</f>
        <v>14400000</v>
      </c>
      <c r="CC575" s="39" t="s">
        <v>612</v>
      </c>
      <c r="CD575" s="221"/>
      <c r="CE575" s="85"/>
      <c r="CF575" s="85"/>
      <c r="CG575" s="85"/>
      <c r="CH575" s="85"/>
      <c r="CI575" s="85"/>
      <c r="CJ575" s="85"/>
      <c r="CK575" s="85"/>
      <c r="CL575" s="85"/>
      <c r="CM575" s="85"/>
      <c r="CN575" s="85"/>
      <c r="CO575" s="85"/>
      <c r="CP575" s="85"/>
      <c r="CQ575" s="85"/>
      <c r="CR575" s="85"/>
      <c r="CS575" s="85"/>
      <c r="CT575" s="85"/>
      <c r="CU575" s="85"/>
      <c r="CV575" s="85"/>
      <c r="CW575" s="85"/>
      <c r="CX575" s="85"/>
      <c r="CY575" s="85"/>
      <c r="CZ575" s="85"/>
      <c r="DA575" s="85"/>
    </row>
    <row r="576" spans="1:105" ht="26.25" customHeight="1" x14ac:dyDescent="0.2">
      <c r="A576" s="64">
        <v>578</v>
      </c>
      <c r="B576" s="100">
        <v>91606</v>
      </c>
      <c r="C576" s="1" t="s">
        <v>95</v>
      </c>
      <c r="D576" s="1" t="s">
        <v>96</v>
      </c>
      <c r="E576" s="29" t="s">
        <v>97</v>
      </c>
      <c r="F576" s="30" t="s">
        <v>3588</v>
      </c>
      <c r="G576" s="86" t="s">
        <v>3589</v>
      </c>
      <c r="H576" s="35" t="s">
        <v>100</v>
      </c>
      <c r="I576" s="24" t="s">
        <v>101</v>
      </c>
      <c r="J576" s="5" t="s">
        <v>249</v>
      </c>
      <c r="K576" s="11">
        <v>3</v>
      </c>
      <c r="L576" s="35" t="s">
        <v>214</v>
      </c>
      <c r="M576" s="52" t="s">
        <v>215</v>
      </c>
      <c r="N576" s="52" t="s">
        <v>105</v>
      </c>
      <c r="O576" s="52" t="s">
        <v>106</v>
      </c>
      <c r="P576" s="35" t="s">
        <v>3590</v>
      </c>
      <c r="Q576" s="26" t="s">
        <v>217</v>
      </c>
      <c r="R576" s="15" t="s">
        <v>109</v>
      </c>
      <c r="S576" s="35" t="s">
        <v>110</v>
      </c>
      <c r="T576" s="12">
        <v>45104</v>
      </c>
      <c r="U576" s="37">
        <v>45111</v>
      </c>
      <c r="V576" s="37">
        <v>45263</v>
      </c>
      <c r="W576" s="7">
        <v>5</v>
      </c>
      <c r="X576" s="7">
        <v>0</v>
      </c>
      <c r="Y576" s="7">
        <f>5*30</f>
        <v>150</v>
      </c>
      <c r="Z576" s="7" t="s">
        <v>319</v>
      </c>
      <c r="AA576" s="10">
        <v>12000000</v>
      </c>
      <c r="AB576" s="10">
        <v>2400000</v>
      </c>
      <c r="AC576" s="28">
        <v>1275</v>
      </c>
      <c r="AD576" s="37">
        <v>45099</v>
      </c>
      <c r="AE576" s="10">
        <v>108000000</v>
      </c>
      <c r="AF576" s="28">
        <v>1565</v>
      </c>
      <c r="AG576" s="37">
        <v>45105</v>
      </c>
      <c r="AH576" s="10">
        <v>12000000</v>
      </c>
      <c r="AI576" s="15" t="s">
        <v>112</v>
      </c>
      <c r="AJ576" s="16">
        <v>45104</v>
      </c>
      <c r="AK576" s="6" t="s">
        <v>3591</v>
      </c>
      <c r="AL576" s="35" t="s">
        <v>114</v>
      </c>
      <c r="AM576" s="28" t="s">
        <v>523</v>
      </c>
      <c r="AN576" s="15" t="s">
        <v>1184</v>
      </c>
      <c r="AO576" s="11"/>
      <c r="AP576" s="11" t="s">
        <v>117</v>
      </c>
      <c r="AQ576" s="11"/>
      <c r="AR576" s="26"/>
      <c r="AS576" s="94"/>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215"/>
      <c r="BY576" s="92">
        <f>V576</f>
        <v>45263</v>
      </c>
      <c r="BZ576" s="30">
        <f>Y576+AZ576</f>
        <v>150</v>
      </c>
      <c r="CA576" s="30" t="s">
        <v>319</v>
      </c>
      <c r="CB576" s="10">
        <f>AA576+AU576</f>
        <v>12000000</v>
      </c>
      <c r="CC576" s="14" t="s">
        <v>281</v>
      </c>
      <c r="CD576" s="40"/>
      <c r="CE576" s="40"/>
      <c r="CF576" s="40"/>
      <c r="CG576" s="40"/>
      <c r="CH576" s="40"/>
      <c r="CI576" s="40"/>
      <c r="CJ576" s="40"/>
      <c r="CK576" s="40"/>
      <c r="CL576" s="40"/>
      <c r="CM576" s="40"/>
      <c r="CN576" s="40"/>
      <c r="CO576" s="40"/>
      <c r="CP576" s="40"/>
      <c r="CQ576" s="40"/>
      <c r="CR576" s="40"/>
      <c r="CS576" s="40"/>
      <c r="CT576" s="40"/>
      <c r="CU576" s="40"/>
      <c r="CV576" s="40"/>
      <c r="CW576" s="40"/>
      <c r="CX576" s="40"/>
      <c r="CY576" s="40"/>
      <c r="CZ576" s="40"/>
      <c r="DA576" s="40"/>
    </row>
    <row r="577" spans="1:105" ht="26.25" customHeight="1" x14ac:dyDescent="0.2">
      <c r="A577" s="172">
        <v>579</v>
      </c>
      <c r="B577" s="100">
        <v>91606</v>
      </c>
      <c r="C577" s="1" t="s">
        <v>95</v>
      </c>
      <c r="D577" s="1" t="s">
        <v>96</v>
      </c>
      <c r="E577" s="29" t="s">
        <v>97</v>
      </c>
      <c r="F577" s="171" t="s">
        <v>3592</v>
      </c>
      <c r="G577" s="148" t="s">
        <v>3593</v>
      </c>
      <c r="H577" s="143" t="s">
        <v>100</v>
      </c>
      <c r="I577" s="53" t="s">
        <v>101</v>
      </c>
      <c r="J577" s="117" t="s">
        <v>249</v>
      </c>
      <c r="K577" s="83">
        <v>3</v>
      </c>
      <c r="L577" s="143" t="s">
        <v>214</v>
      </c>
      <c r="M577" s="150"/>
      <c r="N577" s="150" t="s">
        <v>105</v>
      </c>
      <c r="O577" s="150" t="s">
        <v>106</v>
      </c>
      <c r="P577" s="143" t="s">
        <v>3594</v>
      </c>
      <c r="Q577" s="123" t="s">
        <v>217</v>
      </c>
      <c r="R577" s="120" t="s">
        <v>109</v>
      </c>
      <c r="S577" s="143" t="s">
        <v>110</v>
      </c>
      <c r="T577" s="152">
        <v>45105</v>
      </c>
      <c r="U577" s="153">
        <v>45111</v>
      </c>
      <c r="V577" s="153">
        <v>45263</v>
      </c>
      <c r="W577" s="118">
        <v>5</v>
      </c>
      <c r="X577" s="118">
        <v>0</v>
      </c>
      <c r="Y577" s="118">
        <f>5*30</f>
        <v>150</v>
      </c>
      <c r="Z577" s="118" t="s">
        <v>319</v>
      </c>
      <c r="AA577" s="119">
        <v>12000000</v>
      </c>
      <c r="AB577" s="119">
        <v>2400000</v>
      </c>
      <c r="AC577" s="151">
        <v>1275</v>
      </c>
      <c r="AD577" s="153">
        <v>45099</v>
      </c>
      <c r="AE577" s="119">
        <v>108000000</v>
      </c>
      <c r="AF577" s="151">
        <v>1544</v>
      </c>
      <c r="AG577" s="153">
        <v>45105</v>
      </c>
      <c r="AH577" s="119">
        <v>12000000</v>
      </c>
      <c r="AI577" s="120" t="s">
        <v>112</v>
      </c>
      <c r="AJ577" s="121">
        <v>45104</v>
      </c>
      <c r="AK577" s="122" t="s">
        <v>3595</v>
      </c>
      <c r="AL577" s="143" t="s">
        <v>114</v>
      </c>
      <c r="AM577" s="151" t="s">
        <v>523</v>
      </c>
      <c r="AN577" s="120" t="s">
        <v>1322</v>
      </c>
      <c r="AO577" s="120" t="s">
        <v>3596</v>
      </c>
      <c r="AP577" s="312" t="s">
        <v>117</v>
      </c>
      <c r="AQ577" s="31">
        <v>2</v>
      </c>
      <c r="AR577" s="80" t="s">
        <v>118</v>
      </c>
      <c r="AS577" s="140">
        <v>45261</v>
      </c>
      <c r="AT577" s="115">
        <v>2400000</v>
      </c>
      <c r="AU577" s="115">
        <v>2400000</v>
      </c>
      <c r="AV577" s="154">
        <v>1</v>
      </c>
      <c r="AW577" s="154">
        <v>0</v>
      </c>
      <c r="AX577" s="154">
        <v>30</v>
      </c>
      <c r="AY577" s="154" t="s">
        <v>136</v>
      </c>
      <c r="AZ577" s="154">
        <v>30</v>
      </c>
      <c r="BA577" s="140">
        <v>45294</v>
      </c>
      <c r="BB577" s="40"/>
      <c r="BC577" s="40"/>
      <c r="BD577" s="40"/>
      <c r="BE577" s="40"/>
      <c r="BF577" s="40"/>
      <c r="BG577" s="40"/>
      <c r="BH577" s="40"/>
      <c r="BI577" s="40"/>
      <c r="BJ577" s="40"/>
      <c r="BK577" s="26" t="s">
        <v>343</v>
      </c>
      <c r="BL577" s="94">
        <v>45146</v>
      </c>
      <c r="BM577" s="94">
        <v>45147</v>
      </c>
      <c r="BN577" s="26" t="s">
        <v>3597</v>
      </c>
      <c r="BO577" s="26">
        <v>80236356</v>
      </c>
      <c r="BP577" s="26" t="s">
        <v>3598</v>
      </c>
      <c r="BQ577" s="10">
        <v>2800000</v>
      </c>
      <c r="BR577" s="26" t="s">
        <v>3593</v>
      </c>
      <c r="BS577" s="26">
        <v>52936787</v>
      </c>
      <c r="BT577" s="26" t="s">
        <v>3599</v>
      </c>
      <c r="BU577" s="10">
        <v>9200000</v>
      </c>
      <c r="BV577" s="25" t="s">
        <v>3600</v>
      </c>
      <c r="BW577" s="40"/>
      <c r="BX577" s="215"/>
      <c r="BY577" s="140">
        <v>45294</v>
      </c>
      <c r="BZ577" s="154">
        <f>Y577+AZ577</f>
        <v>180</v>
      </c>
      <c r="CA577" s="154" t="s">
        <v>1668</v>
      </c>
      <c r="CB577" s="115">
        <f>AA577+AU577</f>
        <v>14400000</v>
      </c>
      <c r="CC577" s="31" t="s">
        <v>612</v>
      </c>
      <c r="CD577" s="219"/>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row>
    <row r="578" spans="1:105" ht="26.25" customHeight="1" x14ac:dyDescent="0.2">
      <c r="A578" s="64">
        <v>580</v>
      </c>
      <c r="B578" s="100">
        <v>91343</v>
      </c>
      <c r="C578" s="1" t="s">
        <v>226</v>
      </c>
      <c r="D578" s="1" t="s">
        <v>201</v>
      </c>
      <c r="E578" s="29" t="s">
        <v>202</v>
      </c>
      <c r="F578" s="30" t="s">
        <v>3601</v>
      </c>
      <c r="G578" s="26" t="s">
        <v>3602</v>
      </c>
      <c r="H578" s="35" t="s">
        <v>100</v>
      </c>
      <c r="I578" s="24" t="s">
        <v>129</v>
      </c>
      <c r="J578" s="5" t="s">
        <v>249</v>
      </c>
      <c r="K578" s="11">
        <v>4</v>
      </c>
      <c r="L578" s="35" t="s">
        <v>214</v>
      </c>
      <c r="M578" s="52"/>
      <c r="N578" s="52" t="s">
        <v>105</v>
      </c>
      <c r="O578" s="52" t="s">
        <v>106</v>
      </c>
      <c r="P578" s="35" t="s">
        <v>3603</v>
      </c>
      <c r="Q578" s="26" t="s">
        <v>3441</v>
      </c>
      <c r="R578" s="15" t="s">
        <v>109</v>
      </c>
      <c r="S578" s="35" t="s">
        <v>110</v>
      </c>
      <c r="T578" s="12">
        <v>45104</v>
      </c>
      <c r="U578" s="37">
        <v>45108</v>
      </c>
      <c r="V578" s="37">
        <v>45291</v>
      </c>
      <c r="W578" s="7">
        <v>6</v>
      </c>
      <c r="X578" s="7">
        <v>0</v>
      </c>
      <c r="Y578" s="7">
        <v>180</v>
      </c>
      <c r="Z578" s="7" t="s">
        <v>3287</v>
      </c>
      <c r="AA578" s="10">
        <v>10800000</v>
      </c>
      <c r="AB578" s="10">
        <v>1800000</v>
      </c>
      <c r="AC578" s="28">
        <v>1260</v>
      </c>
      <c r="AD578" s="37">
        <v>45090</v>
      </c>
      <c r="AE578" s="10">
        <v>86400000</v>
      </c>
      <c r="AF578" s="28">
        <v>1524</v>
      </c>
      <c r="AG578" s="37">
        <v>45105</v>
      </c>
      <c r="AH578" s="10">
        <v>10800000</v>
      </c>
      <c r="AI578" s="15" t="s">
        <v>112</v>
      </c>
      <c r="AJ578" s="16">
        <v>45104</v>
      </c>
      <c r="AK578" s="6" t="s">
        <v>3604</v>
      </c>
      <c r="AL578" s="35" t="s">
        <v>114</v>
      </c>
      <c r="AM578" s="28" t="s">
        <v>232</v>
      </c>
      <c r="AN578" s="15" t="s">
        <v>233</v>
      </c>
      <c r="AO578" s="15"/>
      <c r="AP578" s="310" t="s">
        <v>126</v>
      </c>
      <c r="AQ578" s="11">
        <v>1</v>
      </c>
      <c r="AR578" s="26" t="s">
        <v>118</v>
      </c>
      <c r="AS578" s="94">
        <v>45281</v>
      </c>
      <c r="AT578" s="10">
        <v>1800000</v>
      </c>
      <c r="AU578" s="10">
        <v>1800000</v>
      </c>
      <c r="AV578" s="30">
        <v>1</v>
      </c>
      <c r="AW578" s="30">
        <v>0</v>
      </c>
      <c r="AX578" s="30">
        <v>30</v>
      </c>
      <c r="AY578" s="30" t="s">
        <v>136</v>
      </c>
      <c r="AZ578" s="30">
        <v>30</v>
      </c>
      <c r="BA578" s="94">
        <v>45322</v>
      </c>
      <c r="BB578" s="75"/>
      <c r="BC578" s="75"/>
      <c r="BD578" s="75"/>
      <c r="BE578" s="75"/>
      <c r="BF578" s="75"/>
      <c r="BG578" s="75"/>
      <c r="BH578" s="75"/>
      <c r="BI578" s="75"/>
      <c r="BJ578" s="75"/>
      <c r="BK578" s="75"/>
      <c r="BL578" s="75"/>
      <c r="BM578" s="75"/>
      <c r="BN578" s="75"/>
      <c r="BO578" s="75"/>
      <c r="BP578" s="75"/>
      <c r="BQ578" s="75"/>
      <c r="BR578" s="75"/>
      <c r="BS578" s="75"/>
      <c r="BT578" s="75"/>
      <c r="BU578" s="75"/>
      <c r="BV578" s="75"/>
      <c r="BW578" s="75"/>
      <c r="BX578" s="207"/>
      <c r="BY578" s="94">
        <v>45322</v>
      </c>
      <c r="BZ578" s="30">
        <f>Y578+AZ578</f>
        <v>210</v>
      </c>
      <c r="CA578" s="30" t="s">
        <v>2606</v>
      </c>
      <c r="CB578" s="10">
        <f>AA578+AU578</f>
        <v>12600000</v>
      </c>
      <c r="CC578" s="14" t="s">
        <v>121</v>
      </c>
      <c r="CD578" s="214"/>
      <c r="CE578" s="40"/>
      <c r="CF578" s="40"/>
      <c r="CG578" s="40"/>
      <c r="CH578" s="40"/>
      <c r="CI578" s="40"/>
      <c r="CJ578" s="40"/>
      <c r="CK578" s="40"/>
      <c r="CL578" s="40"/>
      <c r="CM578" s="40"/>
      <c r="CN578" s="40"/>
      <c r="CO578" s="40"/>
      <c r="CP578" s="40"/>
      <c r="CQ578" s="40"/>
      <c r="CR578" s="40"/>
      <c r="CS578" s="40"/>
      <c r="CT578" s="40"/>
      <c r="CU578" s="40"/>
      <c r="CV578" s="40"/>
      <c r="CW578" s="40"/>
      <c r="CX578" s="40"/>
      <c r="CY578" s="40"/>
      <c r="CZ578" s="40"/>
      <c r="DA578" s="40"/>
    </row>
    <row r="579" spans="1:105" ht="26.25" customHeight="1" x14ac:dyDescent="0.2">
      <c r="A579" s="64">
        <v>581</v>
      </c>
      <c r="B579" s="100">
        <v>91343</v>
      </c>
      <c r="C579" s="1" t="s">
        <v>226</v>
      </c>
      <c r="D579" s="1" t="s">
        <v>201</v>
      </c>
      <c r="E579" s="29" t="s">
        <v>202</v>
      </c>
      <c r="F579" s="30" t="s">
        <v>3605</v>
      </c>
      <c r="G579" s="26" t="s">
        <v>3606</v>
      </c>
      <c r="H579" s="35" t="s">
        <v>100</v>
      </c>
      <c r="I579" s="24" t="s">
        <v>129</v>
      </c>
      <c r="J579" s="5" t="s">
        <v>249</v>
      </c>
      <c r="K579" s="11">
        <v>4</v>
      </c>
      <c r="L579" s="35" t="s">
        <v>214</v>
      </c>
      <c r="M579" s="52" t="s">
        <v>215</v>
      </c>
      <c r="N579" s="52" t="s">
        <v>105</v>
      </c>
      <c r="O579" s="52" t="s">
        <v>106</v>
      </c>
      <c r="P579" s="35" t="s">
        <v>3607</v>
      </c>
      <c r="Q579" s="26" t="s">
        <v>3441</v>
      </c>
      <c r="R579" s="15" t="s">
        <v>109</v>
      </c>
      <c r="S579" s="35" t="s">
        <v>110</v>
      </c>
      <c r="T579" s="12">
        <v>45104</v>
      </c>
      <c r="U579" s="37">
        <v>45108</v>
      </c>
      <c r="V579" s="37">
        <v>45291</v>
      </c>
      <c r="W579" s="7">
        <v>6</v>
      </c>
      <c r="X579" s="7">
        <v>0</v>
      </c>
      <c r="Y579" s="7">
        <v>180</v>
      </c>
      <c r="Z579" s="7" t="s">
        <v>3287</v>
      </c>
      <c r="AA579" s="10">
        <v>10800000</v>
      </c>
      <c r="AB579" s="10">
        <v>1800000</v>
      </c>
      <c r="AC579" s="28">
        <v>1260</v>
      </c>
      <c r="AD579" s="37">
        <v>45090</v>
      </c>
      <c r="AE579" s="10">
        <v>86400000</v>
      </c>
      <c r="AF579" s="28">
        <v>1525</v>
      </c>
      <c r="AG579" s="37">
        <v>45105</v>
      </c>
      <c r="AH579" s="10">
        <v>10800000</v>
      </c>
      <c r="AI579" s="15" t="s">
        <v>112</v>
      </c>
      <c r="AJ579" s="16">
        <v>45104</v>
      </c>
      <c r="AK579" s="6" t="s">
        <v>3608</v>
      </c>
      <c r="AL579" s="35" t="s">
        <v>114</v>
      </c>
      <c r="AM579" s="28" t="s">
        <v>232</v>
      </c>
      <c r="AN579" s="15" t="s">
        <v>233</v>
      </c>
      <c r="AO579" s="11"/>
      <c r="AP579" s="310" t="s">
        <v>126</v>
      </c>
      <c r="AQ579" s="11">
        <v>1</v>
      </c>
      <c r="AR579" s="26" t="s">
        <v>118</v>
      </c>
      <c r="AS579" s="94">
        <v>45281</v>
      </c>
      <c r="AT579" s="10">
        <v>1800000</v>
      </c>
      <c r="AU579" s="10">
        <v>1800000</v>
      </c>
      <c r="AV579" s="30">
        <v>1</v>
      </c>
      <c r="AW579" s="30">
        <v>0</v>
      </c>
      <c r="AX579" s="30">
        <v>30</v>
      </c>
      <c r="AY579" s="30" t="s">
        <v>136</v>
      </c>
      <c r="AZ579" s="30">
        <v>30</v>
      </c>
      <c r="BA579" s="94">
        <v>45322</v>
      </c>
      <c r="BB579" s="85"/>
      <c r="BC579" s="85"/>
      <c r="BD579" s="85"/>
      <c r="BE579" s="85"/>
      <c r="BF579" s="85"/>
      <c r="BG579" s="85"/>
      <c r="BH579" s="85"/>
      <c r="BI579" s="85"/>
      <c r="BJ579" s="85"/>
      <c r="BK579" s="85"/>
      <c r="BL579" s="85"/>
      <c r="BM579" s="85"/>
      <c r="BN579" s="85"/>
      <c r="BO579" s="85"/>
      <c r="BP579" s="85"/>
      <c r="BQ579" s="85"/>
      <c r="BR579" s="85"/>
      <c r="BS579" s="85"/>
      <c r="BT579" s="85"/>
      <c r="BU579" s="85"/>
      <c r="BV579" s="85"/>
      <c r="BW579" s="85"/>
      <c r="BX579" s="218"/>
      <c r="BY579" s="94">
        <v>45322</v>
      </c>
      <c r="BZ579" s="30">
        <f>Y579+AZ579</f>
        <v>210</v>
      </c>
      <c r="CA579" s="30" t="s">
        <v>2606</v>
      </c>
      <c r="CB579" s="10">
        <f>AA579+AU579</f>
        <v>12600000</v>
      </c>
      <c r="CC579" s="14" t="s">
        <v>121</v>
      </c>
      <c r="CD579" s="214"/>
      <c r="CE579" s="40"/>
      <c r="CF579" s="40"/>
      <c r="CG579" s="40"/>
      <c r="CH579" s="40"/>
      <c r="CI579" s="40"/>
      <c r="CJ579" s="40"/>
      <c r="CK579" s="40"/>
      <c r="CL579" s="40"/>
      <c r="CM579" s="40"/>
      <c r="CN579" s="40"/>
      <c r="CO579" s="40"/>
      <c r="CP579" s="40"/>
      <c r="CQ579" s="40"/>
      <c r="CR579" s="40"/>
      <c r="CS579" s="40"/>
      <c r="CT579" s="40"/>
      <c r="CU579" s="40"/>
      <c r="CV579" s="40"/>
      <c r="CW579" s="40"/>
      <c r="CX579" s="40"/>
      <c r="CY579" s="40"/>
      <c r="CZ579" s="40"/>
      <c r="DA579" s="40"/>
    </row>
    <row r="580" spans="1:105" ht="26.25" hidden="1" customHeight="1" x14ac:dyDescent="0.2">
      <c r="A580" s="271">
        <v>582</v>
      </c>
      <c r="B580" s="208">
        <v>91774</v>
      </c>
      <c r="C580" s="1" t="s">
        <v>2559</v>
      </c>
      <c r="D580" s="1" t="s">
        <v>267</v>
      </c>
      <c r="E580" s="205" t="s">
        <v>1669</v>
      </c>
      <c r="F580" s="272" t="s">
        <v>3609</v>
      </c>
      <c r="G580" s="273" t="s">
        <v>3610</v>
      </c>
      <c r="H580" s="143" t="s">
        <v>2564</v>
      </c>
      <c r="I580" s="150" t="s">
        <v>1446</v>
      </c>
      <c r="J580" s="150" t="s">
        <v>1446</v>
      </c>
      <c r="K580" s="150" t="s">
        <v>1446</v>
      </c>
      <c r="L580" s="150" t="s">
        <v>1446</v>
      </c>
      <c r="M580" s="150" t="s">
        <v>1446</v>
      </c>
      <c r="N580" s="150" t="s">
        <v>1446</v>
      </c>
      <c r="O580" s="150" t="s">
        <v>1446</v>
      </c>
      <c r="P580" s="143" t="s">
        <v>3609</v>
      </c>
      <c r="Q580" s="120" t="s">
        <v>3611</v>
      </c>
      <c r="R580" s="120" t="s">
        <v>109</v>
      </c>
      <c r="S580" s="143" t="s">
        <v>2584</v>
      </c>
      <c r="T580" s="152">
        <v>45104</v>
      </c>
      <c r="U580" s="153">
        <v>45114</v>
      </c>
      <c r="V580" s="153">
        <v>45357</v>
      </c>
      <c r="W580" s="118">
        <v>8</v>
      </c>
      <c r="X580" s="118">
        <v>0</v>
      </c>
      <c r="Y580" s="118">
        <f>W580*30</f>
        <v>240</v>
      </c>
      <c r="Z580" s="118" t="s">
        <v>1374</v>
      </c>
      <c r="AA580" s="119">
        <v>200000000</v>
      </c>
      <c r="AB580" s="274" t="s">
        <v>1446</v>
      </c>
      <c r="AC580" s="151">
        <v>1266</v>
      </c>
      <c r="AD580" s="153">
        <v>45097</v>
      </c>
      <c r="AE580" s="119">
        <v>200000000</v>
      </c>
      <c r="AF580" s="151">
        <v>1534</v>
      </c>
      <c r="AG580" s="153">
        <v>45105</v>
      </c>
      <c r="AH580" s="119">
        <v>200000000</v>
      </c>
      <c r="AI580" s="120" t="s">
        <v>112</v>
      </c>
      <c r="AJ580" s="121">
        <v>45104</v>
      </c>
      <c r="AK580" s="122" t="s">
        <v>3612</v>
      </c>
      <c r="AL580" s="143" t="s">
        <v>2587</v>
      </c>
      <c r="AM580" s="151" t="s">
        <v>2363</v>
      </c>
      <c r="AN580" s="120" t="s">
        <v>277</v>
      </c>
      <c r="AO580" s="83"/>
      <c r="AP580" s="83" t="s">
        <v>278</v>
      </c>
      <c r="AQ580" s="83"/>
      <c r="AR580" s="63"/>
      <c r="AS580" s="63"/>
      <c r="AT580" s="63"/>
      <c r="AU580" s="63"/>
      <c r="AV580" s="63"/>
      <c r="AW580" s="63"/>
      <c r="AX580" s="63"/>
      <c r="AY580" s="63"/>
      <c r="AZ580" s="63"/>
      <c r="BA580" s="63"/>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176">
        <f>V580</f>
        <v>45357</v>
      </c>
      <c r="BZ580" s="63"/>
      <c r="CA580" s="63"/>
      <c r="CB580" s="63"/>
      <c r="CC580" s="128" t="s">
        <v>121</v>
      </c>
      <c r="CD580" s="63"/>
      <c r="CE580" s="120" t="s">
        <v>3613</v>
      </c>
      <c r="CF580" s="171">
        <v>34550265</v>
      </c>
      <c r="CG580" s="63"/>
      <c r="CH580" s="63"/>
      <c r="CI580" s="63"/>
      <c r="CJ580" s="63"/>
      <c r="CK580" s="63"/>
      <c r="CL580" s="63"/>
      <c r="CM580" s="63"/>
      <c r="CN580" s="63"/>
      <c r="CO580" s="63"/>
      <c r="CP580" s="63"/>
      <c r="CQ580" s="63"/>
      <c r="CR580" s="63"/>
      <c r="CS580" s="63"/>
      <c r="CT580" s="63"/>
      <c r="CU580" s="63"/>
      <c r="CV580" s="63"/>
      <c r="CW580" s="63"/>
      <c r="CX580" s="63"/>
      <c r="CY580" s="171" t="s">
        <v>3614</v>
      </c>
      <c r="CZ580" s="123"/>
      <c r="DA580" s="63"/>
    </row>
    <row r="581" spans="1:105" ht="26.25" customHeight="1" x14ac:dyDescent="0.2">
      <c r="A581" s="64">
        <v>583</v>
      </c>
      <c r="B581" s="100">
        <v>91343</v>
      </c>
      <c r="C581" s="1" t="s">
        <v>226</v>
      </c>
      <c r="D581" s="1" t="s">
        <v>201</v>
      </c>
      <c r="E581" s="29" t="s">
        <v>202</v>
      </c>
      <c r="F581" s="30" t="s">
        <v>3615</v>
      </c>
      <c r="G581" s="93" t="s">
        <v>3616</v>
      </c>
      <c r="H581" s="35" t="s">
        <v>100</v>
      </c>
      <c r="I581" s="24" t="s">
        <v>129</v>
      </c>
      <c r="J581" s="5" t="s">
        <v>249</v>
      </c>
      <c r="K581" s="11">
        <v>4</v>
      </c>
      <c r="L581" s="35" t="s">
        <v>214</v>
      </c>
      <c r="M581" s="52" t="s">
        <v>215</v>
      </c>
      <c r="N581" s="52" t="s">
        <v>105</v>
      </c>
      <c r="O581" s="52" t="s">
        <v>106</v>
      </c>
      <c r="P581" s="35" t="s">
        <v>3617</v>
      </c>
      <c r="Q581" s="26" t="s">
        <v>3441</v>
      </c>
      <c r="R581" s="15" t="s">
        <v>109</v>
      </c>
      <c r="S581" s="35" t="s">
        <v>110</v>
      </c>
      <c r="T581" s="12">
        <v>45104</v>
      </c>
      <c r="U581" s="37">
        <v>45112</v>
      </c>
      <c r="V581" s="37">
        <v>45295</v>
      </c>
      <c r="W581" s="7">
        <v>6</v>
      </c>
      <c r="X581" s="7">
        <v>0</v>
      </c>
      <c r="Y581" s="7">
        <v>180</v>
      </c>
      <c r="Z581" s="7" t="s">
        <v>3287</v>
      </c>
      <c r="AA581" s="10">
        <v>10800000</v>
      </c>
      <c r="AB581" s="10">
        <v>1800000</v>
      </c>
      <c r="AC581" s="28">
        <v>1260</v>
      </c>
      <c r="AD581" s="37">
        <v>45090</v>
      </c>
      <c r="AE581" s="10">
        <v>86400000</v>
      </c>
      <c r="AF581" s="28">
        <v>1526</v>
      </c>
      <c r="AG581" s="37">
        <v>45105</v>
      </c>
      <c r="AH581" s="10">
        <v>10800000</v>
      </c>
      <c r="AI581" s="15" t="s">
        <v>112</v>
      </c>
      <c r="AJ581" s="16">
        <v>45104</v>
      </c>
      <c r="AK581" s="6" t="s">
        <v>3618</v>
      </c>
      <c r="AL581" s="35" t="s">
        <v>114</v>
      </c>
      <c r="AM581" s="28" t="s">
        <v>232</v>
      </c>
      <c r="AN581" s="15" t="s">
        <v>233</v>
      </c>
      <c r="AO581" s="11"/>
      <c r="AP581" s="310" t="s">
        <v>126</v>
      </c>
      <c r="AQ581" s="11">
        <v>2</v>
      </c>
      <c r="AR581" s="331"/>
      <c r="AS581" s="94"/>
      <c r="AT581" s="40"/>
      <c r="AU581" s="40"/>
      <c r="AV581" s="40"/>
      <c r="AW581" s="40"/>
      <c r="AX581" s="40"/>
      <c r="AY581" s="40"/>
      <c r="AZ581" s="40"/>
      <c r="BA581" s="40"/>
      <c r="BB581" s="63"/>
      <c r="BC581" s="63"/>
      <c r="BD581" s="63"/>
      <c r="BE581" s="63"/>
      <c r="BF581" s="63"/>
      <c r="BG581" s="63"/>
      <c r="BH581" s="63"/>
      <c r="BI581" s="63"/>
      <c r="BJ581" s="63"/>
      <c r="BK581" s="123" t="s">
        <v>343</v>
      </c>
      <c r="BL581" s="158">
        <v>45124</v>
      </c>
      <c r="BM581" s="158">
        <v>45126</v>
      </c>
      <c r="BN581" s="123" t="s">
        <v>3619</v>
      </c>
      <c r="BO581" s="123">
        <v>80381263</v>
      </c>
      <c r="BP581" s="123" t="s">
        <v>3620</v>
      </c>
      <c r="BQ581" s="119">
        <v>840000</v>
      </c>
      <c r="BR581" s="123" t="s">
        <v>3616</v>
      </c>
      <c r="BS581" s="123">
        <v>79634440</v>
      </c>
      <c r="BT581" s="123" t="s">
        <v>3621</v>
      </c>
      <c r="BU581" s="119">
        <v>9960000</v>
      </c>
      <c r="BV581" s="113" t="s">
        <v>3622</v>
      </c>
      <c r="BW581" s="63"/>
      <c r="BX581" s="217"/>
      <c r="BY581" s="92">
        <f>V581</f>
        <v>45295</v>
      </c>
      <c r="BZ581" s="26">
        <f>Y581+AZ581</f>
        <v>180</v>
      </c>
      <c r="CA581" s="26" t="str">
        <f>Z581</f>
        <v xml:space="preserve">6 MESES </v>
      </c>
      <c r="CB581" s="157">
        <f>AA581+AU581</f>
        <v>10800000</v>
      </c>
      <c r="CC581" s="11" t="s">
        <v>612</v>
      </c>
      <c r="CD581" s="214"/>
      <c r="CE581" s="40"/>
      <c r="CF581" s="40"/>
      <c r="CG581" s="40"/>
      <c r="CH581" s="40"/>
      <c r="CI581" s="40"/>
      <c r="CJ581" s="40"/>
      <c r="CK581" s="40"/>
      <c r="CL581" s="40"/>
      <c r="CM581" s="40"/>
      <c r="CN581" s="40"/>
      <c r="CO581" s="40"/>
      <c r="CP581" s="40"/>
      <c r="CQ581" s="40"/>
      <c r="CR581" s="40"/>
      <c r="CS581" s="40"/>
      <c r="CT581" s="40"/>
      <c r="CU581" s="40"/>
      <c r="CV581" s="40"/>
      <c r="CW581" s="40"/>
      <c r="CX581" s="40"/>
      <c r="CY581" s="40"/>
      <c r="CZ581" s="40"/>
      <c r="DA581" s="40"/>
    </row>
    <row r="582" spans="1:105" ht="26.25" customHeight="1" x14ac:dyDescent="0.2">
      <c r="A582" s="79">
        <v>584</v>
      </c>
      <c r="B582" s="100">
        <v>91702</v>
      </c>
      <c r="C582" s="1" t="s">
        <v>870</v>
      </c>
      <c r="D582" s="1" t="s">
        <v>871</v>
      </c>
      <c r="E582" s="29" t="s">
        <v>872</v>
      </c>
      <c r="F582" s="154" t="s">
        <v>3623</v>
      </c>
      <c r="G582" s="80" t="s">
        <v>3624</v>
      </c>
      <c r="H582" s="50" t="s">
        <v>100</v>
      </c>
      <c r="I582" s="54" t="s">
        <v>101</v>
      </c>
      <c r="J582" s="49" t="s">
        <v>249</v>
      </c>
      <c r="K582" s="31">
        <v>3</v>
      </c>
      <c r="L582" s="50" t="s">
        <v>103</v>
      </c>
      <c r="M582" s="126"/>
      <c r="N582" s="126" t="s">
        <v>105</v>
      </c>
      <c r="O582" s="126" t="s">
        <v>106</v>
      </c>
      <c r="P582" s="50" t="s">
        <v>3625</v>
      </c>
      <c r="Q582" s="80" t="s">
        <v>2497</v>
      </c>
      <c r="R582" s="36" t="s">
        <v>109</v>
      </c>
      <c r="S582" s="50" t="s">
        <v>110</v>
      </c>
      <c r="T582" s="139">
        <v>45105</v>
      </c>
      <c r="U582" s="38">
        <v>45111</v>
      </c>
      <c r="V582" s="38">
        <v>45263</v>
      </c>
      <c r="W582" s="8">
        <v>5</v>
      </c>
      <c r="X582" s="8">
        <v>0</v>
      </c>
      <c r="Y582" s="8">
        <f>5*30</f>
        <v>150</v>
      </c>
      <c r="Z582" s="8" t="s">
        <v>319</v>
      </c>
      <c r="AA582" s="115">
        <v>22750000</v>
      </c>
      <c r="AB582" s="115">
        <v>4550000</v>
      </c>
      <c r="AC582" s="138">
        <v>1276</v>
      </c>
      <c r="AD582" s="38">
        <v>45103</v>
      </c>
      <c r="AE582" s="115">
        <v>91000000</v>
      </c>
      <c r="AF582" s="138">
        <v>1547</v>
      </c>
      <c r="AG582" s="38">
        <v>45105</v>
      </c>
      <c r="AH582" s="115">
        <v>22750000</v>
      </c>
      <c r="AI582" s="36" t="s">
        <v>112</v>
      </c>
      <c r="AJ582" s="116">
        <v>45105</v>
      </c>
      <c r="AK582" s="114" t="s">
        <v>3626</v>
      </c>
      <c r="AL582" s="50" t="s">
        <v>114</v>
      </c>
      <c r="AM582" s="138" t="s">
        <v>879</v>
      </c>
      <c r="AN582" s="36" t="s">
        <v>874</v>
      </c>
      <c r="AO582" s="36" t="s">
        <v>1126</v>
      </c>
      <c r="AP582" s="309" t="s">
        <v>265</v>
      </c>
      <c r="AQ582" s="11">
        <v>1</v>
      </c>
      <c r="AR582" s="26" t="s">
        <v>118</v>
      </c>
      <c r="AS582" s="94">
        <v>45261</v>
      </c>
      <c r="AT582" s="10">
        <v>4550000</v>
      </c>
      <c r="AU582" s="10">
        <v>4550000</v>
      </c>
      <c r="AV582" s="30">
        <v>1</v>
      </c>
      <c r="AW582" s="30">
        <v>0</v>
      </c>
      <c r="AX582" s="30">
        <v>30</v>
      </c>
      <c r="AY582" s="30" t="s">
        <v>136</v>
      </c>
      <c r="AZ582" s="30">
        <v>30</v>
      </c>
      <c r="BA582" s="94">
        <v>45294</v>
      </c>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215"/>
      <c r="BY582" s="94">
        <v>45294</v>
      </c>
      <c r="BZ582" s="30">
        <f>Y582+AZ582</f>
        <v>180</v>
      </c>
      <c r="CA582" s="30" t="s">
        <v>1668</v>
      </c>
      <c r="CB582" s="10">
        <f>AA582+AU582</f>
        <v>27300000</v>
      </c>
      <c r="CC582" s="14" t="s">
        <v>121</v>
      </c>
      <c r="CD582" s="220"/>
      <c r="CE582" s="75"/>
      <c r="CF582" s="75"/>
      <c r="CG582" s="75"/>
      <c r="CH582" s="75"/>
      <c r="CI582" s="75"/>
      <c r="CJ582" s="75"/>
      <c r="CK582" s="75"/>
      <c r="CL582" s="75"/>
      <c r="CM582" s="75"/>
      <c r="CN582" s="75"/>
      <c r="CO582" s="75"/>
      <c r="CP582" s="75"/>
      <c r="CQ582" s="75"/>
      <c r="CR582" s="75"/>
      <c r="CS582" s="75"/>
      <c r="CT582" s="75"/>
      <c r="CU582" s="75"/>
      <c r="CV582" s="75"/>
      <c r="CW582" s="75"/>
      <c r="CX582" s="75"/>
      <c r="CY582" s="75"/>
      <c r="CZ582" s="75"/>
      <c r="DA582" s="75"/>
    </row>
    <row r="583" spans="1:105" ht="26.25" customHeight="1" x14ac:dyDescent="0.2">
      <c r="A583" s="64">
        <v>585</v>
      </c>
      <c r="B583" s="100">
        <v>91702</v>
      </c>
      <c r="C583" s="1" t="s">
        <v>870</v>
      </c>
      <c r="D583" s="1" t="s">
        <v>871</v>
      </c>
      <c r="E583" s="29" t="s">
        <v>872</v>
      </c>
      <c r="F583" s="30" t="s">
        <v>3627</v>
      </c>
      <c r="G583" s="26" t="s">
        <v>3628</v>
      </c>
      <c r="H583" s="35" t="s">
        <v>100</v>
      </c>
      <c r="I583" s="24" t="s">
        <v>129</v>
      </c>
      <c r="J583" s="5" t="s">
        <v>249</v>
      </c>
      <c r="K583" s="11">
        <v>3</v>
      </c>
      <c r="L583" s="35" t="s">
        <v>103</v>
      </c>
      <c r="M583" s="52" t="s">
        <v>3629</v>
      </c>
      <c r="N583" s="52" t="s">
        <v>105</v>
      </c>
      <c r="O583" s="52" t="s">
        <v>106</v>
      </c>
      <c r="P583" s="35" t="s">
        <v>3630</v>
      </c>
      <c r="Q583" s="26" t="s">
        <v>2497</v>
      </c>
      <c r="R583" s="15" t="s">
        <v>109</v>
      </c>
      <c r="S583" s="35" t="s">
        <v>110</v>
      </c>
      <c r="T583" s="12">
        <v>45105</v>
      </c>
      <c r="U583" s="37">
        <v>45111</v>
      </c>
      <c r="V583" s="37">
        <v>45263</v>
      </c>
      <c r="W583" s="7">
        <v>5</v>
      </c>
      <c r="X583" s="7">
        <v>0</v>
      </c>
      <c r="Y583" s="7">
        <f>5*30</f>
        <v>150</v>
      </c>
      <c r="Z583" s="7" t="s">
        <v>319</v>
      </c>
      <c r="AA583" s="10">
        <v>22750000</v>
      </c>
      <c r="AB583" s="10">
        <v>4550000</v>
      </c>
      <c r="AC583" s="28">
        <v>1276</v>
      </c>
      <c r="AD583" s="37">
        <v>45103</v>
      </c>
      <c r="AE583" s="10">
        <v>91000000</v>
      </c>
      <c r="AF583" s="28">
        <v>1548</v>
      </c>
      <c r="AG583" s="37">
        <v>45105</v>
      </c>
      <c r="AH583" s="10">
        <v>22750000</v>
      </c>
      <c r="AI583" s="15" t="s">
        <v>112</v>
      </c>
      <c r="AJ583" s="16">
        <v>45105</v>
      </c>
      <c r="AK583" s="6" t="s">
        <v>3631</v>
      </c>
      <c r="AL583" s="35" t="s">
        <v>114</v>
      </c>
      <c r="AM583" s="28" t="s">
        <v>879</v>
      </c>
      <c r="AN583" s="15" t="s">
        <v>874</v>
      </c>
      <c r="AO583" s="15" t="s">
        <v>1126</v>
      </c>
      <c r="AP583" s="310" t="s">
        <v>265</v>
      </c>
      <c r="AQ583" s="11">
        <v>1</v>
      </c>
      <c r="AR583" s="26" t="s">
        <v>118</v>
      </c>
      <c r="AS583" s="94">
        <v>45261</v>
      </c>
      <c r="AT583" s="10">
        <v>9100000</v>
      </c>
      <c r="AU583" s="10">
        <v>9100000</v>
      </c>
      <c r="AV583" s="30">
        <v>2</v>
      </c>
      <c r="AW583" s="30">
        <v>0</v>
      </c>
      <c r="AX583" s="30">
        <v>60</v>
      </c>
      <c r="AY583" s="30" t="s">
        <v>119</v>
      </c>
      <c r="AZ583" s="30">
        <v>60</v>
      </c>
      <c r="BA583" s="94">
        <v>45325</v>
      </c>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215"/>
      <c r="BY583" s="94">
        <v>45325</v>
      </c>
      <c r="BZ583" s="30">
        <f>Y583+AZ583</f>
        <v>210</v>
      </c>
      <c r="CA583" s="30" t="s">
        <v>2606</v>
      </c>
      <c r="CB583" s="10">
        <f>AA583+AU583</f>
        <v>31850000</v>
      </c>
      <c r="CC583" s="14" t="s">
        <v>121</v>
      </c>
      <c r="CD583" s="214"/>
      <c r="CE583" s="40"/>
      <c r="CF583" s="40"/>
      <c r="CG583" s="40"/>
      <c r="CH583" s="40"/>
      <c r="CI583" s="40"/>
      <c r="CJ583" s="40"/>
      <c r="CK583" s="40"/>
      <c r="CL583" s="40"/>
      <c r="CM583" s="40"/>
      <c r="CN583" s="40"/>
      <c r="CO583" s="40"/>
      <c r="CP583" s="40"/>
      <c r="CQ583" s="40"/>
      <c r="CR583" s="40"/>
      <c r="CS583" s="40"/>
      <c r="CT583" s="40"/>
      <c r="CU583" s="40"/>
      <c r="CV583" s="40"/>
      <c r="CW583" s="40"/>
      <c r="CX583" s="40"/>
      <c r="CY583" s="40"/>
      <c r="CZ583" s="40"/>
      <c r="DA583" s="40"/>
    </row>
    <row r="584" spans="1:105" ht="26.25" customHeight="1" x14ac:dyDescent="0.2">
      <c r="A584" s="64">
        <v>586</v>
      </c>
      <c r="B584" s="100">
        <v>91703</v>
      </c>
      <c r="C584" s="1" t="s">
        <v>870</v>
      </c>
      <c r="D584" s="1" t="s">
        <v>871</v>
      </c>
      <c r="E584" s="29" t="s">
        <v>872</v>
      </c>
      <c r="F584" s="30" t="s">
        <v>3632</v>
      </c>
      <c r="G584" s="26" t="s">
        <v>3633</v>
      </c>
      <c r="H584" s="35" t="s">
        <v>100</v>
      </c>
      <c r="I584" s="24" t="s">
        <v>101</v>
      </c>
      <c r="J584" s="5" t="s">
        <v>249</v>
      </c>
      <c r="K584" s="11">
        <v>1</v>
      </c>
      <c r="L584" s="87" t="s">
        <v>290</v>
      </c>
      <c r="M584" s="52" t="s">
        <v>215</v>
      </c>
      <c r="N584" s="52" t="s">
        <v>105</v>
      </c>
      <c r="O584" s="52" t="s">
        <v>106</v>
      </c>
      <c r="P584" s="35" t="s">
        <v>3634</v>
      </c>
      <c r="Q584" s="26" t="s">
        <v>3635</v>
      </c>
      <c r="R584" s="15" t="s">
        <v>109</v>
      </c>
      <c r="S584" s="35" t="s">
        <v>110</v>
      </c>
      <c r="T584" s="12">
        <v>45105</v>
      </c>
      <c r="U584" s="37">
        <v>45111</v>
      </c>
      <c r="V584" s="37">
        <v>45263</v>
      </c>
      <c r="W584" s="7">
        <v>5</v>
      </c>
      <c r="X584" s="7">
        <v>0</v>
      </c>
      <c r="Y584" s="7">
        <f>5*30</f>
        <v>150</v>
      </c>
      <c r="Z584" s="7" t="s">
        <v>319</v>
      </c>
      <c r="AA584" s="10">
        <v>20000000</v>
      </c>
      <c r="AB584" s="10">
        <v>4000000</v>
      </c>
      <c r="AC584" s="28">
        <v>1277</v>
      </c>
      <c r="AD584" s="37">
        <v>45103</v>
      </c>
      <c r="AE584" s="10">
        <v>40000000</v>
      </c>
      <c r="AF584" s="28">
        <v>1549</v>
      </c>
      <c r="AG584" s="37">
        <v>45105</v>
      </c>
      <c r="AH584" s="10">
        <v>20000000</v>
      </c>
      <c r="AI584" s="15" t="s">
        <v>112</v>
      </c>
      <c r="AJ584" s="16">
        <v>45105</v>
      </c>
      <c r="AK584" s="6" t="s">
        <v>3636</v>
      </c>
      <c r="AL584" s="35" t="s">
        <v>114</v>
      </c>
      <c r="AM584" s="28" t="s">
        <v>879</v>
      </c>
      <c r="AN584" s="15" t="s">
        <v>874</v>
      </c>
      <c r="AO584" s="15" t="s">
        <v>1126</v>
      </c>
      <c r="AP584" s="310" t="s">
        <v>265</v>
      </c>
      <c r="AQ584" s="11">
        <v>1</v>
      </c>
      <c r="AR584" s="26" t="s">
        <v>118</v>
      </c>
      <c r="AS584" s="94">
        <v>45261</v>
      </c>
      <c r="AT584" s="10">
        <v>4000000</v>
      </c>
      <c r="AU584" s="10">
        <v>4000000</v>
      </c>
      <c r="AV584" s="30">
        <v>1</v>
      </c>
      <c r="AW584" s="30">
        <v>0</v>
      </c>
      <c r="AX584" s="30">
        <v>30</v>
      </c>
      <c r="AY584" s="30" t="s">
        <v>136</v>
      </c>
      <c r="AZ584" s="30">
        <v>30</v>
      </c>
      <c r="BA584" s="94">
        <v>45294</v>
      </c>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215"/>
      <c r="BY584" s="94">
        <v>45294</v>
      </c>
      <c r="BZ584" s="30">
        <f>Y584+AZ584</f>
        <v>180</v>
      </c>
      <c r="CA584" s="30" t="s">
        <v>1668</v>
      </c>
      <c r="CB584" s="10">
        <f>AA584+AU584</f>
        <v>24000000</v>
      </c>
      <c r="CC584" s="14" t="s">
        <v>121</v>
      </c>
      <c r="CD584" s="214"/>
      <c r="CE584" s="40"/>
      <c r="CF584" s="40"/>
      <c r="CG584" s="40"/>
      <c r="CH584" s="40"/>
      <c r="CI584" s="40"/>
      <c r="CJ584" s="40"/>
      <c r="CK584" s="40"/>
      <c r="CL584" s="40"/>
      <c r="CM584" s="40"/>
      <c r="CN584" s="40"/>
      <c r="CO584" s="40"/>
      <c r="CP584" s="40"/>
      <c r="CQ584" s="40"/>
      <c r="CR584" s="40"/>
      <c r="CS584" s="40"/>
      <c r="CT584" s="40"/>
      <c r="CU584" s="40"/>
      <c r="CV584" s="40"/>
      <c r="CW584" s="40"/>
      <c r="CX584" s="40"/>
      <c r="CY584" s="40"/>
      <c r="CZ584" s="40"/>
      <c r="DA584" s="40"/>
    </row>
    <row r="585" spans="1:105" ht="26.25" customHeight="1" x14ac:dyDescent="0.2">
      <c r="A585" s="64">
        <v>587</v>
      </c>
      <c r="B585" s="100">
        <v>91606</v>
      </c>
      <c r="C585" s="1" t="s">
        <v>95</v>
      </c>
      <c r="D585" s="1" t="s">
        <v>96</v>
      </c>
      <c r="E585" s="29" t="s">
        <v>97</v>
      </c>
      <c r="F585" s="30" t="s">
        <v>3637</v>
      </c>
      <c r="G585" s="26" t="s">
        <v>3638</v>
      </c>
      <c r="H585" s="35" t="s">
        <v>100</v>
      </c>
      <c r="I585" s="24" t="s">
        <v>129</v>
      </c>
      <c r="J585" s="5" t="s">
        <v>249</v>
      </c>
      <c r="K585" s="11">
        <v>3</v>
      </c>
      <c r="L585" s="35" t="s">
        <v>214</v>
      </c>
      <c r="M585" s="52" t="s">
        <v>215</v>
      </c>
      <c r="N585" s="52" t="s">
        <v>105</v>
      </c>
      <c r="O585" s="52" t="s">
        <v>106</v>
      </c>
      <c r="P585" s="35" t="s">
        <v>3639</v>
      </c>
      <c r="Q585" s="26" t="s">
        <v>217</v>
      </c>
      <c r="R585" s="15" t="s">
        <v>109</v>
      </c>
      <c r="S585" s="35" t="s">
        <v>110</v>
      </c>
      <c r="T585" s="12">
        <v>45105</v>
      </c>
      <c r="U585" s="37">
        <v>45111</v>
      </c>
      <c r="V585" s="37">
        <v>45263</v>
      </c>
      <c r="W585" s="7">
        <v>5</v>
      </c>
      <c r="X585" s="7">
        <v>0</v>
      </c>
      <c r="Y585" s="7">
        <f>5*30</f>
        <v>150</v>
      </c>
      <c r="Z585" s="7" t="s">
        <v>319</v>
      </c>
      <c r="AA585" s="10">
        <v>12000000</v>
      </c>
      <c r="AB585" s="10">
        <v>2400000</v>
      </c>
      <c r="AC585" s="28">
        <v>1275</v>
      </c>
      <c r="AD585" s="37">
        <v>45099</v>
      </c>
      <c r="AE585" s="10">
        <v>108000000</v>
      </c>
      <c r="AF585" s="28">
        <v>1570</v>
      </c>
      <c r="AG585" s="37">
        <v>45105</v>
      </c>
      <c r="AH585" s="10">
        <v>12000000</v>
      </c>
      <c r="AI585" s="15" t="s">
        <v>112</v>
      </c>
      <c r="AJ585" s="16">
        <v>45105</v>
      </c>
      <c r="AK585" s="6" t="s">
        <v>3640</v>
      </c>
      <c r="AL585" s="35" t="s">
        <v>114</v>
      </c>
      <c r="AM585" s="28" t="s">
        <v>523</v>
      </c>
      <c r="AN585" s="15" t="s">
        <v>3578</v>
      </c>
      <c r="AO585" s="11"/>
      <c r="AP585" s="310" t="s">
        <v>472</v>
      </c>
      <c r="AQ585" s="11">
        <v>1</v>
      </c>
      <c r="AR585" s="26" t="s">
        <v>118</v>
      </c>
      <c r="AS585" s="94">
        <v>45261</v>
      </c>
      <c r="AT585" s="10">
        <v>2400000</v>
      </c>
      <c r="AU585" s="10">
        <v>2400000</v>
      </c>
      <c r="AV585" s="30">
        <v>1</v>
      </c>
      <c r="AW585" s="30">
        <v>0</v>
      </c>
      <c r="AX585" s="30">
        <v>30</v>
      </c>
      <c r="AY585" s="30" t="s">
        <v>136</v>
      </c>
      <c r="AZ585" s="30">
        <v>30</v>
      </c>
      <c r="BA585" s="94">
        <v>45294</v>
      </c>
      <c r="BB585" s="85"/>
      <c r="BC585" s="85"/>
      <c r="BD585" s="85"/>
      <c r="BE585" s="85"/>
      <c r="BF585" s="85"/>
      <c r="BG585" s="85"/>
      <c r="BH585" s="85"/>
      <c r="BI585" s="85"/>
      <c r="BJ585" s="85"/>
      <c r="BK585" s="85"/>
      <c r="BL585" s="85"/>
      <c r="BM585" s="85"/>
      <c r="BN585" s="85"/>
      <c r="BO585" s="85"/>
      <c r="BP585" s="85"/>
      <c r="BQ585" s="85"/>
      <c r="BR585" s="85"/>
      <c r="BS585" s="85"/>
      <c r="BT585" s="85"/>
      <c r="BU585" s="85"/>
      <c r="BV585" s="85"/>
      <c r="BW585" s="85"/>
      <c r="BX585" s="218"/>
      <c r="BY585" s="94">
        <v>45294</v>
      </c>
      <c r="BZ585" s="30">
        <f>Y585+AZ585</f>
        <v>180</v>
      </c>
      <c r="CA585" s="30" t="s">
        <v>1668</v>
      </c>
      <c r="CB585" s="10">
        <f>AA585+AU585</f>
        <v>14400000</v>
      </c>
      <c r="CC585" s="14" t="s">
        <v>121</v>
      </c>
      <c r="CD585" s="214"/>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row>
    <row r="586" spans="1:105" ht="26.25" hidden="1" customHeight="1" x14ac:dyDescent="0.2">
      <c r="A586" s="271">
        <v>588</v>
      </c>
      <c r="B586" s="208" t="s">
        <v>3641</v>
      </c>
      <c r="C586" s="1" t="s">
        <v>2559</v>
      </c>
      <c r="D586" s="1" t="s">
        <v>871</v>
      </c>
      <c r="E586" s="205" t="s">
        <v>872</v>
      </c>
      <c r="F586" s="272" t="s">
        <v>3642</v>
      </c>
      <c r="G586" s="273" t="s">
        <v>3643</v>
      </c>
      <c r="H586" s="143" t="s">
        <v>2564</v>
      </c>
      <c r="I586" s="150" t="s">
        <v>1446</v>
      </c>
      <c r="J586" s="150" t="s">
        <v>1446</v>
      </c>
      <c r="K586" s="150" t="s">
        <v>1446</v>
      </c>
      <c r="L586" s="150" t="s">
        <v>1446</v>
      </c>
      <c r="M586" s="150" t="s">
        <v>1446</v>
      </c>
      <c r="N586" s="150" t="s">
        <v>1446</v>
      </c>
      <c r="O586" s="150" t="s">
        <v>1446</v>
      </c>
      <c r="P586" s="143" t="s">
        <v>3644</v>
      </c>
      <c r="Q586" s="123" t="s">
        <v>3645</v>
      </c>
      <c r="R586" s="120" t="s">
        <v>109</v>
      </c>
      <c r="S586" s="143" t="s">
        <v>2584</v>
      </c>
      <c r="T586" s="152">
        <v>45104</v>
      </c>
      <c r="U586" s="153">
        <v>45106</v>
      </c>
      <c r="V586" s="153">
        <v>45291</v>
      </c>
      <c r="W586" s="118">
        <v>6</v>
      </c>
      <c r="X586" s="118">
        <v>3</v>
      </c>
      <c r="Y586" s="118">
        <f>6*30+3</f>
        <v>183</v>
      </c>
      <c r="Z586" s="118" t="s">
        <v>3646</v>
      </c>
      <c r="AA586" s="119">
        <v>10513027090</v>
      </c>
      <c r="AB586" s="274" t="s">
        <v>1446</v>
      </c>
      <c r="AC586" s="151">
        <v>1264</v>
      </c>
      <c r="AD586" s="153">
        <v>45097</v>
      </c>
      <c r="AE586" s="119">
        <v>10500000000</v>
      </c>
      <c r="AF586" s="151">
        <v>1532</v>
      </c>
      <c r="AG586" s="153">
        <v>45105</v>
      </c>
      <c r="AH586" s="119">
        <v>10500000000</v>
      </c>
      <c r="AI586" s="120" t="s">
        <v>112</v>
      </c>
      <c r="AJ586" s="121">
        <v>45104</v>
      </c>
      <c r="AK586" s="122" t="s">
        <v>3647</v>
      </c>
      <c r="AL586" s="143" t="s">
        <v>114</v>
      </c>
      <c r="AM586" s="151" t="s">
        <v>2363</v>
      </c>
      <c r="AN586" s="135" t="s">
        <v>240</v>
      </c>
      <c r="AO586" s="135"/>
      <c r="AP586" s="83" t="s">
        <v>472</v>
      </c>
      <c r="AQ586" s="83"/>
      <c r="AR586" s="63"/>
      <c r="AS586" s="63"/>
      <c r="AT586" s="63"/>
      <c r="AU586" s="63"/>
      <c r="AV586" s="63"/>
      <c r="AW586" s="63"/>
      <c r="AX586" s="63"/>
      <c r="AY586" s="63"/>
      <c r="AZ586" s="63"/>
      <c r="BA586" s="63"/>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176">
        <f>V586</f>
        <v>45291</v>
      </c>
      <c r="BZ586" s="63"/>
      <c r="CA586" s="63"/>
      <c r="CB586" s="63"/>
      <c r="CC586" s="128" t="s">
        <v>121</v>
      </c>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123" t="s">
        <v>1446</v>
      </c>
      <c r="CZ586" s="123"/>
      <c r="DA586" s="63"/>
    </row>
    <row r="587" spans="1:105" ht="26.25" customHeight="1" x14ac:dyDescent="0.2">
      <c r="A587" s="64">
        <v>589</v>
      </c>
      <c r="B587" s="100">
        <v>91697</v>
      </c>
      <c r="C587" s="1" t="s">
        <v>95</v>
      </c>
      <c r="D587" s="1" t="s">
        <v>96</v>
      </c>
      <c r="E587" s="29" t="s">
        <v>97</v>
      </c>
      <c r="F587" s="30" t="s">
        <v>3648</v>
      </c>
      <c r="G587" s="26" t="s">
        <v>3649</v>
      </c>
      <c r="H587" s="35" t="s">
        <v>100</v>
      </c>
      <c r="I587" s="24" t="s">
        <v>129</v>
      </c>
      <c r="J587" s="5" t="s">
        <v>249</v>
      </c>
      <c r="K587" s="11">
        <v>3</v>
      </c>
      <c r="L587" s="35" t="s">
        <v>214</v>
      </c>
      <c r="M587" s="52" t="s">
        <v>215</v>
      </c>
      <c r="N587" s="52" t="s">
        <v>105</v>
      </c>
      <c r="O587" s="52" t="s">
        <v>106</v>
      </c>
      <c r="P587" s="35" t="s">
        <v>3650</v>
      </c>
      <c r="Q587" s="26" t="s">
        <v>3651</v>
      </c>
      <c r="R587" s="15" t="s">
        <v>109</v>
      </c>
      <c r="S587" s="35" t="s">
        <v>110</v>
      </c>
      <c r="T587" s="12">
        <v>45105</v>
      </c>
      <c r="U587" s="37">
        <v>45111</v>
      </c>
      <c r="V587" s="37">
        <v>45263</v>
      </c>
      <c r="W587" s="7">
        <v>5</v>
      </c>
      <c r="X587" s="7">
        <v>0</v>
      </c>
      <c r="Y587" s="7">
        <f>5*30</f>
        <v>150</v>
      </c>
      <c r="Z587" s="7" t="s">
        <v>319</v>
      </c>
      <c r="AA587" s="10">
        <v>13500000</v>
      </c>
      <c r="AB587" s="10">
        <v>2700000</v>
      </c>
      <c r="AC587" s="28">
        <v>1274</v>
      </c>
      <c r="AD587" s="37">
        <v>45099</v>
      </c>
      <c r="AE587" s="10">
        <v>235000000</v>
      </c>
      <c r="AF587" s="28">
        <v>1562</v>
      </c>
      <c r="AG587" s="37">
        <v>45105</v>
      </c>
      <c r="AH587" s="10">
        <v>13500000</v>
      </c>
      <c r="AI587" s="15" t="s">
        <v>112</v>
      </c>
      <c r="AJ587" s="16">
        <v>45105</v>
      </c>
      <c r="AK587" s="6" t="s">
        <v>3652</v>
      </c>
      <c r="AL587" s="35" t="s">
        <v>114</v>
      </c>
      <c r="AM587" s="28" t="s">
        <v>523</v>
      </c>
      <c r="AN587" s="15" t="s">
        <v>3578</v>
      </c>
      <c r="AO587" s="11"/>
      <c r="AP587" s="310" t="s">
        <v>310</v>
      </c>
      <c r="AQ587" s="11">
        <v>1</v>
      </c>
      <c r="AR587" s="26" t="s">
        <v>118</v>
      </c>
      <c r="AS587" s="94">
        <v>45261</v>
      </c>
      <c r="AT587" s="10">
        <v>5400000</v>
      </c>
      <c r="AU587" s="10">
        <v>5400000</v>
      </c>
      <c r="AV587" s="30">
        <v>2</v>
      </c>
      <c r="AW587" s="30">
        <v>0</v>
      </c>
      <c r="AX587" s="30">
        <v>60</v>
      </c>
      <c r="AY587" s="30" t="s">
        <v>119</v>
      </c>
      <c r="AZ587" s="30">
        <v>60</v>
      </c>
      <c r="BA587" s="94">
        <v>45325</v>
      </c>
      <c r="BB587" s="75"/>
      <c r="BC587" s="75"/>
      <c r="BD587" s="75"/>
      <c r="BE587" s="75"/>
      <c r="BF587" s="75"/>
      <c r="BG587" s="75"/>
      <c r="BH587" s="75"/>
      <c r="BI587" s="75"/>
      <c r="BJ587" s="75"/>
      <c r="BK587" s="75"/>
      <c r="BL587" s="75"/>
      <c r="BM587" s="75"/>
      <c r="BN587" s="75"/>
      <c r="BO587" s="75"/>
      <c r="BP587" s="75"/>
      <c r="BQ587" s="75"/>
      <c r="BR587" s="75"/>
      <c r="BS587" s="75"/>
      <c r="BT587" s="75"/>
      <c r="BU587" s="75"/>
      <c r="BV587" s="75"/>
      <c r="BW587" s="75"/>
      <c r="BX587" s="207"/>
      <c r="BY587" s="94">
        <v>45325</v>
      </c>
      <c r="BZ587" s="30">
        <f>Y587+AZ587</f>
        <v>210</v>
      </c>
      <c r="CA587" s="30" t="s">
        <v>2606</v>
      </c>
      <c r="CB587" s="10">
        <f>AA587+AU587</f>
        <v>18900000</v>
      </c>
      <c r="CC587" s="14" t="s">
        <v>121</v>
      </c>
      <c r="CD587" s="214"/>
      <c r="CE587" s="40"/>
      <c r="CF587" s="40"/>
      <c r="CG587" s="40"/>
      <c r="CH587" s="40"/>
      <c r="CI587" s="40"/>
      <c r="CJ587" s="40"/>
      <c r="CK587" s="40"/>
      <c r="CL587" s="40"/>
      <c r="CM587" s="40"/>
      <c r="CN587" s="40"/>
      <c r="CO587" s="40"/>
      <c r="CP587" s="40"/>
      <c r="CQ587" s="40"/>
      <c r="CR587" s="40"/>
      <c r="CS587" s="40"/>
      <c r="CT587" s="40"/>
      <c r="CU587" s="40"/>
      <c r="CV587" s="40"/>
      <c r="CW587" s="40"/>
      <c r="CX587" s="40"/>
      <c r="CY587" s="40"/>
      <c r="CZ587" s="40"/>
      <c r="DA587" s="40"/>
    </row>
    <row r="588" spans="1:105" ht="26.25" customHeight="1" x14ac:dyDescent="0.2">
      <c r="A588" s="64">
        <v>590</v>
      </c>
      <c r="B588" s="100">
        <v>91700</v>
      </c>
      <c r="C588" s="1" t="s">
        <v>95</v>
      </c>
      <c r="D588" s="1" t="s">
        <v>96</v>
      </c>
      <c r="E588" s="29" t="s">
        <v>97</v>
      </c>
      <c r="F588" s="30" t="s">
        <v>3653</v>
      </c>
      <c r="G588" s="26" t="s">
        <v>3654</v>
      </c>
      <c r="H588" s="35" t="s">
        <v>100</v>
      </c>
      <c r="I588" s="24" t="s">
        <v>129</v>
      </c>
      <c r="J588" s="5" t="s">
        <v>249</v>
      </c>
      <c r="K588" s="11">
        <v>1</v>
      </c>
      <c r="L588" s="87" t="s">
        <v>290</v>
      </c>
      <c r="M588" s="52" t="s">
        <v>412</v>
      </c>
      <c r="N588" s="52" t="s">
        <v>105</v>
      </c>
      <c r="O588" s="52" t="s">
        <v>106</v>
      </c>
      <c r="P588" s="35" t="s">
        <v>3655</v>
      </c>
      <c r="Q588" s="26" t="s">
        <v>3656</v>
      </c>
      <c r="R588" s="15" t="s">
        <v>109</v>
      </c>
      <c r="S588" s="35" t="s">
        <v>110</v>
      </c>
      <c r="T588" s="12">
        <v>45105</v>
      </c>
      <c r="U588" s="37">
        <v>45111</v>
      </c>
      <c r="V588" s="37">
        <v>45263</v>
      </c>
      <c r="W588" s="7">
        <v>5</v>
      </c>
      <c r="X588" s="7">
        <v>0</v>
      </c>
      <c r="Y588" s="7">
        <f>5*30</f>
        <v>150</v>
      </c>
      <c r="Z588" s="7" t="s">
        <v>319</v>
      </c>
      <c r="AA588" s="10">
        <v>15000000</v>
      </c>
      <c r="AB588" s="10">
        <v>3000000</v>
      </c>
      <c r="AC588" s="28">
        <v>1273</v>
      </c>
      <c r="AD588" s="37">
        <v>45099</v>
      </c>
      <c r="AE588" s="10">
        <v>15000000</v>
      </c>
      <c r="AF588" s="28">
        <v>1546</v>
      </c>
      <c r="AG588" s="37">
        <v>45105</v>
      </c>
      <c r="AH588" s="10">
        <v>15000000</v>
      </c>
      <c r="AI588" s="15" t="s">
        <v>112</v>
      </c>
      <c r="AJ588" s="16">
        <v>45105</v>
      </c>
      <c r="AK588" s="6" t="s">
        <v>3657</v>
      </c>
      <c r="AL588" s="35" t="s">
        <v>114</v>
      </c>
      <c r="AM588" s="28" t="s">
        <v>566</v>
      </c>
      <c r="AN588" s="23" t="s">
        <v>559</v>
      </c>
      <c r="AO588" s="11"/>
      <c r="AP588" s="310" t="s">
        <v>117</v>
      </c>
      <c r="AQ588" s="11">
        <v>1</v>
      </c>
      <c r="AR588" s="26" t="s">
        <v>118</v>
      </c>
      <c r="AS588" s="94">
        <v>45261</v>
      </c>
      <c r="AT588" s="10">
        <v>6000000</v>
      </c>
      <c r="AU588" s="10">
        <v>6000000</v>
      </c>
      <c r="AV588" s="30">
        <v>2</v>
      </c>
      <c r="AW588" s="30">
        <v>0</v>
      </c>
      <c r="AX588" s="30">
        <v>60</v>
      </c>
      <c r="AY588" s="30" t="s">
        <v>119</v>
      </c>
      <c r="AZ588" s="30">
        <v>60</v>
      </c>
      <c r="BA588" s="94">
        <v>45325</v>
      </c>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215"/>
      <c r="BY588" s="94">
        <v>45325</v>
      </c>
      <c r="BZ588" s="30">
        <f>Y588+AZ588</f>
        <v>210</v>
      </c>
      <c r="CA588" s="30" t="s">
        <v>2606</v>
      </c>
      <c r="CB588" s="10">
        <f>AA588+AU588</f>
        <v>21000000</v>
      </c>
      <c r="CC588" s="14" t="s">
        <v>121</v>
      </c>
      <c r="CD588" s="214"/>
      <c r="CE588" s="40"/>
      <c r="CF588" s="40"/>
      <c r="CG588" s="40"/>
      <c r="CH588" s="40"/>
      <c r="CI588" s="40"/>
      <c r="CJ588" s="40"/>
      <c r="CK588" s="40"/>
      <c r="CL588" s="40"/>
      <c r="CM588" s="40"/>
      <c r="CN588" s="40"/>
      <c r="CO588" s="40"/>
      <c r="CP588" s="40"/>
      <c r="CQ588" s="40"/>
      <c r="CR588" s="40"/>
      <c r="CS588" s="40"/>
      <c r="CT588" s="40"/>
      <c r="CU588" s="40"/>
      <c r="CV588" s="40"/>
      <c r="CW588" s="40"/>
      <c r="CX588" s="40"/>
      <c r="CY588" s="40"/>
      <c r="CZ588" s="40"/>
      <c r="DA588" s="40"/>
    </row>
    <row r="589" spans="1:105" ht="26.25" customHeight="1" x14ac:dyDescent="0.2">
      <c r="A589" s="77">
        <v>591</v>
      </c>
      <c r="B589" s="100">
        <v>91606</v>
      </c>
      <c r="C589" s="1" t="s">
        <v>95</v>
      </c>
      <c r="D589" s="1" t="s">
        <v>96</v>
      </c>
      <c r="E589" s="29" t="s">
        <v>97</v>
      </c>
      <c r="F589" s="112" t="s">
        <v>3658</v>
      </c>
      <c r="G589" s="82" t="s">
        <v>3659</v>
      </c>
      <c r="H589" s="48" t="s">
        <v>100</v>
      </c>
      <c r="I589" s="45" t="s">
        <v>101</v>
      </c>
      <c r="J589" s="47" t="s">
        <v>249</v>
      </c>
      <c r="K589" s="39">
        <v>3</v>
      </c>
      <c r="L589" s="48" t="s">
        <v>214</v>
      </c>
      <c r="M589" s="132" t="s">
        <v>215</v>
      </c>
      <c r="N589" s="132" t="s">
        <v>105</v>
      </c>
      <c r="O589" s="132" t="s">
        <v>106</v>
      </c>
      <c r="P589" s="48" t="s">
        <v>3660</v>
      </c>
      <c r="Q589" s="82" t="s">
        <v>217</v>
      </c>
      <c r="R589" s="105" t="s">
        <v>109</v>
      </c>
      <c r="S589" s="48" t="s">
        <v>110</v>
      </c>
      <c r="T589" s="134">
        <v>45105</v>
      </c>
      <c r="U589" s="44">
        <v>45111</v>
      </c>
      <c r="V589" s="44">
        <v>45263</v>
      </c>
      <c r="W589" s="65">
        <v>5</v>
      </c>
      <c r="X589" s="65">
        <v>0</v>
      </c>
      <c r="Y589" s="65">
        <f>5*30</f>
        <v>150</v>
      </c>
      <c r="Z589" s="65" t="s">
        <v>319</v>
      </c>
      <c r="AA589" s="17">
        <v>12000000</v>
      </c>
      <c r="AB589" s="17">
        <v>2400000</v>
      </c>
      <c r="AC589" s="133">
        <v>1275</v>
      </c>
      <c r="AD589" s="44">
        <v>45099</v>
      </c>
      <c r="AE589" s="17">
        <v>108000000</v>
      </c>
      <c r="AF589" s="133">
        <v>1569</v>
      </c>
      <c r="AG589" s="44">
        <v>45105</v>
      </c>
      <c r="AH589" s="17">
        <v>12000000</v>
      </c>
      <c r="AI589" s="105" t="s">
        <v>112</v>
      </c>
      <c r="AJ589" s="108">
        <v>45105</v>
      </c>
      <c r="AK589" s="107" t="s">
        <v>3661</v>
      </c>
      <c r="AL589" s="48" t="s">
        <v>114</v>
      </c>
      <c r="AM589" s="133" t="s">
        <v>523</v>
      </c>
      <c r="AN589" s="105" t="s">
        <v>3578</v>
      </c>
      <c r="AO589" s="39"/>
      <c r="AP589" s="311" t="s">
        <v>472</v>
      </c>
      <c r="AQ589" s="11">
        <v>1</v>
      </c>
      <c r="AR589" s="26" t="s">
        <v>118</v>
      </c>
      <c r="AS589" s="94">
        <v>45261</v>
      </c>
      <c r="AT589" s="10">
        <v>2400000</v>
      </c>
      <c r="AU589" s="10">
        <v>2400000</v>
      </c>
      <c r="AV589" s="30">
        <v>1</v>
      </c>
      <c r="AW589" s="30">
        <v>0</v>
      </c>
      <c r="AX589" s="30">
        <v>30</v>
      </c>
      <c r="AY589" s="30" t="s">
        <v>136</v>
      </c>
      <c r="AZ589" s="30">
        <v>30</v>
      </c>
      <c r="BA589" s="94">
        <v>45294</v>
      </c>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215"/>
      <c r="BY589" s="94">
        <v>45294</v>
      </c>
      <c r="BZ589" s="30">
        <f>Y589+AZ589</f>
        <v>180</v>
      </c>
      <c r="CA589" s="30" t="s">
        <v>1668</v>
      </c>
      <c r="CB589" s="10">
        <f>AA589+AU589</f>
        <v>14400000</v>
      </c>
      <c r="CC589" s="14" t="s">
        <v>121</v>
      </c>
      <c r="CD589" s="221"/>
      <c r="CE589" s="85"/>
      <c r="CF589" s="85"/>
      <c r="CG589" s="85"/>
      <c r="CH589" s="85"/>
      <c r="CI589" s="85"/>
      <c r="CJ589" s="85"/>
      <c r="CK589" s="85"/>
      <c r="CL589" s="85"/>
      <c r="CM589" s="85"/>
      <c r="CN589" s="85"/>
      <c r="CO589" s="85"/>
      <c r="CP589" s="85"/>
      <c r="CQ589" s="85"/>
      <c r="CR589" s="85"/>
      <c r="CS589" s="85"/>
      <c r="CT589" s="85"/>
      <c r="CU589" s="85"/>
      <c r="CV589" s="85"/>
      <c r="CW589" s="85"/>
      <c r="CX589" s="85"/>
      <c r="CY589" s="85"/>
      <c r="CZ589" s="85"/>
      <c r="DA589" s="85"/>
    </row>
    <row r="590" spans="1:105" ht="26.25" customHeight="1" x14ac:dyDescent="0.2">
      <c r="A590" s="64">
        <v>592</v>
      </c>
      <c r="B590" s="100">
        <v>91312</v>
      </c>
      <c r="C590" s="1" t="s">
        <v>226</v>
      </c>
      <c r="D590" s="1" t="s">
        <v>201</v>
      </c>
      <c r="E590" s="29" t="s">
        <v>202</v>
      </c>
      <c r="F590" s="30" t="s">
        <v>3662</v>
      </c>
      <c r="G590" s="26" t="s">
        <v>3663</v>
      </c>
      <c r="H590" s="35" t="s">
        <v>100</v>
      </c>
      <c r="I590" s="24" t="s">
        <v>129</v>
      </c>
      <c r="J590" s="5" t="s">
        <v>249</v>
      </c>
      <c r="K590" s="11">
        <v>5</v>
      </c>
      <c r="L590" s="35" t="s">
        <v>284</v>
      </c>
      <c r="M590" s="52" t="s">
        <v>215</v>
      </c>
      <c r="N590" s="52" t="s">
        <v>105</v>
      </c>
      <c r="O590" s="52" t="s">
        <v>106</v>
      </c>
      <c r="P590" s="35" t="s">
        <v>3664</v>
      </c>
      <c r="Q590" s="26" t="s">
        <v>3506</v>
      </c>
      <c r="R590" s="15" t="s">
        <v>109</v>
      </c>
      <c r="S590" s="35" t="s">
        <v>110</v>
      </c>
      <c r="T590" s="12">
        <v>45105</v>
      </c>
      <c r="U590" s="37">
        <v>45108</v>
      </c>
      <c r="V590" s="37">
        <v>45291</v>
      </c>
      <c r="W590" s="7">
        <v>6</v>
      </c>
      <c r="X590" s="7">
        <v>0</v>
      </c>
      <c r="Y590" s="7">
        <v>180</v>
      </c>
      <c r="Z590" s="7" t="s">
        <v>3287</v>
      </c>
      <c r="AA590" s="10">
        <v>14400000</v>
      </c>
      <c r="AB590" s="10">
        <v>2400000</v>
      </c>
      <c r="AC590" s="28">
        <v>1259</v>
      </c>
      <c r="AD590" s="37">
        <v>45090</v>
      </c>
      <c r="AE590" s="10">
        <v>144000000</v>
      </c>
      <c r="AF590" s="28">
        <v>1554</v>
      </c>
      <c r="AG590" s="37">
        <v>45105</v>
      </c>
      <c r="AH590" s="10">
        <v>14400000</v>
      </c>
      <c r="AI590" s="15" t="s">
        <v>112</v>
      </c>
      <c r="AJ590" s="16">
        <v>45105</v>
      </c>
      <c r="AK590" s="6" t="s">
        <v>3665</v>
      </c>
      <c r="AL590" s="35" t="s">
        <v>114</v>
      </c>
      <c r="AM590" s="28" t="s">
        <v>232</v>
      </c>
      <c r="AN590" s="15" t="s">
        <v>233</v>
      </c>
      <c r="AO590" s="11"/>
      <c r="AP590" s="310" t="s">
        <v>172</v>
      </c>
      <c r="AQ590" s="11">
        <v>1</v>
      </c>
      <c r="AR590" s="331"/>
      <c r="AS590" s="94"/>
      <c r="AT590" s="40"/>
      <c r="AU590" s="40"/>
      <c r="AV590" s="40"/>
      <c r="AW590" s="40"/>
      <c r="AX590" s="40"/>
      <c r="AY590" s="40"/>
      <c r="AZ590" s="40"/>
      <c r="BA590" s="40"/>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217"/>
      <c r="BY590" s="92">
        <f>V590</f>
        <v>45291</v>
      </c>
      <c r="BZ590" s="26">
        <f>Y590+AZ590</f>
        <v>180</v>
      </c>
      <c r="CA590" s="26" t="str">
        <f>Z590</f>
        <v xml:space="preserve">6 MESES </v>
      </c>
      <c r="CB590" s="157">
        <f>AA590+AU590</f>
        <v>14400000</v>
      </c>
      <c r="CC590" s="14" t="s">
        <v>121</v>
      </c>
      <c r="CD590" s="214"/>
      <c r="CE590" s="40"/>
      <c r="CF590" s="40"/>
      <c r="CG590" s="40"/>
      <c r="CH590" s="40"/>
      <c r="CI590" s="40"/>
      <c r="CJ590" s="40"/>
      <c r="CK590" s="40"/>
      <c r="CL590" s="40"/>
      <c r="CM590" s="40"/>
      <c r="CN590" s="40"/>
      <c r="CO590" s="40"/>
      <c r="CP590" s="40"/>
      <c r="CQ590" s="40"/>
      <c r="CR590" s="40"/>
      <c r="CS590" s="40"/>
      <c r="CT590" s="40"/>
      <c r="CU590" s="40"/>
      <c r="CV590" s="40"/>
      <c r="CW590" s="40"/>
      <c r="CX590" s="40"/>
      <c r="CY590" s="40"/>
      <c r="CZ590" s="40"/>
      <c r="DA590" s="40"/>
    </row>
    <row r="591" spans="1:105" ht="26.25" customHeight="1" x14ac:dyDescent="0.2">
      <c r="A591" s="79">
        <v>593</v>
      </c>
      <c r="B591" s="100">
        <v>91702</v>
      </c>
      <c r="C591" s="1" t="s">
        <v>870</v>
      </c>
      <c r="D591" s="1" t="s">
        <v>871</v>
      </c>
      <c r="E591" s="29" t="s">
        <v>872</v>
      </c>
      <c r="F591" s="154" t="s">
        <v>3666</v>
      </c>
      <c r="G591" s="80" t="s">
        <v>3667</v>
      </c>
      <c r="H591" s="50" t="s">
        <v>100</v>
      </c>
      <c r="I591" s="54" t="s">
        <v>129</v>
      </c>
      <c r="J591" s="49" t="s">
        <v>249</v>
      </c>
      <c r="K591" s="31">
        <v>3</v>
      </c>
      <c r="L591" s="50" t="s">
        <v>103</v>
      </c>
      <c r="M591" s="126" t="s">
        <v>2917</v>
      </c>
      <c r="N591" s="126" t="s">
        <v>105</v>
      </c>
      <c r="O591" s="126" t="s">
        <v>106</v>
      </c>
      <c r="P591" s="50" t="s">
        <v>3668</v>
      </c>
      <c r="Q591" s="80" t="s">
        <v>2497</v>
      </c>
      <c r="R591" s="36" t="s">
        <v>109</v>
      </c>
      <c r="S591" s="50" t="s">
        <v>110</v>
      </c>
      <c r="T591" s="139">
        <v>45105</v>
      </c>
      <c r="U591" s="38">
        <v>45111</v>
      </c>
      <c r="V591" s="38">
        <v>45263</v>
      </c>
      <c r="W591" s="8">
        <v>5</v>
      </c>
      <c r="X591" s="8">
        <v>0</v>
      </c>
      <c r="Y591" s="8">
        <f>5*30</f>
        <v>150</v>
      </c>
      <c r="Z591" s="8" t="s">
        <v>319</v>
      </c>
      <c r="AA591" s="115">
        <v>22750000</v>
      </c>
      <c r="AB591" s="115">
        <v>4550000</v>
      </c>
      <c r="AC591" s="138">
        <v>1276</v>
      </c>
      <c r="AD591" s="38">
        <v>45103</v>
      </c>
      <c r="AE591" s="115">
        <v>91000000</v>
      </c>
      <c r="AF591" s="138">
        <v>1555</v>
      </c>
      <c r="AG591" s="38">
        <v>45105</v>
      </c>
      <c r="AH591" s="115">
        <v>22750000</v>
      </c>
      <c r="AI591" s="36" t="s">
        <v>112</v>
      </c>
      <c r="AJ591" s="116">
        <v>45105</v>
      </c>
      <c r="AK591" s="114" t="s">
        <v>3669</v>
      </c>
      <c r="AL591" s="50" t="s">
        <v>114</v>
      </c>
      <c r="AM591" s="138" t="s">
        <v>879</v>
      </c>
      <c r="AN591" s="36" t="s">
        <v>874</v>
      </c>
      <c r="AO591" s="36" t="s">
        <v>1126</v>
      </c>
      <c r="AP591" s="309" t="s">
        <v>265</v>
      </c>
      <c r="AQ591" s="11">
        <v>1</v>
      </c>
      <c r="AR591" s="26" t="s">
        <v>118</v>
      </c>
      <c r="AS591" s="94">
        <v>45261</v>
      </c>
      <c r="AT591" s="10">
        <v>9100000</v>
      </c>
      <c r="AU591" s="10">
        <v>9100000</v>
      </c>
      <c r="AV591" s="30">
        <v>2</v>
      </c>
      <c r="AW591" s="30">
        <v>0</v>
      </c>
      <c r="AX591" s="30">
        <v>60</v>
      </c>
      <c r="AY591" s="30" t="s">
        <v>119</v>
      </c>
      <c r="AZ591" s="30">
        <v>60</v>
      </c>
      <c r="BA591" s="94">
        <v>45325</v>
      </c>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215"/>
      <c r="BY591" s="94">
        <v>45325</v>
      </c>
      <c r="BZ591" s="30">
        <f>Y591+AZ591</f>
        <v>210</v>
      </c>
      <c r="CA591" s="30" t="s">
        <v>2606</v>
      </c>
      <c r="CB591" s="10">
        <f>AA591+AU591</f>
        <v>31850000</v>
      </c>
      <c r="CC591" s="14" t="s">
        <v>121</v>
      </c>
      <c r="CD591" s="220"/>
      <c r="CE591" s="75"/>
      <c r="CF591" s="75"/>
      <c r="CG591" s="75"/>
      <c r="CH591" s="75"/>
      <c r="CI591" s="75"/>
      <c r="CJ591" s="75"/>
      <c r="CK591" s="75"/>
      <c r="CL591" s="75"/>
      <c r="CM591" s="75"/>
      <c r="CN591" s="75"/>
      <c r="CO591" s="75"/>
      <c r="CP591" s="75"/>
      <c r="CQ591" s="75"/>
      <c r="CR591" s="75"/>
      <c r="CS591" s="75"/>
      <c r="CT591" s="75"/>
      <c r="CU591" s="75"/>
      <c r="CV591" s="75"/>
      <c r="CW591" s="75"/>
      <c r="CX591" s="75"/>
      <c r="CY591" s="75"/>
      <c r="CZ591" s="75"/>
      <c r="DA591" s="75"/>
    </row>
    <row r="592" spans="1:105" ht="26.25" customHeight="1" x14ac:dyDescent="0.2">
      <c r="A592" s="77">
        <v>594</v>
      </c>
      <c r="B592" s="100">
        <v>91703</v>
      </c>
      <c r="C592" s="1" t="s">
        <v>870</v>
      </c>
      <c r="D592" s="1" t="s">
        <v>871</v>
      </c>
      <c r="E592" s="29" t="s">
        <v>872</v>
      </c>
      <c r="F592" s="112" t="s">
        <v>3670</v>
      </c>
      <c r="G592" s="82" t="s">
        <v>3671</v>
      </c>
      <c r="H592" s="48" t="s">
        <v>100</v>
      </c>
      <c r="I592" s="45" t="s">
        <v>101</v>
      </c>
      <c r="J592" s="47" t="s">
        <v>249</v>
      </c>
      <c r="K592" s="39">
        <v>1</v>
      </c>
      <c r="L592" s="142" t="s">
        <v>290</v>
      </c>
      <c r="M592" s="132"/>
      <c r="N592" s="132" t="s">
        <v>105</v>
      </c>
      <c r="O592" s="132" t="s">
        <v>106</v>
      </c>
      <c r="P592" s="48" t="s">
        <v>3672</v>
      </c>
      <c r="Q592" s="82" t="s">
        <v>3635</v>
      </c>
      <c r="R592" s="105" t="s">
        <v>109</v>
      </c>
      <c r="S592" s="48" t="s">
        <v>110</v>
      </c>
      <c r="T592" s="134">
        <v>45105</v>
      </c>
      <c r="U592" s="44">
        <v>45111</v>
      </c>
      <c r="V592" s="44">
        <v>45263</v>
      </c>
      <c r="W592" s="65">
        <v>5</v>
      </c>
      <c r="X592" s="65">
        <v>0</v>
      </c>
      <c r="Y592" s="65">
        <f>5*30</f>
        <v>150</v>
      </c>
      <c r="Z592" s="65" t="s">
        <v>319</v>
      </c>
      <c r="AA592" s="17">
        <v>20000000</v>
      </c>
      <c r="AB592" s="17">
        <v>4000000</v>
      </c>
      <c r="AC592" s="133">
        <v>1277</v>
      </c>
      <c r="AD592" s="44">
        <v>45103</v>
      </c>
      <c r="AE592" s="17">
        <v>40000000</v>
      </c>
      <c r="AF592" s="133">
        <v>1556</v>
      </c>
      <c r="AG592" s="44">
        <v>45105</v>
      </c>
      <c r="AH592" s="17">
        <v>20000000</v>
      </c>
      <c r="AI592" s="105" t="s">
        <v>112</v>
      </c>
      <c r="AJ592" s="108">
        <v>45105</v>
      </c>
      <c r="AK592" s="107" t="s">
        <v>3673</v>
      </c>
      <c r="AL592" s="48" t="s">
        <v>114</v>
      </c>
      <c r="AM592" s="133" t="s">
        <v>879</v>
      </c>
      <c r="AN592" s="105" t="s">
        <v>874</v>
      </c>
      <c r="AO592" s="105" t="s">
        <v>1126</v>
      </c>
      <c r="AP592" s="311" t="s">
        <v>265</v>
      </c>
      <c r="AQ592" s="39">
        <v>1</v>
      </c>
      <c r="AR592" s="82" t="s">
        <v>118</v>
      </c>
      <c r="AS592" s="129">
        <v>45261</v>
      </c>
      <c r="AT592" s="17">
        <v>8000000</v>
      </c>
      <c r="AU592" s="17">
        <v>8000000</v>
      </c>
      <c r="AV592" s="112">
        <v>2</v>
      </c>
      <c r="AW592" s="112">
        <v>0</v>
      </c>
      <c r="AX592" s="112">
        <v>60</v>
      </c>
      <c r="AY592" s="112" t="s">
        <v>119</v>
      </c>
      <c r="AZ592" s="112">
        <v>60</v>
      </c>
      <c r="BA592" s="129">
        <v>45325</v>
      </c>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215"/>
      <c r="BY592" s="129">
        <v>45325</v>
      </c>
      <c r="BZ592" s="112">
        <f>Y592+AZ592</f>
        <v>210</v>
      </c>
      <c r="CA592" s="112" t="s">
        <v>2606</v>
      </c>
      <c r="CB592" s="17">
        <f>AA592+AU592</f>
        <v>28000000</v>
      </c>
      <c r="CC592" s="106" t="s">
        <v>121</v>
      </c>
      <c r="CD592" s="221"/>
      <c r="CE592" s="85"/>
      <c r="CF592" s="85"/>
      <c r="CG592" s="85"/>
      <c r="CH592" s="85"/>
      <c r="CI592" s="85"/>
      <c r="CJ592" s="85"/>
      <c r="CK592" s="85"/>
      <c r="CL592" s="85"/>
      <c r="CM592" s="85"/>
      <c r="CN592" s="85"/>
      <c r="CO592" s="85"/>
      <c r="CP592" s="85"/>
      <c r="CQ592" s="85"/>
      <c r="CR592" s="85"/>
      <c r="CS592" s="85"/>
      <c r="CT592" s="85"/>
      <c r="CU592" s="85"/>
      <c r="CV592" s="85"/>
      <c r="CW592" s="85"/>
      <c r="CX592" s="85"/>
      <c r="CY592" s="85"/>
      <c r="CZ592" s="85"/>
      <c r="DA592" s="85"/>
    </row>
    <row r="593" spans="1:105" ht="26.25" customHeight="1" x14ac:dyDescent="0.2">
      <c r="A593" s="64">
        <v>595</v>
      </c>
      <c r="B593" s="169">
        <v>91343</v>
      </c>
      <c r="C593" s="27" t="s">
        <v>226</v>
      </c>
      <c r="D593" s="1" t="s">
        <v>201</v>
      </c>
      <c r="E593" s="29" t="s">
        <v>202</v>
      </c>
      <c r="F593" s="30" t="s">
        <v>3674</v>
      </c>
      <c r="G593" s="26" t="s">
        <v>3675</v>
      </c>
      <c r="H593" s="35" t="s">
        <v>100</v>
      </c>
      <c r="I593" s="24" t="s">
        <v>129</v>
      </c>
      <c r="J593" s="5" t="s">
        <v>249</v>
      </c>
      <c r="K593" s="11">
        <v>4</v>
      </c>
      <c r="L593" s="35" t="s">
        <v>214</v>
      </c>
      <c r="M593" s="52" t="s">
        <v>215</v>
      </c>
      <c r="N593" s="52" t="s">
        <v>105</v>
      </c>
      <c r="O593" s="52" t="s">
        <v>106</v>
      </c>
      <c r="P593" s="35" t="s">
        <v>3676</v>
      </c>
      <c r="Q593" s="26" t="s">
        <v>3441</v>
      </c>
      <c r="R593" s="15" t="s">
        <v>109</v>
      </c>
      <c r="S593" s="35" t="s">
        <v>110</v>
      </c>
      <c r="T593" s="12">
        <v>45105</v>
      </c>
      <c r="U593" s="37">
        <v>45108</v>
      </c>
      <c r="V593" s="37">
        <v>45291</v>
      </c>
      <c r="W593" s="7">
        <v>6</v>
      </c>
      <c r="X593" s="7">
        <v>0</v>
      </c>
      <c r="Y593" s="7">
        <v>180</v>
      </c>
      <c r="Z593" s="7" t="s">
        <v>3287</v>
      </c>
      <c r="AA593" s="10">
        <v>10800000</v>
      </c>
      <c r="AB593" s="10">
        <v>1800000</v>
      </c>
      <c r="AC593" s="28">
        <v>1260</v>
      </c>
      <c r="AD593" s="37">
        <v>45090</v>
      </c>
      <c r="AE593" s="10">
        <v>86400000</v>
      </c>
      <c r="AF593" s="28">
        <v>1558</v>
      </c>
      <c r="AG593" s="37">
        <v>45105</v>
      </c>
      <c r="AH593" s="10">
        <v>10800000</v>
      </c>
      <c r="AI593" s="15" t="s">
        <v>112</v>
      </c>
      <c r="AJ593" s="16">
        <v>45105</v>
      </c>
      <c r="AK593" s="6" t="s">
        <v>3677</v>
      </c>
      <c r="AL593" s="35" t="s">
        <v>114</v>
      </c>
      <c r="AM593" s="28" t="s">
        <v>232</v>
      </c>
      <c r="AN593" s="15" t="s">
        <v>233</v>
      </c>
      <c r="AO593" s="11"/>
      <c r="AP593" s="11" t="s">
        <v>135</v>
      </c>
      <c r="AQ593" s="11"/>
      <c r="AR593" s="40"/>
      <c r="AS593" s="40"/>
      <c r="AT593" s="40"/>
      <c r="AU593" s="40"/>
      <c r="AV593" s="40"/>
      <c r="AW593" s="40"/>
      <c r="AX593" s="40"/>
      <c r="AY593" s="40"/>
      <c r="AZ593" s="40"/>
      <c r="BA593" s="40"/>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217"/>
      <c r="BY593" s="92">
        <f>V593</f>
        <v>45291</v>
      </c>
      <c r="BZ593" s="26">
        <f>Y593+AZ593</f>
        <v>180</v>
      </c>
      <c r="CA593" s="26" t="str">
        <f>Z593</f>
        <v xml:space="preserve">6 MESES </v>
      </c>
      <c r="CB593" s="131">
        <f>AA593+AU593</f>
        <v>10800000</v>
      </c>
      <c r="CC593" s="14" t="s">
        <v>121</v>
      </c>
      <c r="CD593" s="40"/>
      <c r="CE593" s="40"/>
      <c r="CF593" s="40"/>
      <c r="CG593" s="40"/>
      <c r="CH593" s="40"/>
      <c r="CI593" s="40"/>
      <c r="CJ593" s="40"/>
      <c r="CK593" s="40"/>
      <c r="CL593" s="40"/>
      <c r="CM593" s="40"/>
      <c r="CN593" s="40"/>
      <c r="CO593" s="40"/>
      <c r="CP593" s="40"/>
      <c r="CQ593" s="40"/>
      <c r="CR593" s="40"/>
      <c r="CS593" s="40"/>
      <c r="CT593" s="40"/>
      <c r="CU593" s="40"/>
      <c r="CV593" s="40"/>
      <c r="CW593" s="40"/>
      <c r="CX593" s="40"/>
      <c r="CY593" s="40"/>
      <c r="CZ593" s="40"/>
      <c r="DA593" s="40"/>
    </row>
    <row r="594" spans="1:105" ht="26.25" customHeight="1" x14ac:dyDescent="0.2">
      <c r="A594" s="79">
        <v>596</v>
      </c>
      <c r="B594" s="101">
        <v>91702</v>
      </c>
      <c r="C594" s="42" t="s">
        <v>870</v>
      </c>
      <c r="D594" s="1" t="s">
        <v>871</v>
      </c>
      <c r="E594" s="29" t="s">
        <v>872</v>
      </c>
      <c r="F594" s="154" t="s">
        <v>3678</v>
      </c>
      <c r="G594" s="80" t="s">
        <v>3679</v>
      </c>
      <c r="H594" s="50" t="s">
        <v>100</v>
      </c>
      <c r="I594" s="54" t="s">
        <v>129</v>
      </c>
      <c r="J594" s="49" t="s">
        <v>249</v>
      </c>
      <c r="K594" s="31">
        <v>3</v>
      </c>
      <c r="L594" s="50" t="s">
        <v>103</v>
      </c>
      <c r="M594" s="126" t="s">
        <v>3680</v>
      </c>
      <c r="N594" s="126" t="s">
        <v>105</v>
      </c>
      <c r="O594" s="126" t="s">
        <v>106</v>
      </c>
      <c r="P594" s="50" t="s">
        <v>3681</v>
      </c>
      <c r="Q594" s="80" t="s">
        <v>2497</v>
      </c>
      <c r="R594" s="36" t="s">
        <v>109</v>
      </c>
      <c r="S594" s="50" t="s">
        <v>110</v>
      </c>
      <c r="T594" s="139">
        <v>45105</v>
      </c>
      <c r="U594" s="38">
        <v>45111</v>
      </c>
      <c r="V594" s="38">
        <v>45263</v>
      </c>
      <c r="W594" s="8">
        <v>5</v>
      </c>
      <c r="X594" s="8">
        <v>0</v>
      </c>
      <c r="Y594" s="8">
        <f>5*30</f>
        <v>150</v>
      </c>
      <c r="Z594" s="8" t="s">
        <v>319</v>
      </c>
      <c r="AA594" s="115">
        <v>22750000</v>
      </c>
      <c r="AB594" s="115">
        <v>4550000</v>
      </c>
      <c r="AC594" s="138">
        <v>1276</v>
      </c>
      <c r="AD594" s="38">
        <v>45103</v>
      </c>
      <c r="AE594" s="115">
        <v>91000000</v>
      </c>
      <c r="AF594" s="138">
        <v>1557</v>
      </c>
      <c r="AG594" s="38">
        <v>45105</v>
      </c>
      <c r="AH594" s="115">
        <v>22750000</v>
      </c>
      <c r="AI594" s="36" t="s">
        <v>112</v>
      </c>
      <c r="AJ594" s="116">
        <v>45105</v>
      </c>
      <c r="AK594" s="114" t="s">
        <v>3682</v>
      </c>
      <c r="AL594" s="50" t="s">
        <v>114</v>
      </c>
      <c r="AM594" s="138" t="s">
        <v>879</v>
      </c>
      <c r="AN594" s="36" t="s">
        <v>874</v>
      </c>
      <c r="AO594" s="36" t="s">
        <v>1126</v>
      </c>
      <c r="AP594" s="309" t="s">
        <v>265</v>
      </c>
      <c r="AQ594" s="31">
        <v>1</v>
      </c>
      <c r="AR594" s="80" t="s">
        <v>118</v>
      </c>
      <c r="AS594" s="140">
        <v>45261</v>
      </c>
      <c r="AT594" s="115">
        <v>4550000</v>
      </c>
      <c r="AU594" s="115">
        <v>4550000</v>
      </c>
      <c r="AV594" s="154">
        <v>1</v>
      </c>
      <c r="AW594" s="154">
        <v>0</v>
      </c>
      <c r="AX594" s="154">
        <v>30</v>
      </c>
      <c r="AY594" s="154" t="s">
        <v>136</v>
      </c>
      <c r="AZ594" s="154">
        <v>30</v>
      </c>
      <c r="BA594" s="140">
        <v>45294</v>
      </c>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215"/>
      <c r="BY594" s="140">
        <v>45294</v>
      </c>
      <c r="BZ594" s="154">
        <f>Y594+AZ594</f>
        <v>180</v>
      </c>
      <c r="CA594" s="154" t="s">
        <v>1668</v>
      </c>
      <c r="CB594" s="115">
        <f>AA594+AU594</f>
        <v>27300000</v>
      </c>
      <c r="CC594" s="127" t="s">
        <v>121</v>
      </c>
      <c r="CD594" s="220"/>
      <c r="CE594" s="75"/>
      <c r="CF594" s="75"/>
      <c r="CG594" s="75"/>
      <c r="CH594" s="75"/>
      <c r="CI594" s="75"/>
      <c r="CJ594" s="75"/>
      <c r="CK594" s="75"/>
      <c r="CL594" s="75"/>
      <c r="CM594" s="75"/>
      <c r="CN594" s="75"/>
      <c r="CO594" s="75"/>
      <c r="CP594" s="75"/>
      <c r="CQ594" s="75"/>
      <c r="CR594" s="75"/>
      <c r="CS594" s="75"/>
      <c r="CT594" s="75"/>
      <c r="CU594" s="75"/>
      <c r="CV594" s="75"/>
      <c r="CW594" s="75"/>
      <c r="CX594" s="75"/>
      <c r="CY594" s="75"/>
      <c r="CZ594" s="75"/>
      <c r="DA594" s="75"/>
    </row>
    <row r="595" spans="1:105" ht="26.25" customHeight="1" x14ac:dyDescent="0.2">
      <c r="A595" s="64">
        <v>597</v>
      </c>
      <c r="B595" s="100">
        <v>92212</v>
      </c>
      <c r="C595" s="1" t="s">
        <v>3683</v>
      </c>
      <c r="D595" s="1" t="s">
        <v>96</v>
      </c>
      <c r="E595" s="29" t="s">
        <v>97</v>
      </c>
      <c r="F595" s="30" t="s">
        <v>3684</v>
      </c>
      <c r="G595" s="26" t="s">
        <v>3685</v>
      </c>
      <c r="H595" s="35" t="s">
        <v>100</v>
      </c>
      <c r="I595" s="24" t="s">
        <v>101</v>
      </c>
      <c r="J595" s="5" t="s">
        <v>249</v>
      </c>
      <c r="K595" s="11">
        <v>3</v>
      </c>
      <c r="L595" s="35" t="s">
        <v>214</v>
      </c>
      <c r="M595" s="52" t="s">
        <v>215</v>
      </c>
      <c r="N595" s="52" t="s">
        <v>105</v>
      </c>
      <c r="O595" s="52" t="s">
        <v>106</v>
      </c>
      <c r="P595" s="35" t="s">
        <v>3686</v>
      </c>
      <c r="Q595" s="26" t="s">
        <v>217</v>
      </c>
      <c r="R595" s="15" t="s">
        <v>109</v>
      </c>
      <c r="S595" s="35" t="s">
        <v>110</v>
      </c>
      <c r="T595" s="12">
        <v>45105</v>
      </c>
      <c r="U595" s="37">
        <v>45111</v>
      </c>
      <c r="V595" s="37">
        <v>45263</v>
      </c>
      <c r="W595" s="7">
        <v>5</v>
      </c>
      <c r="X595" s="7">
        <v>0</v>
      </c>
      <c r="Y595" s="7">
        <f>5*30</f>
        <v>150</v>
      </c>
      <c r="Z595" s="7" t="s">
        <v>319</v>
      </c>
      <c r="AA595" s="10">
        <v>9000000</v>
      </c>
      <c r="AB595" s="10">
        <v>1800000</v>
      </c>
      <c r="AC595" s="28">
        <v>1285</v>
      </c>
      <c r="AD595" s="37">
        <v>45105</v>
      </c>
      <c r="AE595" s="10">
        <v>9000000</v>
      </c>
      <c r="AF595" s="28">
        <v>1574</v>
      </c>
      <c r="AG595" s="37">
        <v>45105</v>
      </c>
      <c r="AH595" s="10">
        <v>9000000</v>
      </c>
      <c r="AI595" s="15" t="s">
        <v>112</v>
      </c>
      <c r="AJ595" s="16">
        <v>45105</v>
      </c>
      <c r="AK595" s="6" t="s">
        <v>3687</v>
      </c>
      <c r="AL595" s="35" t="s">
        <v>114</v>
      </c>
      <c r="AM595" s="28" t="s">
        <v>523</v>
      </c>
      <c r="AN595" s="15" t="s">
        <v>3578</v>
      </c>
      <c r="AO595" s="11"/>
      <c r="AP595" s="310" t="s">
        <v>472</v>
      </c>
      <c r="AQ595" s="11">
        <v>1</v>
      </c>
      <c r="AR595" s="26" t="s">
        <v>118</v>
      </c>
      <c r="AS595" s="94">
        <v>45261</v>
      </c>
      <c r="AT595" s="10">
        <v>3600000</v>
      </c>
      <c r="AU595" s="10">
        <v>3600000</v>
      </c>
      <c r="AV595" s="30">
        <v>2</v>
      </c>
      <c r="AW595" s="30">
        <v>0</v>
      </c>
      <c r="AX595" s="30">
        <v>60</v>
      </c>
      <c r="AY595" s="30" t="s">
        <v>119</v>
      </c>
      <c r="AZ595" s="30">
        <v>60</v>
      </c>
      <c r="BA595" s="94">
        <v>45325</v>
      </c>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215"/>
      <c r="BY595" s="94">
        <v>45325</v>
      </c>
      <c r="BZ595" s="30">
        <f>Y595+AZ595</f>
        <v>210</v>
      </c>
      <c r="CA595" s="30" t="s">
        <v>2606</v>
      </c>
      <c r="CB595" s="10">
        <f>AA595+AU595</f>
        <v>12600000</v>
      </c>
      <c r="CC595" s="14" t="s">
        <v>121</v>
      </c>
      <c r="CD595" s="214"/>
      <c r="CE595" s="40"/>
      <c r="CF595" s="40"/>
      <c r="CG595" s="40"/>
      <c r="CH595" s="40"/>
      <c r="CI595" s="40"/>
      <c r="CJ595" s="40"/>
      <c r="CK595" s="40"/>
      <c r="CL595" s="40"/>
      <c r="CM595" s="40"/>
      <c r="CN595" s="40"/>
      <c r="CO595" s="40"/>
      <c r="CP595" s="40"/>
      <c r="CQ595" s="40"/>
      <c r="CR595" s="40"/>
      <c r="CS595" s="40"/>
      <c r="CT595" s="40"/>
      <c r="CU595" s="40"/>
      <c r="CV595" s="40"/>
      <c r="CW595" s="40"/>
      <c r="CX595" s="40"/>
      <c r="CY595" s="40"/>
      <c r="CZ595" s="40"/>
      <c r="DA595" s="40"/>
    </row>
    <row r="596" spans="1:105" ht="26.25" customHeight="1" x14ac:dyDescent="0.2">
      <c r="A596" s="64">
        <v>598</v>
      </c>
      <c r="B596" s="100">
        <v>91730</v>
      </c>
      <c r="C596" s="1" t="s">
        <v>95</v>
      </c>
      <c r="D596" s="1" t="s">
        <v>96</v>
      </c>
      <c r="E596" s="29" t="s">
        <v>97</v>
      </c>
      <c r="F596" s="30" t="s">
        <v>3688</v>
      </c>
      <c r="G596" s="26" t="s">
        <v>3689</v>
      </c>
      <c r="H596" s="35" t="s">
        <v>100</v>
      </c>
      <c r="I596" s="24" t="s">
        <v>101</v>
      </c>
      <c r="J596" s="5" t="s">
        <v>249</v>
      </c>
      <c r="K596" s="11">
        <v>3</v>
      </c>
      <c r="L596" s="35" t="s">
        <v>103</v>
      </c>
      <c r="M596" s="52" t="s">
        <v>1614</v>
      </c>
      <c r="N596" s="52" t="s">
        <v>105</v>
      </c>
      <c r="O596" s="52" t="s">
        <v>106</v>
      </c>
      <c r="P596" s="35" t="s">
        <v>3690</v>
      </c>
      <c r="Q596" s="26" t="s">
        <v>3691</v>
      </c>
      <c r="R596" s="15" t="s">
        <v>109</v>
      </c>
      <c r="S596" s="35" t="s">
        <v>110</v>
      </c>
      <c r="T596" s="12">
        <v>45105</v>
      </c>
      <c r="U596" s="37">
        <v>45111</v>
      </c>
      <c r="V596" s="37">
        <v>45263</v>
      </c>
      <c r="W596" s="7">
        <v>5</v>
      </c>
      <c r="X596" s="7">
        <v>0</v>
      </c>
      <c r="Y596" s="7">
        <f>5*30</f>
        <v>150</v>
      </c>
      <c r="Z596" s="7" t="s">
        <v>319</v>
      </c>
      <c r="AA596" s="10">
        <v>22750000</v>
      </c>
      <c r="AB596" s="10">
        <v>4550000</v>
      </c>
      <c r="AC596" s="28">
        <v>1280</v>
      </c>
      <c r="AD596" s="37">
        <v>45104</v>
      </c>
      <c r="AE596" s="10">
        <v>45500000</v>
      </c>
      <c r="AF596" s="28">
        <v>1563</v>
      </c>
      <c r="AG596" s="37">
        <v>45105</v>
      </c>
      <c r="AH596" s="10">
        <v>22750000</v>
      </c>
      <c r="AI596" s="15" t="s">
        <v>112</v>
      </c>
      <c r="AJ596" s="16">
        <v>45105</v>
      </c>
      <c r="AK596" s="6" t="s">
        <v>3692</v>
      </c>
      <c r="AL596" s="35" t="s">
        <v>114</v>
      </c>
      <c r="AM596" s="28" t="s">
        <v>523</v>
      </c>
      <c r="AN596" s="15" t="s">
        <v>240</v>
      </c>
      <c r="AO596" s="11"/>
      <c r="AP596" s="310" t="s">
        <v>117</v>
      </c>
      <c r="AQ596" s="11">
        <v>1</v>
      </c>
      <c r="AR596" s="26" t="s">
        <v>118</v>
      </c>
      <c r="AS596" s="94">
        <v>45261</v>
      </c>
      <c r="AT596" s="10">
        <v>4550000</v>
      </c>
      <c r="AU596" s="10">
        <v>4550000</v>
      </c>
      <c r="AV596" s="30">
        <v>1</v>
      </c>
      <c r="AW596" s="30">
        <v>0</v>
      </c>
      <c r="AX596" s="30">
        <v>30</v>
      </c>
      <c r="AY596" s="30" t="s">
        <v>136</v>
      </c>
      <c r="AZ596" s="30">
        <v>30</v>
      </c>
      <c r="BA596" s="94">
        <v>45294</v>
      </c>
      <c r="BB596" s="85"/>
      <c r="BC596" s="85"/>
      <c r="BD596" s="85"/>
      <c r="BE596" s="85"/>
      <c r="BF596" s="85"/>
      <c r="BG596" s="85"/>
      <c r="BH596" s="85"/>
      <c r="BI596" s="85"/>
      <c r="BJ596" s="85"/>
      <c r="BK596" s="85"/>
      <c r="BL596" s="85"/>
      <c r="BM596" s="85"/>
      <c r="BN596" s="85"/>
      <c r="BO596" s="85"/>
      <c r="BP596" s="85"/>
      <c r="BQ596" s="85"/>
      <c r="BR596" s="85"/>
      <c r="BS596" s="85"/>
      <c r="BT596" s="85"/>
      <c r="BU596" s="85"/>
      <c r="BV596" s="85"/>
      <c r="BW596" s="85"/>
      <c r="BX596" s="218"/>
      <c r="BY596" s="94">
        <v>45294</v>
      </c>
      <c r="BZ596" s="30">
        <f>Y596+AZ596</f>
        <v>180</v>
      </c>
      <c r="CA596" s="30" t="s">
        <v>1668</v>
      </c>
      <c r="CB596" s="10">
        <f>AA596+AU596</f>
        <v>27300000</v>
      </c>
      <c r="CC596" s="14" t="s">
        <v>121</v>
      </c>
      <c r="CD596" s="214"/>
      <c r="CE596" s="40"/>
      <c r="CF596" s="40"/>
      <c r="CG596" s="40"/>
      <c r="CH596" s="40"/>
      <c r="CI596" s="40"/>
      <c r="CJ596" s="40"/>
      <c r="CK596" s="40"/>
      <c r="CL596" s="40"/>
      <c r="CM596" s="40"/>
      <c r="CN596" s="40"/>
      <c r="CO596" s="40"/>
      <c r="CP596" s="40"/>
      <c r="CQ596" s="40"/>
      <c r="CR596" s="40"/>
      <c r="CS596" s="40"/>
      <c r="CT596" s="40"/>
      <c r="CU596" s="40"/>
      <c r="CV596" s="40"/>
      <c r="CW596" s="40"/>
      <c r="CX596" s="40"/>
      <c r="CY596" s="40"/>
      <c r="CZ596" s="40"/>
      <c r="DA596" s="40"/>
    </row>
    <row r="597" spans="1:105" ht="27.75" hidden="1" customHeight="1" x14ac:dyDescent="0.2">
      <c r="A597" s="271">
        <v>599</v>
      </c>
      <c r="B597" s="208">
        <v>91786</v>
      </c>
      <c r="C597" s="1" t="s">
        <v>2559</v>
      </c>
      <c r="D597" s="1" t="s">
        <v>3169</v>
      </c>
      <c r="E597" s="205" t="s">
        <v>3170</v>
      </c>
      <c r="F597" s="275" t="s">
        <v>3693</v>
      </c>
      <c r="G597" s="273" t="s">
        <v>3694</v>
      </c>
      <c r="H597" s="143" t="s">
        <v>2564</v>
      </c>
      <c r="I597" s="150" t="s">
        <v>1446</v>
      </c>
      <c r="J597" s="150" t="s">
        <v>1446</v>
      </c>
      <c r="K597" s="150" t="s">
        <v>1446</v>
      </c>
      <c r="L597" s="150" t="s">
        <v>1446</v>
      </c>
      <c r="M597" s="150" t="s">
        <v>1446</v>
      </c>
      <c r="N597" s="150" t="s">
        <v>1446</v>
      </c>
      <c r="O597" s="150" t="s">
        <v>1446</v>
      </c>
      <c r="P597" s="143" t="s">
        <v>3695</v>
      </c>
      <c r="Q597" s="123" t="s">
        <v>3696</v>
      </c>
      <c r="R597" s="120" t="s">
        <v>109</v>
      </c>
      <c r="S597" s="143" t="s">
        <v>2584</v>
      </c>
      <c r="T597" s="152">
        <v>45105</v>
      </c>
      <c r="U597" s="153">
        <v>45140</v>
      </c>
      <c r="V597" s="153">
        <v>45413</v>
      </c>
      <c r="W597" s="118">
        <v>9</v>
      </c>
      <c r="X597" s="118">
        <v>0</v>
      </c>
      <c r="Y597" s="118">
        <f>9*30</f>
        <v>270</v>
      </c>
      <c r="Z597" s="118" t="s">
        <v>1493</v>
      </c>
      <c r="AA597" s="119">
        <v>235000000</v>
      </c>
      <c r="AB597" s="274" t="s">
        <v>1446</v>
      </c>
      <c r="AC597" s="151">
        <v>1270</v>
      </c>
      <c r="AD597" s="153">
        <v>45097</v>
      </c>
      <c r="AE597" s="119">
        <v>235000000</v>
      </c>
      <c r="AF597" s="151">
        <v>1553</v>
      </c>
      <c r="AG597" s="153">
        <v>45105</v>
      </c>
      <c r="AH597" s="119">
        <v>235000000</v>
      </c>
      <c r="AI597" s="120" t="s">
        <v>112</v>
      </c>
      <c r="AJ597" s="121">
        <v>45105</v>
      </c>
      <c r="AK597" s="122" t="s">
        <v>3697</v>
      </c>
      <c r="AL597" s="143" t="s">
        <v>2587</v>
      </c>
      <c r="AM597" s="151" t="s">
        <v>2363</v>
      </c>
      <c r="AN597" s="120" t="s">
        <v>486</v>
      </c>
      <c r="AO597" s="83"/>
      <c r="AP597" s="83" t="s">
        <v>126</v>
      </c>
      <c r="AQ597" s="83"/>
      <c r="AR597" s="63"/>
      <c r="AS597" s="63"/>
      <c r="AT597" s="63"/>
      <c r="AU597" s="63"/>
      <c r="AV597" s="63"/>
      <c r="AW597" s="63"/>
      <c r="AX597" s="63"/>
      <c r="AY597" s="63"/>
      <c r="AZ597" s="63"/>
      <c r="BA597" s="63"/>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176">
        <f>V597</f>
        <v>45413</v>
      </c>
      <c r="BZ597" s="63"/>
      <c r="CA597" s="63"/>
      <c r="CB597" s="63"/>
      <c r="CC597" s="128" t="s">
        <v>121</v>
      </c>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123" t="s">
        <v>1446</v>
      </c>
      <c r="CZ597" s="123"/>
      <c r="DA597" s="63"/>
    </row>
    <row r="598" spans="1:105" ht="27.75" customHeight="1" x14ac:dyDescent="0.2">
      <c r="A598" s="64">
        <v>600</v>
      </c>
      <c r="B598" s="100">
        <v>91730</v>
      </c>
      <c r="C598" s="46" t="s">
        <v>3698</v>
      </c>
      <c r="D598" s="46" t="s">
        <v>96</v>
      </c>
      <c r="E598" s="110" t="s">
        <v>97</v>
      </c>
      <c r="F598" s="30" t="s">
        <v>3699</v>
      </c>
      <c r="G598" s="26" t="s">
        <v>3578</v>
      </c>
      <c r="H598" s="35" t="s">
        <v>100</v>
      </c>
      <c r="I598" s="24" t="s">
        <v>101</v>
      </c>
      <c r="J598" s="5" t="s">
        <v>249</v>
      </c>
      <c r="K598" s="11">
        <v>3</v>
      </c>
      <c r="L598" s="35" t="s">
        <v>103</v>
      </c>
      <c r="M598" s="52" t="s">
        <v>3700</v>
      </c>
      <c r="N598" s="52" t="s">
        <v>105</v>
      </c>
      <c r="O598" s="52" t="s">
        <v>106</v>
      </c>
      <c r="P598" s="35" t="s">
        <v>3701</v>
      </c>
      <c r="Q598" s="26" t="s">
        <v>3691</v>
      </c>
      <c r="R598" s="15" t="s">
        <v>109</v>
      </c>
      <c r="S598" s="35" t="s">
        <v>110</v>
      </c>
      <c r="T598" s="12">
        <v>45105</v>
      </c>
      <c r="U598" s="37">
        <v>45111</v>
      </c>
      <c r="V598" s="37">
        <v>45263</v>
      </c>
      <c r="W598" s="7">
        <v>5</v>
      </c>
      <c r="X598" s="7">
        <v>0</v>
      </c>
      <c r="Y598" s="7">
        <f>5*30</f>
        <v>150</v>
      </c>
      <c r="Z598" s="7" t="s">
        <v>319</v>
      </c>
      <c r="AA598" s="10">
        <v>22750000</v>
      </c>
      <c r="AB598" s="10">
        <v>4550000</v>
      </c>
      <c r="AC598" s="28">
        <v>1280</v>
      </c>
      <c r="AD598" s="37">
        <v>45104</v>
      </c>
      <c r="AE598" s="10">
        <v>45500000</v>
      </c>
      <c r="AF598" s="28">
        <v>1561</v>
      </c>
      <c r="AG598" s="37">
        <v>45105</v>
      </c>
      <c r="AH598" s="10">
        <v>22750000</v>
      </c>
      <c r="AI598" s="15" t="s">
        <v>112</v>
      </c>
      <c r="AJ598" s="16">
        <v>45105</v>
      </c>
      <c r="AK598" s="6" t="s">
        <v>3702</v>
      </c>
      <c r="AL598" s="35" t="s">
        <v>114</v>
      </c>
      <c r="AM598" s="28" t="s">
        <v>523</v>
      </c>
      <c r="AN598" s="15" t="s">
        <v>240</v>
      </c>
      <c r="AO598" s="11"/>
      <c r="AP598" s="310" t="s">
        <v>172</v>
      </c>
      <c r="AQ598" s="11">
        <v>1</v>
      </c>
      <c r="AR598" s="26" t="s">
        <v>118</v>
      </c>
      <c r="AS598" s="94">
        <v>45261</v>
      </c>
      <c r="AT598" s="10">
        <v>4550000</v>
      </c>
      <c r="AU598" s="10">
        <v>4550000</v>
      </c>
      <c r="AV598" s="30">
        <v>1</v>
      </c>
      <c r="AW598" s="30">
        <v>0</v>
      </c>
      <c r="AX598" s="30">
        <v>30</v>
      </c>
      <c r="AY598" s="30" t="s">
        <v>136</v>
      </c>
      <c r="AZ598" s="30">
        <v>30</v>
      </c>
      <c r="BA598" s="94">
        <v>45294</v>
      </c>
      <c r="BB598" s="75"/>
      <c r="BC598" s="75"/>
      <c r="BD598" s="75"/>
      <c r="BE598" s="75"/>
      <c r="BF598" s="75"/>
      <c r="BG598" s="75"/>
      <c r="BH598" s="75"/>
      <c r="BI598" s="75"/>
      <c r="BJ598" s="75"/>
      <c r="BK598" s="75"/>
      <c r="BL598" s="75"/>
      <c r="BM598" s="75"/>
      <c r="BN598" s="75"/>
      <c r="BO598" s="75"/>
      <c r="BP598" s="75"/>
      <c r="BQ598" s="75"/>
      <c r="BR598" s="75"/>
      <c r="BS598" s="75"/>
      <c r="BT598" s="75"/>
      <c r="BU598" s="75"/>
      <c r="BV598" s="75"/>
      <c r="BW598" s="75"/>
      <c r="BX598" s="207"/>
      <c r="BY598" s="94">
        <v>45294</v>
      </c>
      <c r="BZ598" s="30">
        <f>Y598+AZ598</f>
        <v>180</v>
      </c>
      <c r="CA598" s="30" t="s">
        <v>1668</v>
      </c>
      <c r="CB598" s="10">
        <f>AA598+AU598</f>
        <v>27300000</v>
      </c>
      <c r="CC598" s="14" t="s">
        <v>121</v>
      </c>
      <c r="CD598" s="214"/>
      <c r="CE598" s="40"/>
      <c r="CF598" s="40"/>
      <c r="CG598" s="40"/>
      <c r="CH598" s="40"/>
      <c r="CI598" s="40"/>
      <c r="CJ598" s="40"/>
      <c r="CK598" s="40"/>
      <c r="CL598" s="40"/>
      <c r="CM598" s="40"/>
      <c r="CN598" s="40"/>
      <c r="CO598" s="40"/>
      <c r="CP598" s="40"/>
      <c r="CQ598" s="40"/>
      <c r="CR598" s="40"/>
      <c r="CS598" s="40"/>
      <c r="CT598" s="40"/>
      <c r="CU598" s="40"/>
      <c r="CV598" s="40"/>
      <c r="CW598" s="40"/>
      <c r="CX598" s="40"/>
      <c r="CY598" s="40"/>
      <c r="CZ598" s="40"/>
      <c r="DA598" s="40"/>
    </row>
    <row r="599" spans="1:105" ht="26.25" customHeight="1" x14ac:dyDescent="0.2">
      <c r="A599" s="64">
        <v>601</v>
      </c>
      <c r="B599" s="181">
        <v>92130</v>
      </c>
      <c r="C599" s="81"/>
      <c r="D599" s="26" t="s">
        <v>3703</v>
      </c>
      <c r="E599" s="180" t="s">
        <v>3704</v>
      </c>
      <c r="F599" s="30" t="s">
        <v>3705</v>
      </c>
      <c r="G599" s="26" t="s">
        <v>3706</v>
      </c>
      <c r="H599" s="35" t="s">
        <v>100</v>
      </c>
      <c r="I599" s="24" t="s">
        <v>129</v>
      </c>
      <c r="J599" s="5" t="s">
        <v>249</v>
      </c>
      <c r="K599" s="11">
        <v>1</v>
      </c>
      <c r="L599" s="35" t="s">
        <v>103</v>
      </c>
      <c r="M599" s="52" t="s">
        <v>3707</v>
      </c>
      <c r="N599" s="52" t="s">
        <v>105</v>
      </c>
      <c r="O599" s="52" t="s">
        <v>106</v>
      </c>
      <c r="P599" s="35" t="s">
        <v>3708</v>
      </c>
      <c r="Q599" s="26" t="s">
        <v>3709</v>
      </c>
      <c r="R599" s="15" t="s">
        <v>109</v>
      </c>
      <c r="S599" s="35" t="s">
        <v>110</v>
      </c>
      <c r="T599" s="12">
        <v>45105</v>
      </c>
      <c r="U599" s="37">
        <v>45111</v>
      </c>
      <c r="V599" s="37">
        <v>45233</v>
      </c>
      <c r="W599" s="7">
        <v>4</v>
      </c>
      <c r="X599" s="7">
        <v>0</v>
      </c>
      <c r="Y599" s="7">
        <f>4*30</f>
        <v>120</v>
      </c>
      <c r="Z599" s="7" t="s">
        <v>144</v>
      </c>
      <c r="AA599" s="10">
        <v>26000000</v>
      </c>
      <c r="AB599" s="10">
        <v>6500000</v>
      </c>
      <c r="AC599" s="28">
        <v>1284</v>
      </c>
      <c r="AD599" s="37">
        <v>45105</v>
      </c>
      <c r="AE599" s="10">
        <v>26000000</v>
      </c>
      <c r="AF599" s="28">
        <v>1571</v>
      </c>
      <c r="AG599" s="37">
        <v>45105</v>
      </c>
      <c r="AH599" s="10">
        <v>26000000</v>
      </c>
      <c r="AI599" s="15" t="s">
        <v>112</v>
      </c>
      <c r="AJ599" s="16">
        <v>45105</v>
      </c>
      <c r="AK599" s="6" t="s">
        <v>3710</v>
      </c>
      <c r="AL599" s="35" t="s">
        <v>114</v>
      </c>
      <c r="AM599" s="28" t="s">
        <v>788</v>
      </c>
      <c r="AN599" s="15" t="s">
        <v>296</v>
      </c>
      <c r="AO599" s="73" t="s">
        <v>3711</v>
      </c>
      <c r="AP599" s="310" t="s">
        <v>472</v>
      </c>
      <c r="AQ599" s="11">
        <v>1</v>
      </c>
      <c r="AR599" s="26" t="s">
        <v>118</v>
      </c>
      <c r="AS599" s="94">
        <v>45231</v>
      </c>
      <c r="AT599" s="10">
        <v>13000000</v>
      </c>
      <c r="AU599" s="10">
        <v>13000000</v>
      </c>
      <c r="AV599" s="7">
        <v>2</v>
      </c>
      <c r="AW599" s="7">
        <v>0</v>
      </c>
      <c r="AX599" s="7">
        <v>60</v>
      </c>
      <c r="AY599" s="7" t="s">
        <v>119</v>
      </c>
      <c r="AZ599" s="7">
        <v>60</v>
      </c>
      <c r="BA599" s="94">
        <v>45294</v>
      </c>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215"/>
      <c r="BY599" s="94">
        <v>45294</v>
      </c>
      <c r="BZ599" s="7">
        <f>Y599+AZ599</f>
        <v>180</v>
      </c>
      <c r="CA599" s="7" t="s">
        <v>1668</v>
      </c>
      <c r="CB599" s="10">
        <f>AA599+AU599</f>
        <v>39000000</v>
      </c>
      <c r="CC599" s="14" t="s">
        <v>121</v>
      </c>
      <c r="CD599" s="214"/>
      <c r="CE599" s="40"/>
      <c r="CF599" s="40"/>
      <c r="CG599" s="40"/>
      <c r="CH599" s="40"/>
      <c r="CI599" s="40"/>
      <c r="CJ599" s="40"/>
      <c r="CK599" s="40"/>
      <c r="CL599" s="40"/>
      <c r="CM599" s="40"/>
      <c r="CN599" s="40"/>
      <c r="CO599" s="40"/>
      <c r="CP599" s="40"/>
      <c r="CQ599" s="40"/>
      <c r="CR599" s="40"/>
      <c r="CS599" s="40"/>
      <c r="CT599" s="40"/>
      <c r="CU599" s="40"/>
      <c r="CV599" s="40"/>
      <c r="CW599" s="40"/>
      <c r="CX599" s="40"/>
      <c r="CY599" s="40"/>
      <c r="CZ599" s="40"/>
      <c r="DA599" s="40"/>
    </row>
    <row r="600" spans="1:105" ht="26.25" customHeight="1" x14ac:dyDescent="0.2">
      <c r="A600" s="64">
        <v>602</v>
      </c>
      <c r="B600" s="182">
        <v>91910</v>
      </c>
      <c r="C600" s="80" t="s">
        <v>1105</v>
      </c>
      <c r="D600" s="76" t="s">
        <v>991</v>
      </c>
      <c r="E600" s="78" t="s">
        <v>992</v>
      </c>
      <c r="F600" s="30" t="s">
        <v>3712</v>
      </c>
      <c r="G600" s="26" t="s">
        <v>3713</v>
      </c>
      <c r="H600" s="35" t="s">
        <v>100</v>
      </c>
      <c r="I600" s="24" t="s">
        <v>101</v>
      </c>
      <c r="J600" s="5" t="s">
        <v>249</v>
      </c>
      <c r="K600" s="11">
        <v>4</v>
      </c>
      <c r="L600" s="35" t="s">
        <v>103</v>
      </c>
      <c r="M600" s="52" t="s">
        <v>3714</v>
      </c>
      <c r="N600" s="52" t="s">
        <v>105</v>
      </c>
      <c r="O600" s="52" t="s">
        <v>106</v>
      </c>
      <c r="P600" s="35" t="s">
        <v>3715</v>
      </c>
      <c r="Q600" s="26" t="s">
        <v>3716</v>
      </c>
      <c r="R600" s="15" t="s">
        <v>109</v>
      </c>
      <c r="S600" s="35" t="s">
        <v>110</v>
      </c>
      <c r="T600" s="12">
        <v>45105</v>
      </c>
      <c r="U600" s="37">
        <v>45111</v>
      </c>
      <c r="V600" s="37">
        <v>45263</v>
      </c>
      <c r="W600" s="7">
        <v>5</v>
      </c>
      <c r="X600" s="7">
        <v>0</v>
      </c>
      <c r="Y600" s="7">
        <f>5*30</f>
        <v>150</v>
      </c>
      <c r="Z600" s="7" t="s">
        <v>319</v>
      </c>
      <c r="AA600" s="10">
        <v>25000000</v>
      </c>
      <c r="AB600" s="10">
        <v>5000000</v>
      </c>
      <c r="AC600" s="28">
        <v>1282</v>
      </c>
      <c r="AD600" s="37">
        <v>45104</v>
      </c>
      <c r="AE600" s="10">
        <v>25000000</v>
      </c>
      <c r="AF600" s="28">
        <v>1568</v>
      </c>
      <c r="AG600" s="37">
        <v>45105</v>
      </c>
      <c r="AH600" s="10">
        <v>25000000</v>
      </c>
      <c r="AI600" s="15" t="s">
        <v>112</v>
      </c>
      <c r="AJ600" s="16">
        <v>45105</v>
      </c>
      <c r="AK600" s="6" t="s">
        <v>3717</v>
      </c>
      <c r="AL600" s="35" t="s">
        <v>114</v>
      </c>
      <c r="AM600" s="28" t="s">
        <v>1001</v>
      </c>
      <c r="AN600" s="15" t="s">
        <v>1217</v>
      </c>
      <c r="AO600" s="11"/>
      <c r="AP600" s="310" t="s">
        <v>219</v>
      </c>
      <c r="AQ600" s="11">
        <v>1</v>
      </c>
      <c r="AR600" s="26" t="s">
        <v>118</v>
      </c>
      <c r="AS600" s="94">
        <v>45261</v>
      </c>
      <c r="AT600" s="10">
        <v>5000000</v>
      </c>
      <c r="AU600" s="10">
        <v>5000000</v>
      </c>
      <c r="AV600" s="30">
        <v>1</v>
      </c>
      <c r="AW600" s="30">
        <v>0</v>
      </c>
      <c r="AX600" s="30">
        <v>30</v>
      </c>
      <c r="AY600" s="30" t="s">
        <v>136</v>
      </c>
      <c r="AZ600" s="30">
        <v>30</v>
      </c>
      <c r="BA600" s="94">
        <v>45294</v>
      </c>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215"/>
      <c r="BY600" s="94">
        <v>45294</v>
      </c>
      <c r="BZ600" s="30">
        <f>Y600+AZ600</f>
        <v>180</v>
      </c>
      <c r="CA600" s="30" t="s">
        <v>1668</v>
      </c>
      <c r="CB600" s="10">
        <f>AA600+AU600</f>
        <v>30000000</v>
      </c>
      <c r="CC600" s="14" t="s">
        <v>121</v>
      </c>
      <c r="CD600" s="214"/>
      <c r="CE600" s="40"/>
      <c r="CF600" s="40"/>
      <c r="CG600" s="40"/>
      <c r="CH600" s="40"/>
      <c r="CI600" s="40"/>
      <c r="CJ600" s="40"/>
      <c r="CK600" s="40"/>
      <c r="CL600" s="40"/>
      <c r="CM600" s="40"/>
      <c r="CN600" s="40"/>
      <c r="CO600" s="40"/>
      <c r="CP600" s="40"/>
      <c r="CQ600" s="40"/>
      <c r="CR600" s="40"/>
      <c r="CS600" s="40"/>
      <c r="CT600" s="40"/>
      <c r="CU600" s="40"/>
      <c r="CV600" s="40"/>
      <c r="CW600" s="40"/>
      <c r="CX600" s="40"/>
      <c r="CY600" s="40"/>
      <c r="CZ600" s="40"/>
      <c r="DA600" s="40"/>
    </row>
    <row r="601" spans="1:105" ht="26.25" customHeight="1" x14ac:dyDescent="0.2">
      <c r="A601" s="77">
        <v>603</v>
      </c>
      <c r="B601" s="102">
        <v>91606</v>
      </c>
      <c r="C601" s="26" t="s">
        <v>95</v>
      </c>
      <c r="D601" s="56" t="s">
        <v>96</v>
      </c>
      <c r="E601" s="29" t="s">
        <v>97</v>
      </c>
      <c r="F601" s="112" t="s">
        <v>3718</v>
      </c>
      <c r="G601" s="82" t="s">
        <v>3719</v>
      </c>
      <c r="H601" s="48" t="s">
        <v>100</v>
      </c>
      <c r="I601" s="45" t="s">
        <v>101</v>
      </c>
      <c r="J601" s="47" t="s">
        <v>249</v>
      </c>
      <c r="K601" s="39">
        <v>3</v>
      </c>
      <c r="L601" s="48" t="s">
        <v>214</v>
      </c>
      <c r="M601" s="132" t="s">
        <v>215</v>
      </c>
      <c r="N601" s="132" t="s">
        <v>105</v>
      </c>
      <c r="O601" s="132" t="s">
        <v>106</v>
      </c>
      <c r="P601" s="48" t="s">
        <v>3720</v>
      </c>
      <c r="Q601" s="82" t="s">
        <v>217</v>
      </c>
      <c r="R601" s="105" t="s">
        <v>109</v>
      </c>
      <c r="S601" s="48" t="s">
        <v>110</v>
      </c>
      <c r="T601" s="134">
        <v>45105</v>
      </c>
      <c r="U601" s="44">
        <v>45111</v>
      </c>
      <c r="V601" s="44">
        <v>45263</v>
      </c>
      <c r="W601" s="65">
        <v>5</v>
      </c>
      <c r="X601" s="65">
        <v>0</v>
      </c>
      <c r="Y601" s="65">
        <f>5*30</f>
        <v>150</v>
      </c>
      <c r="Z601" s="65" t="s">
        <v>319</v>
      </c>
      <c r="AA601" s="17">
        <v>12000000</v>
      </c>
      <c r="AB601" s="17">
        <v>2400000</v>
      </c>
      <c r="AC601" s="133">
        <v>1275</v>
      </c>
      <c r="AD601" s="44">
        <v>45099</v>
      </c>
      <c r="AE601" s="17">
        <v>108000000</v>
      </c>
      <c r="AF601" s="133">
        <v>1572</v>
      </c>
      <c r="AG601" s="44">
        <v>45105</v>
      </c>
      <c r="AH601" s="17">
        <v>12000000</v>
      </c>
      <c r="AI601" s="105" t="s">
        <v>112</v>
      </c>
      <c r="AJ601" s="108">
        <v>45105</v>
      </c>
      <c r="AK601" s="107" t="s">
        <v>3721</v>
      </c>
      <c r="AL601" s="48" t="s">
        <v>114</v>
      </c>
      <c r="AM601" s="133" t="s">
        <v>523</v>
      </c>
      <c r="AN601" s="105" t="s">
        <v>3578</v>
      </c>
      <c r="AO601" s="39"/>
      <c r="AP601" s="311" t="s">
        <v>472</v>
      </c>
      <c r="AQ601" s="11">
        <v>1</v>
      </c>
      <c r="AR601" s="26" t="s">
        <v>118</v>
      </c>
      <c r="AS601" s="94">
        <v>45261</v>
      </c>
      <c r="AT601" s="10">
        <v>2400000</v>
      </c>
      <c r="AU601" s="10">
        <v>2400000</v>
      </c>
      <c r="AV601" s="30">
        <v>1</v>
      </c>
      <c r="AW601" s="30">
        <v>0</v>
      </c>
      <c r="AX601" s="30">
        <v>30</v>
      </c>
      <c r="AY601" s="30" t="s">
        <v>136</v>
      </c>
      <c r="AZ601" s="30">
        <v>30</v>
      </c>
      <c r="BA601" s="94">
        <v>45294</v>
      </c>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215"/>
      <c r="BY601" s="94">
        <v>45294</v>
      </c>
      <c r="BZ601" s="30">
        <f>Y601+AZ601</f>
        <v>180</v>
      </c>
      <c r="CA601" s="30" t="s">
        <v>1668</v>
      </c>
      <c r="CB601" s="10">
        <f>AA601+AU601</f>
        <v>14400000</v>
      </c>
      <c r="CC601" s="14" t="s">
        <v>121</v>
      </c>
      <c r="CD601" s="221"/>
      <c r="CE601" s="85"/>
      <c r="CF601" s="85"/>
      <c r="CG601" s="85"/>
      <c r="CH601" s="85"/>
      <c r="CI601" s="85"/>
      <c r="CJ601" s="85"/>
      <c r="CK601" s="85"/>
      <c r="CL601" s="85"/>
      <c r="CM601" s="85"/>
      <c r="CN601" s="85"/>
      <c r="CO601" s="85"/>
      <c r="CP601" s="85"/>
      <c r="CQ601" s="85"/>
      <c r="CR601" s="85"/>
      <c r="CS601" s="85"/>
      <c r="CT601" s="85"/>
      <c r="CU601" s="85"/>
      <c r="CV601" s="85"/>
      <c r="CW601" s="85"/>
      <c r="CX601" s="85"/>
      <c r="CY601" s="85"/>
      <c r="CZ601" s="85"/>
      <c r="DA601" s="85"/>
    </row>
    <row r="602" spans="1:105" ht="26.25" customHeight="1" x14ac:dyDescent="0.2">
      <c r="A602" s="64">
        <v>604</v>
      </c>
      <c r="B602" s="102">
        <v>91291</v>
      </c>
      <c r="C602" s="26" t="s">
        <v>226</v>
      </c>
      <c r="D602" s="56" t="s">
        <v>201</v>
      </c>
      <c r="E602" s="29" t="s">
        <v>202</v>
      </c>
      <c r="F602" s="30" t="s">
        <v>3722</v>
      </c>
      <c r="G602" s="26" t="s">
        <v>3723</v>
      </c>
      <c r="H602" s="35" t="s">
        <v>100</v>
      </c>
      <c r="I602" s="24" t="s">
        <v>129</v>
      </c>
      <c r="J602" s="5" t="s">
        <v>249</v>
      </c>
      <c r="K602" s="11">
        <v>5</v>
      </c>
      <c r="L602" s="35" t="s">
        <v>284</v>
      </c>
      <c r="M602" s="52" t="s">
        <v>215</v>
      </c>
      <c r="N602" s="52" t="s">
        <v>105</v>
      </c>
      <c r="O602" s="52" t="s">
        <v>106</v>
      </c>
      <c r="P602" s="35" t="s">
        <v>3724</v>
      </c>
      <c r="Q602" s="26" t="s">
        <v>3725</v>
      </c>
      <c r="R602" s="15" t="s">
        <v>109</v>
      </c>
      <c r="S602" s="35" t="s">
        <v>110</v>
      </c>
      <c r="T602" s="12">
        <v>45105</v>
      </c>
      <c r="U602" s="37">
        <v>45108</v>
      </c>
      <c r="V602" s="37">
        <v>45291</v>
      </c>
      <c r="W602" s="7">
        <v>6</v>
      </c>
      <c r="X602" s="7">
        <v>0</v>
      </c>
      <c r="Y602" s="7">
        <v>180</v>
      </c>
      <c r="Z602" s="7" t="s">
        <v>3287</v>
      </c>
      <c r="AA602" s="10">
        <v>14400000</v>
      </c>
      <c r="AB602" s="10">
        <v>2400000</v>
      </c>
      <c r="AC602" s="28">
        <v>1258</v>
      </c>
      <c r="AD602" s="37">
        <v>45090</v>
      </c>
      <c r="AE602" s="10">
        <v>86400000</v>
      </c>
      <c r="AF602" s="28">
        <v>1573</v>
      </c>
      <c r="AG602" s="37">
        <v>45105</v>
      </c>
      <c r="AH602" s="10">
        <v>14400000</v>
      </c>
      <c r="AI602" s="15" t="s">
        <v>112</v>
      </c>
      <c r="AJ602" s="16">
        <v>45105</v>
      </c>
      <c r="AK602" s="6" t="s">
        <v>3726</v>
      </c>
      <c r="AL602" s="35" t="s">
        <v>114</v>
      </c>
      <c r="AM602" s="28" t="s">
        <v>232</v>
      </c>
      <c r="AN602" s="15" t="s">
        <v>233</v>
      </c>
      <c r="AO602" s="11"/>
      <c r="AP602" s="310" t="s">
        <v>265</v>
      </c>
      <c r="AQ602" s="11">
        <v>1</v>
      </c>
      <c r="AR602" s="26" t="s">
        <v>118</v>
      </c>
      <c r="AS602" s="94">
        <v>45280</v>
      </c>
      <c r="AT602" s="10">
        <v>2400000</v>
      </c>
      <c r="AU602" s="10">
        <v>2400000</v>
      </c>
      <c r="AV602" s="30">
        <v>1</v>
      </c>
      <c r="AW602" s="30">
        <v>0</v>
      </c>
      <c r="AX602" s="30">
        <v>30</v>
      </c>
      <c r="AY602" s="30" t="s">
        <v>136</v>
      </c>
      <c r="AZ602" s="30">
        <v>30</v>
      </c>
      <c r="BA602" s="94">
        <v>45322</v>
      </c>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217"/>
      <c r="BY602" s="94">
        <v>45322</v>
      </c>
      <c r="BZ602" s="30">
        <f>Y602+AZ602</f>
        <v>210</v>
      </c>
      <c r="CA602" s="7" t="s">
        <v>2606</v>
      </c>
      <c r="CB602" s="10">
        <f>AA602+AU602</f>
        <v>16800000</v>
      </c>
      <c r="CC602" s="14" t="s">
        <v>121</v>
      </c>
      <c r="CD602" s="214"/>
      <c r="CE602" s="40"/>
      <c r="CF602" s="40"/>
      <c r="CG602" s="40"/>
      <c r="CH602" s="40"/>
      <c r="CI602" s="40"/>
      <c r="CJ602" s="40"/>
      <c r="CK602" s="40"/>
      <c r="CL602" s="40"/>
      <c r="CM602" s="40"/>
      <c r="CN602" s="40"/>
      <c r="CO602" s="40"/>
      <c r="CP602" s="40"/>
      <c r="CQ602" s="40"/>
      <c r="CR602" s="40"/>
      <c r="CS602" s="40"/>
      <c r="CT602" s="40"/>
      <c r="CU602" s="40"/>
      <c r="CV602" s="40"/>
      <c r="CW602" s="40"/>
      <c r="CX602" s="40"/>
      <c r="CY602" s="40"/>
      <c r="CZ602" s="40"/>
      <c r="DA602" s="40"/>
    </row>
    <row r="603" spans="1:105" ht="26.25" customHeight="1" x14ac:dyDescent="0.2">
      <c r="A603" s="79">
        <v>605</v>
      </c>
      <c r="B603" s="102">
        <v>92084</v>
      </c>
      <c r="C603" s="26"/>
      <c r="D603" s="56" t="s">
        <v>871</v>
      </c>
      <c r="E603" s="29" t="s">
        <v>872</v>
      </c>
      <c r="F603" s="154" t="s">
        <v>3727</v>
      </c>
      <c r="G603" s="80" t="s">
        <v>3728</v>
      </c>
      <c r="H603" s="50" t="s">
        <v>100</v>
      </c>
      <c r="I603" s="54" t="s">
        <v>129</v>
      </c>
      <c r="J603" s="49" t="s">
        <v>249</v>
      </c>
      <c r="K603" s="31">
        <v>3</v>
      </c>
      <c r="L603" s="50" t="s">
        <v>103</v>
      </c>
      <c r="M603" s="126" t="s">
        <v>2896</v>
      </c>
      <c r="N603" s="126" t="s">
        <v>105</v>
      </c>
      <c r="O603" s="126" t="s">
        <v>106</v>
      </c>
      <c r="P603" s="50" t="s">
        <v>3729</v>
      </c>
      <c r="Q603" s="80" t="s">
        <v>3730</v>
      </c>
      <c r="R603" s="36" t="s">
        <v>109</v>
      </c>
      <c r="S603" s="50" t="s">
        <v>110</v>
      </c>
      <c r="T603" s="139">
        <v>45105</v>
      </c>
      <c r="U603" s="38">
        <v>45108</v>
      </c>
      <c r="V603" s="38">
        <v>45260</v>
      </c>
      <c r="W603" s="8">
        <v>5</v>
      </c>
      <c r="X603" s="8">
        <v>0</v>
      </c>
      <c r="Y603" s="8">
        <f>5*30</f>
        <v>150</v>
      </c>
      <c r="Z603" s="8" t="s">
        <v>319</v>
      </c>
      <c r="AA603" s="115">
        <v>22750000</v>
      </c>
      <c r="AB603" s="115">
        <v>4550000</v>
      </c>
      <c r="AC603" s="138">
        <v>1283</v>
      </c>
      <c r="AD603" s="38">
        <v>45104</v>
      </c>
      <c r="AE603" s="115">
        <v>22750000</v>
      </c>
      <c r="AF603" s="138">
        <v>1576</v>
      </c>
      <c r="AG603" s="38">
        <v>45105</v>
      </c>
      <c r="AH603" s="115">
        <v>22750000</v>
      </c>
      <c r="AI603" s="36" t="s">
        <v>112</v>
      </c>
      <c r="AJ603" s="116">
        <v>45105</v>
      </c>
      <c r="AK603" s="114" t="s">
        <v>3731</v>
      </c>
      <c r="AL603" s="50" t="s">
        <v>114</v>
      </c>
      <c r="AM603" s="138" t="s">
        <v>879</v>
      </c>
      <c r="AN603" s="36" t="s">
        <v>874</v>
      </c>
      <c r="AO603" s="36" t="s">
        <v>1126</v>
      </c>
      <c r="AP603" s="309" t="s">
        <v>126</v>
      </c>
      <c r="AQ603" s="11">
        <v>1</v>
      </c>
      <c r="AR603" s="26" t="s">
        <v>540</v>
      </c>
      <c r="AS603" s="94">
        <v>45260</v>
      </c>
      <c r="AT603" s="10">
        <v>9100000</v>
      </c>
      <c r="AU603" s="10">
        <v>9100000</v>
      </c>
      <c r="AV603" s="7">
        <v>2</v>
      </c>
      <c r="AW603" s="7">
        <v>0</v>
      </c>
      <c r="AX603" s="7">
        <v>60</v>
      </c>
      <c r="AY603" s="7" t="s">
        <v>119</v>
      </c>
      <c r="AZ603" s="7">
        <v>60</v>
      </c>
      <c r="BA603" s="94">
        <v>45321</v>
      </c>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215"/>
      <c r="BY603" s="94">
        <v>45321</v>
      </c>
      <c r="BZ603" s="7">
        <f>Y603+AZ603</f>
        <v>210</v>
      </c>
      <c r="CA603" s="7" t="s">
        <v>2606</v>
      </c>
      <c r="CB603" s="10">
        <f>AA603+AU603</f>
        <v>31850000</v>
      </c>
      <c r="CC603" s="14" t="s">
        <v>121</v>
      </c>
      <c r="CD603" s="220"/>
      <c r="CE603" s="75"/>
      <c r="CF603" s="75"/>
      <c r="CG603" s="75"/>
      <c r="CH603" s="75"/>
      <c r="CI603" s="75"/>
      <c r="CJ603" s="75"/>
      <c r="CK603" s="75"/>
      <c r="CL603" s="75"/>
      <c r="CM603" s="75"/>
      <c r="CN603" s="75"/>
      <c r="CO603" s="75"/>
      <c r="CP603" s="75"/>
      <c r="CQ603" s="75"/>
      <c r="CR603" s="75"/>
      <c r="CS603" s="75"/>
      <c r="CT603" s="75"/>
      <c r="CU603" s="75"/>
      <c r="CV603" s="75"/>
      <c r="CW603" s="75"/>
      <c r="CX603" s="75"/>
      <c r="CY603" s="75"/>
      <c r="CZ603" s="75"/>
      <c r="DA603" s="75"/>
    </row>
    <row r="604" spans="1:105" ht="26.25" customHeight="1" x14ac:dyDescent="0.2">
      <c r="A604" s="64">
        <v>606</v>
      </c>
      <c r="B604" s="183">
        <v>91606</v>
      </c>
      <c r="C604" s="26" t="s">
        <v>95</v>
      </c>
      <c r="D604" s="56" t="s">
        <v>96</v>
      </c>
      <c r="E604" s="29" t="s">
        <v>97</v>
      </c>
      <c r="F604" s="30" t="s">
        <v>3732</v>
      </c>
      <c r="G604" s="26" t="s">
        <v>675</v>
      </c>
      <c r="H604" s="35" t="s">
        <v>100</v>
      </c>
      <c r="I604" s="24" t="s">
        <v>101</v>
      </c>
      <c r="J604" s="5" t="s">
        <v>249</v>
      </c>
      <c r="K604" s="11">
        <v>3</v>
      </c>
      <c r="L604" s="35" t="s">
        <v>214</v>
      </c>
      <c r="M604" s="52"/>
      <c r="N604" s="52" t="s">
        <v>105</v>
      </c>
      <c r="O604" s="52" t="s">
        <v>106</v>
      </c>
      <c r="P604" s="35" t="s">
        <v>3733</v>
      </c>
      <c r="Q604" s="26" t="s">
        <v>217</v>
      </c>
      <c r="R604" s="15" t="s">
        <v>109</v>
      </c>
      <c r="S604" s="35" t="s">
        <v>110</v>
      </c>
      <c r="T604" s="12">
        <v>45105</v>
      </c>
      <c r="U604" s="37">
        <v>45111</v>
      </c>
      <c r="V604" s="37">
        <v>45263</v>
      </c>
      <c r="W604" s="7">
        <v>5</v>
      </c>
      <c r="X604" s="7">
        <v>0</v>
      </c>
      <c r="Y604" s="7">
        <f>5*30</f>
        <v>150</v>
      </c>
      <c r="Z604" s="7" t="s">
        <v>319</v>
      </c>
      <c r="AA604" s="10">
        <v>12000000</v>
      </c>
      <c r="AB604" s="10">
        <v>2400000</v>
      </c>
      <c r="AC604" s="28">
        <v>1275</v>
      </c>
      <c r="AD604" s="37">
        <v>45099</v>
      </c>
      <c r="AE604" s="10">
        <v>108000000</v>
      </c>
      <c r="AF604" s="28">
        <v>1575</v>
      </c>
      <c r="AG604" s="37">
        <v>45105</v>
      </c>
      <c r="AH604" s="10">
        <v>12000000</v>
      </c>
      <c r="AI604" s="15" t="s">
        <v>112</v>
      </c>
      <c r="AJ604" s="16">
        <v>45105</v>
      </c>
      <c r="AK604" s="6" t="s">
        <v>3734</v>
      </c>
      <c r="AL604" s="35" t="s">
        <v>114</v>
      </c>
      <c r="AM604" s="28" t="s">
        <v>523</v>
      </c>
      <c r="AN604" s="15" t="s">
        <v>3578</v>
      </c>
      <c r="AO604" s="11"/>
      <c r="AP604" s="310" t="s">
        <v>472</v>
      </c>
      <c r="AQ604" s="11">
        <v>1</v>
      </c>
      <c r="AR604" s="26" t="s">
        <v>118</v>
      </c>
      <c r="AS604" s="94">
        <v>45261</v>
      </c>
      <c r="AT604" s="10">
        <v>2400000</v>
      </c>
      <c r="AU604" s="10">
        <v>2400000</v>
      </c>
      <c r="AV604" s="30">
        <v>1</v>
      </c>
      <c r="AW604" s="30">
        <v>0</v>
      </c>
      <c r="AX604" s="30">
        <v>30</v>
      </c>
      <c r="AY604" s="30" t="s">
        <v>136</v>
      </c>
      <c r="AZ604" s="30">
        <v>30</v>
      </c>
      <c r="BA604" s="94">
        <v>45294</v>
      </c>
      <c r="BB604" s="85"/>
      <c r="BC604" s="85"/>
      <c r="BD604" s="85"/>
      <c r="BE604" s="85"/>
      <c r="BF604" s="85"/>
      <c r="BG604" s="85"/>
      <c r="BH604" s="85"/>
      <c r="BI604" s="85"/>
      <c r="BJ604" s="85"/>
      <c r="BK604" s="85"/>
      <c r="BL604" s="85"/>
      <c r="BM604" s="85"/>
      <c r="BN604" s="85"/>
      <c r="BO604" s="85"/>
      <c r="BP604" s="85"/>
      <c r="BQ604" s="85"/>
      <c r="BR604" s="85"/>
      <c r="BS604" s="85"/>
      <c r="BT604" s="85"/>
      <c r="BU604" s="85"/>
      <c r="BV604" s="85"/>
      <c r="BW604" s="85"/>
      <c r="BX604" s="218"/>
      <c r="BY604" s="94">
        <v>45294</v>
      </c>
      <c r="BZ604" s="30">
        <f>Y604+AZ604</f>
        <v>180</v>
      </c>
      <c r="CA604" s="30" t="s">
        <v>1668</v>
      </c>
      <c r="CB604" s="10">
        <f>AA604+AU604</f>
        <v>14400000</v>
      </c>
      <c r="CC604" s="14" t="s">
        <v>121</v>
      </c>
      <c r="CD604" s="214"/>
      <c r="CE604" s="40"/>
      <c r="CF604" s="40"/>
      <c r="CG604" s="40"/>
      <c r="CH604" s="40"/>
      <c r="CI604" s="40"/>
      <c r="CJ604" s="40"/>
      <c r="CK604" s="40"/>
      <c r="CL604" s="40"/>
      <c r="CM604" s="40"/>
      <c r="CN604" s="40"/>
      <c r="CO604" s="40"/>
      <c r="CP604" s="40"/>
      <c r="CQ604" s="40"/>
      <c r="CR604" s="40"/>
      <c r="CS604" s="40"/>
      <c r="CT604" s="40"/>
      <c r="CU604" s="40"/>
      <c r="CV604" s="40"/>
      <c r="CW604" s="40"/>
      <c r="CX604" s="40"/>
      <c r="CY604" s="40"/>
      <c r="CZ604" s="40"/>
      <c r="DA604" s="40"/>
    </row>
    <row r="605" spans="1:105" ht="28.5" hidden="1" customHeight="1" x14ac:dyDescent="0.2">
      <c r="A605" s="265">
        <v>607</v>
      </c>
      <c r="B605" s="209">
        <v>90759</v>
      </c>
      <c r="C605" s="76" t="s">
        <v>2559</v>
      </c>
      <c r="D605" s="13" t="s">
        <v>3735</v>
      </c>
      <c r="E605" s="205" t="s">
        <v>3736</v>
      </c>
      <c r="F605" s="276" t="s">
        <v>3737</v>
      </c>
      <c r="G605" s="276" t="s">
        <v>3738</v>
      </c>
      <c r="H605" s="50" t="s">
        <v>2564</v>
      </c>
      <c r="I605" s="126" t="s">
        <v>1446</v>
      </c>
      <c r="J605" s="126" t="s">
        <v>1446</v>
      </c>
      <c r="K605" s="126" t="s">
        <v>1446</v>
      </c>
      <c r="L605" s="126" t="s">
        <v>1446</v>
      </c>
      <c r="M605" s="126" t="s">
        <v>1446</v>
      </c>
      <c r="N605" s="126" t="s">
        <v>1446</v>
      </c>
      <c r="O605" s="126" t="s">
        <v>1446</v>
      </c>
      <c r="P605" s="50" t="s">
        <v>3739</v>
      </c>
      <c r="Q605" s="80" t="s">
        <v>3740</v>
      </c>
      <c r="R605" s="80" t="s">
        <v>3741</v>
      </c>
      <c r="S605" s="50" t="s">
        <v>3742</v>
      </c>
      <c r="T605" s="139">
        <v>45107</v>
      </c>
      <c r="U605" s="38">
        <v>45110</v>
      </c>
      <c r="V605" s="38">
        <v>45400</v>
      </c>
      <c r="W605" s="8">
        <v>9</v>
      </c>
      <c r="X605" s="8">
        <v>20</v>
      </c>
      <c r="Y605" s="8">
        <f>9*30+20</f>
        <v>290</v>
      </c>
      <c r="Z605" s="8" t="s">
        <v>3743</v>
      </c>
      <c r="AA605" s="115">
        <v>244821533</v>
      </c>
      <c r="AB605" s="269" t="s">
        <v>1446</v>
      </c>
      <c r="AC605" s="126" t="s">
        <v>3744</v>
      </c>
      <c r="AD605" s="268" t="s">
        <v>3745</v>
      </c>
      <c r="AE605" s="259" t="s">
        <v>3746</v>
      </c>
      <c r="AF605" s="268" t="s">
        <v>3747</v>
      </c>
      <c r="AG605" s="268" t="s">
        <v>3748</v>
      </c>
      <c r="AH605" s="259" t="s">
        <v>3746</v>
      </c>
      <c r="AI605" s="36" t="s">
        <v>2361</v>
      </c>
      <c r="AJ605" s="116">
        <v>45076</v>
      </c>
      <c r="AK605" s="114" t="s">
        <v>3749</v>
      </c>
      <c r="AL605" s="50" t="s">
        <v>114</v>
      </c>
      <c r="AM605" s="138" t="s">
        <v>2363</v>
      </c>
      <c r="AN605" s="36" t="s">
        <v>2577</v>
      </c>
      <c r="AO605" s="36" t="s">
        <v>2578</v>
      </c>
      <c r="AP605" s="31" t="s">
        <v>310</v>
      </c>
      <c r="AQ605" s="31"/>
      <c r="AR605" s="75"/>
      <c r="AS605" s="75"/>
      <c r="AT605" s="75"/>
      <c r="AU605" s="75"/>
      <c r="AV605" s="75"/>
      <c r="AW605" s="75"/>
      <c r="AX605" s="75"/>
      <c r="AY605" s="75"/>
      <c r="AZ605" s="75"/>
      <c r="BA605" s="75"/>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141">
        <f>V605</f>
        <v>45400</v>
      </c>
      <c r="BZ605" s="75"/>
      <c r="CA605" s="75"/>
      <c r="CB605" s="75"/>
      <c r="CC605" s="127" t="s">
        <v>121</v>
      </c>
      <c r="CD605" s="75"/>
      <c r="CE605" s="75"/>
      <c r="CF605" s="75"/>
      <c r="CG605" s="75"/>
      <c r="CH605" s="75"/>
      <c r="CI605" s="75"/>
      <c r="CJ605" s="75"/>
      <c r="CK605" s="75"/>
      <c r="CL605" s="75"/>
      <c r="CM605" s="75"/>
      <c r="CN605" s="75"/>
      <c r="CO605" s="75"/>
      <c r="CP605" s="75"/>
      <c r="CQ605" s="75"/>
      <c r="CR605" s="75"/>
      <c r="CS605" s="75"/>
      <c r="CT605" s="75"/>
      <c r="CU605" s="75"/>
      <c r="CV605" s="75"/>
      <c r="CW605" s="75"/>
      <c r="CX605" s="75"/>
      <c r="CY605" s="80" t="s">
        <v>1446</v>
      </c>
      <c r="CZ605" s="80"/>
      <c r="DA605" s="75"/>
    </row>
    <row r="606" spans="1:105" ht="28.5" hidden="1" customHeight="1" x14ac:dyDescent="0.2">
      <c r="A606" s="55">
        <v>608</v>
      </c>
      <c r="B606" s="210">
        <v>89664</v>
      </c>
      <c r="C606" s="1" t="s">
        <v>2559</v>
      </c>
      <c r="D606" s="13" t="s">
        <v>201</v>
      </c>
      <c r="E606" s="205" t="s">
        <v>202</v>
      </c>
      <c r="F606" s="200" t="s">
        <v>3750</v>
      </c>
      <c r="G606" s="200" t="s">
        <v>3751</v>
      </c>
      <c r="H606" s="35" t="s">
        <v>2564</v>
      </c>
      <c r="I606" s="52" t="s">
        <v>1446</v>
      </c>
      <c r="J606" s="52" t="s">
        <v>1446</v>
      </c>
      <c r="K606" s="52" t="s">
        <v>1446</v>
      </c>
      <c r="L606" s="52" t="s">
        <v>1446</v>
      </c>
      <c r="M606" s="52" t="s">
        <v>1446</v>
      </c>
      <c r="N606" s="52" t="s">
        <v>1446</v>
      </c>
      <c r="O606" s="52" t="s">
        <v>1446</v>
      </c>
      <c r="P606" s="35" t="s">
        <v>3752</v>
      </c>
      <c r="Q606" s="26" t="s">
        <v>3753</v>
      </c>
      <c r="R606" s="26" t="s">
        <v>3754</v>
      </c>
      <c r="S606" s="35" t="s">
        <v>3755</v>
      </c>
      <c r="T606" s="14">
        <v>45117</v>
      </c>
      <c r="U606" s="37">
        <v>45208</v>
      </c>
      <c r="V606" s="37">
        <v>45573</v>
      </c>
      <c r="W606" s="7">
        <v>12</v>
      </c>
      <c r="X606" s="7">
        <v>0</v>
      </c>
      <c r="Y606" s="7">
        <v>360</v>
      </c>
      <c r="Z606" s="7" t="s">
        <v>3756</v>
      </c>
      <c r="AA606" s="10">
        <v>9997342182</v>
      </c>
      <c r="AB606" s="34" t="s">
        <v>1446</v>
      </c>
      <c r="AC606" s="52" t="s">
        <v>3757</v>
      </c>
      <c r="AD606" s="196" t="s">
        <v>3758</v>
      </c>
      <c r="AE606" s="57" t="s">
        <v>3759</v>
      </c>
      <c r="AF606" s="196" t="s">
        <v>3760</v>
      </c>
      <c r="AG606" s="196" t="s">
        <v>3761</v>
      </c>
      <c r="AH606" s="57" t="s">
        <v>3759</v>
      </c>
      <c r="AI606" s="15" t="s">
        <v>112</v>
      </c>
      <c r="AJ606" s="16">
        <v>45051</v>
      </c>
      <c r="AK606" s="51" t="s">
        <v>3762</v>
      </c>
      <c r="AL606" s="35" t="s">
        <v>114</v>
      </c>
      <c r="AM606" s="28" t="s">
        <v>2363</v>
      </c>
      <c r="AN606" s="15" t="s">
        <v>233</v>
      </c>
      <c r="AO606" s="11"/>
      <c r="AP606" s="11" t="s">
        <v>191</v>
      </c>
      <c r="AQ606" s="11"/>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92">
        <f>V606</f>
        <v>45573</v>
      </c>
      <c r="BZ606" s="40"/>
      <c r="CA606" s="40"/>
      <c r="CB606" s="40"/>
      <c r="CC606" s="14" t="s">
        <v>121</v>
      </c>
      <c r="CD606" s="40"/>
      <c r="CE606" s="15" t="s">
        <v>3763</v>
      </c>
      <c r="CF606" s="30">
        <v>1067901658</v>
      </c>
      <c r="CG606" s="26" t="s">
        <v>3764</v>
      </c>
      <c r="CH606" s="30">
        <v>901249383</v>
      </c>
      <c r="CI606" s="26" t="s">
        <v>3763</v>
      </c>
      <c r="CJ606" s="30">
        <v>1067901658</v>
      </c>
      <c r="CK606" s="15" t="s">
        <v>3765</v>
      </c>
      <c r="CL606" s="199">
        <v>0.4</v>
      </c>
      <c r="CM606" s="15" t="s">
        <v>3766</v>
      </c>
      <c r="CN606" s="30">
        <v>901234686</v>
      </c>
      <c r="CO606" s="15" t="s">
        <v>3767</v>
      </c>
      <c r="CP606" s="26">
        <v>78034207</v>
      </c>
      <c r="CQ606" s="26" t="s">
        <v>3768</v>
      </c>
      <c r="CR606" s="199">
        <v>0.5</v>
      </c>
      <c r="CS606" s="26" t="s">
        <v>3769</v>
      </c>
      <c r="CT606" s="167">
        <v>79034207</v>
      </c>
      <c r="CU606" s="26" t="s">
        <v>3769</v>
      </c>
      <c r="CV606" s="167">
        <v>79034207</v>
      </c>
      <c r="CW606" s="26" t="s">
        <v>3770</v>
      </c>
      <c r="CX606" s="199">
        <v>0.1</v>
      </c>
      <c r="CY606" s="26" t="s">
        <v>1446</v>
      </c>
      <c r="CZ606" s="26"/>
      <c r="DA606" s="40"/>
    </row>
    <row r="607" spans="1:105" ht="28.5" hidden="1" customHeight="1" x14ac:dyDescent="0.2">
      <c r="A607" s="55">
        <v>609</v>
      </c>
      <c r="B607" s="208" t="s">
        <v>1446</v>
      </c>
      <c r="C607" s="1" t="s">
        <v>2559</v>
      </c>
      <c r="D607" s="1" t="s">
        <v>2559</v>
      </c>
      <c r="E607" s="29" t="s">
        <v>2559</v>
      </c>
      <c r="F607" s="200" t="s">
        <v>3771</v>
      </c>
      <c r="G607" s="195" t="s">
        <v>3772</v>
      </c>
      <c r="H607" s="35" t="s">
        <v>2564</v>
      </c>
      <c r="I607" s="52" t="s">
        <v>1446</v>
      </c>
      <c r="J607" s="52" t="s">
        <v>1446</v>
      </c>
      <c r="K607" s="52" t="s">
        <v>1446</v>
      </c>
      <c r="L607" s="52" t="s">
        <v>1446</v>
      </c>
      <c r="M607" s="52" t="s">
        <v>1446</v>
      </c>
      <c r="N607" s="52" t="s">
        <v>1446</v>
      </c>
      <c r="O607" s="52" t="s">
        <v>1446</v>
      </c>
      <c r="P607" s="35" t="s">
        <v>3773</v>
      </c>
      <c r="Q607" s="26" t="s">
        <v>3774</v>
      </c>
      <c r="R607" s="15" t="s">
        <v>109</v>
      </c>
      <c r="S607" s="35" t="s">
        <v>3425</v>
      </c>
      <c r="T607" s="14">
        <v>45086</v>
      </c>
      <c r="U607" s="37">
        <v>45113</v>
      </c>
      <c r="V607" s="37">
        <v>46939</v>
      </c>
      <c r="W607" s="7">
        <v>60</v>
      </c>
      <c r="X607" s="7">
        <v>0</v>
      </c>
      <c r="Y607" s="7">
        <f>W607*30</f>
        <v>1800</v>
      </c>
      <c r="Z607" s="7" t="s">
        <v>3426</v>
      </c>
      <c r="AA607" s="10">
        <v>0</v>
      </c>
      <c r="AB607" s="34" t="s">
        <v>1446</v>
      </c>
      <c r="AC607" s="34" t="s">
        <v>1446</v>
      </c>
      <c r="AD607" s="34" t="s">
        <v>1446</v>
      </c>
      <c r="AE607" s="34" t="s">
        <v>1446</v>
      </c>
      <c r="AF607" s="34" t="s">
        <v>1446</v>
      </c>
      <c r="AG607" s="34" t="s">
        <v>1446</v>
      </c>
      <c r="AH607" s="34" t="s">
        <v>1446</v>
      </c>
      <c r="AI607" s="15" t="s">
        <v>1446</v>
      </c>
      <c r="AJ607" s="16">
        <v>45086</v>
      </c>
      <c r="AK607" s="6" t="s">
        <v>3775</v>
      </c>
      <c r="AL607" s="35" t="s">
        <v>114</v>
      </c>
      <c r="AM607" s="28" t="s">
        <v>2363</v>
      </c>
      <c r="AN607" s="15" t="s">
        <v>1322</v>
      </c>
      <c r="AO607" s="11"/>
      <c r="AP607" s="11" t="s">
        <v>3776</v>
      </c>
      <c r="AQ607" s="11"/>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92">
        <f>V607</f>
        <v>46939</v>
      </c>
      <c r="BZ607" s="40"/>
      <c r="CA607" s="40"/>
      <c r="CB607" s="40"/>
      <c r="CC607" s="14" t="s">
        <v>121</v>
      </c>
      <c r="CD607" s="40"/>
      <c r="CE607" s="40"/>
      <c r="CF607" s="40"/>
      <c r="CG607" s="40"/>
      <c r="CH607" s="40"/>
      <c r="CI607" s="40"/>
      <c r="CJ607" s="40"/>
      <c r="CK607" s="40"/>
      <c r="CL607" s="40"/>
      <c r="CM607" s="40"/>
      <c r="CN607" s="40"/>
      <c r="CO607" s="40"/>
      <c r="CP607" s="40"/>
      <c r="CQ607" s="40"/>
      <c r="CR607" s="40"/>
      <c r="CS607" s="40"/>
      <c r="CT607" s="40"/>
      <c r="CU607" s="40"/>
      <c r="CV607" s="40"/>
      <c r="CW607" s="40"/>
      <c r="CX607" s="40"/>
      <c r="CY607" s="26" t="s">
        <v>1446</v>
      </c>
      <c r="CZ607" s="26"/>
      <c r="DA607" s="40"/>
    </row>
    <row r="608" spans="1:105" ht="28.5" hidden="1" customHeight="1" x14ac:dyDescent="0.2">
      <c r="A608" s="55">
        <v>610</v>
      </c>
      <c r="B608" s="208">
        <v>91755</v>
      </c>
      <c r="C608" s="1" t="s">
        <v>2559</v>
      </c>
      <c r="D608" s="13" t="s">
        <v>3777</v>
      </c>
      <c r="E608" s="205" t="s">
        <v>3778</v>
      </c>
      <c r="F608" s="200" t="s">
        <v>3779</v>
      </c>
      <c r="G608" s="195" t="s">
        <v>3780</v>
      </c>
      <c r="H608" s="35" t="s">
        <v>2564</v>
      </c>
      <c r="I608" s="52" t="s">
        <v>1446</v>
      </c>
      <c r="J608" s="52" t="s">
        <v>1446</v>
      </c>
      <c r="K608" s="52" t="s">
        <v>1446</v>
      </c>
      <c r="L608" s="52" t="s">
        <v>1446</v>
      </c>
      <c r="M608" s="52" t="s">
        <v>1446</v>
      </c>
      <c r="N608" s="52" t="s">
        <v>1446</v>
      </c>
      <c r="O608" s="52" t="s">
        <v>1446</v>
      </c>
      <c r="P608" s="35" t="s">
        <v>3781</v>
      </c>
      <c r="Q608" s="26" t="s">
        <v>3782</v>
      </c>
      <c r="R608" s="26" t="s">
        <v>2567</v>
      </c>
      <c r="S608" s="35" t="s">
        <v>110</v>
      </c>
      <c r="T608" s="12">
        <v>45118</v>
      </c>
      <c r="U608" s="37">
        <v>45120</v>
      </c>
      <c r="V608" s="37">
        <v>45363</v>
      </c>
      <c r="W608" s="7">
        <v>8</v>
      </c>
      <c r="X608" s="7">
        <v>0</v>
      </c>
      <c r="Y608" s="7">
        <f>8*30</f>
        <v>240</v>
      </c>
      <c r="Z608" s="7" t="s">
        <v>1374</v>
      </c>
      <c r="AA608" s="10">
        <v>18902490</v>
      </c>
      <c r="AB608" s="34" t="s">
        <v>1446</v>
      </c>
      <c r="AC608" s="28">
        <v>1272</v>
      </c>
      <c r="AD608" s="37">
        <v>45099</v>
      </c>
      <c r="AE608" s="10">
        <v>30000000</v>
      </c>
      <c r="AF608" s="28">
        <v>1581</v>
      </c>
      <c r="AG608" s="37">
        <v>45118</v>
      </c>
      <c r="AH608" s="10">
        <v>18902490</v>
      </c>
      <c r="AI608" s="15" t="s">
        <v>2361</v>
      </c>
      <c r="AJ608" s="14">
        <v>45118</v>
      </c>
      <c r="AK608" s="6" t="s">
        <v>3783</v>
      </c>
      <c r="AL608" s="35" t="s">
        <v>2576</v>
      </c>
      <c r="AM608" s="28" t="s">
        <v>2363</v>
      </c>
      <c r="AN608" s="15" t="s">
        <v>181</v>
      </c>
      <c r="AO608" s="11"/>
      <c r="AP608" s="11" t="s">
        <v>472</v>
      </c>
      <c r="AQ608" s="11"/>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92">
        <f>V608</f>
        <v>45363</v>
      </c>
      <c r="BZ608" s="40"/>
      <c r="CA608" s="40"/>
      <c r="CB608" s="40"/>
      <c r="CC608" s="14" t="s">
        <v>3411</v>
      </c>
      <c r="CD608" s="40"/>
      <c r="CE608" s="15" t="s">
        <v>3784</v>
      </c>
      <c r="CF608" s="30">
        <v>79819990</v>
      </c>
      <c r="CG608" s="40"/>
      <c r="CH608" s="40"/>
      <c r="CI608" s="40"/>
      <c r="CJ608" s="40"/>
      <c r="CK608" s="40"/>
      <c r="CL608" s="40"/>
      <c r="CM608" s="40"/>
      <c r="CN608" s="40"/>
      <c r="CO608" s="40"/>
      <c r="CP608" s="40"/>
      <c r="CQ608" s="40"/>
      <c r="CR608" s="40"/>
      <c r="CS608" s="40"/>
      <c r="CT608" s="40"/>
      <c r="CU608" s="40"/>
      <c r="CV608" s="40"/>
      <c r="CW608" s="40"/>
      <c r="CX608" s="40"/>
      <c r="CY608" s="30" t="s">
        <v>3785</v>
      </c>
      <c r="CZ608" s="26">
        <v>12</v>
      </c>
      <c r="DA608" s="40"/>
    </row>
    <row r="609" spans="1:105" ht="28.5" hidden="1" customHeight="1" x14ac:dyDescent="0.2">
      <c r="A609" s="55">
        <v>611</v>
      </c>
      <c r="B609" s="208">
        <v>92595</v>
      </c>
      <c r="C609" s="1" t="s">
        <v>2559</v>
      </c>
      <c r="D609" s="13" t="s">
        <v>991</v>
      </c>
      <c r="E609" s="205" t="s">
        <v>992</v>
      </c>
      <c r="F609" s="200" t="s">
        <v>3786</v>
      </c>
      <c r="G609" s="86" t="s">
        <v>3172</v>
      </c>
      <c r="H609" s="35" t="s">
        <v>2564</v>
      </c>
      <c r="I609" s="52" t="s">
        <v>1446</v>
      </c>
      <c r="J609" s="52" t="s">
        <v>1446</v>
      </c>
      <c r="K609" s="52" t="s">
        <v>1446</v>
      </c>
      <c r="L609" s="52" t="s">
        <v>1446</v>
      </c>
      <c r="M609" s="52" t="s">
        <v>1446</v>
      </c>
      <c r="N609" s="52" t="s">
        <v>1446</v>
      </c>
      <c r="O609" s="52" t="s">
        <v>1446</v>
      </c>
      <c r="P609" s="35" t="s">
        <v>3787</v>
      </c>
      <c r="Q609" s="26" t="s">
        <v>3788</v>
      </c>
      <c r="R609" s="15" t="s">
        <v>3175</v>
      </c>
      <c r="S609" s="35" t="s">
        <v>3176</v>
      </c>
      <c r="T609" s="12">
        <v>45126</v>
      </c>
      <c r="U609" s="37">
        <v>45126</v>
      </c>
      <c r="V609" s="37">
        <v>45188</v>
      </c>
      <c r="W609" s="7">
        <v>2</v>
      </c>
      <c r="X609" s="7">
        <v>0</v>
      </c>
      <c r="Y609" s="7">
        <v>60</v>
      </c>
      <c r="Z609" s="7" t="s">
        <v>119</v>
      </c>
      <c r="AA609" s="10">
        <v>9379366</v>
      </c>
      <c r="AB609" s="34" t="s">
        <v>1446</v>
      </c>
      <c r="AC609" s="28">
        <v>1291</v>
      </c>
      <c r="AD609" s="37">
        <v>45125</v>
      </c>
      <c r="AE609" s="10">
        <v>9379366</v>
      </c>
      <c r="AF609" s="28">
        <v>1583</v>
      </c>
      <c r="AG609" s="37">
        <v>45126</v>
      </c>
      <c r="AH609" s="10">
        <v>9379366</v>
      </c>
      <c r="AI609" s="15" t="s">
        <v>112</v>
      </c>
      <c r="AJ609" s="14">
        <v>45126</v>
      </c>
      <c r="AK609" s="6" t="s">
        <v>3789</v>
      </c>
      <c r="AL609" s="35" t="s">
        <v>2576</v>
      </c>
      <c r="AM609" s="28" t="s">
        <v>2363</v>
      </c>
      <c r="AN609" s="15" t="s">
        <v>1217</v>
      </c>
      <c r="AO609" s="11"/>
      <c r="AP609" s="11" t="s">
        <v>225</v>
      </c>
      <c r="AQ609" s="11"/>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92">
        <f>V609</f>
        <v>45188</v>
      </c>
      <c r="BZ609" s="7">
        <f>Y609+AZ609</f>
        <v>60</v>
      </c>
      <c r="CA609" s="7" t="s">
        <v>119</v>
      </c>
      <c r="CB609" s="10">
        <f>AA609+AU609</f>
        <v>9379366</v>
      </c>
      <c r="CC609" s="11" t="s">
        <v>281</v>
      </c>
      <c r="CD609" s="40"/>
      <c r="CE609" s="15" t="s">
        <v>3179</v>
      </c>
      <c r="CF609" s="30">
        <v>17052933</v>
      </c>
      <c r="CG609" s="40"/>
      <c r="CH609" s="40"/>
      <c r="CI609" s="40"/>
      <c r="CJ609" s="40"/>
      <c r="CK609" s="40"/>
      <c r="CL609" s="40"/>
      <c r="CM609" s="40"/>
      <c r="CN609" s="40"/>
      <c r="CO609" s="40"/>
      <c r="CP609" s="40"/>
      <c r="CQ609" s="40"/>
      <c r="CR609" s="40"/>
      <c r="CS609" s="40"/>
      <c r="CT609" s="40"/>
      <c r="CU609" s="40"/>
      <c r="CV609" s="40"/>
      <c r="CW609" s="40"/>
      <c r="CX609" s="40"/>
      <c r="CY609" s="30" t="s">
        <v>3180</v>
      </c>
      <c r="CZ609" s="26">
        <v>1</v>
      </c>
      <c r="DA609" s="40"/>
    </row>
    <row r="610" spans="1:105" ht="28.5" hidden="1" customHeight="1" x14ac:dyDescent="0.2">
      <c r="A610" s="55">
        <v>612</v>
      </c>
      <c r="B610" s="208">
        <v>92607</v>
      </c>
      <c r="C610" s="1" t="s">
        <v>2559</v>
      </c>
      <c r="D610" s="13" t="s">
        <v>3790</v>
      </c>
      <c r="E610" s="205" t="s">
        <v>3791</v>
      </c>
      <c r="F610" s="200" t="s">
        <v>3792</v>
      </c>
      <c r="G610" s="86" t="s">
        <v>3793</v>
      </c>
      <c r="H610" s="35" t="s">
        <v>2564</v>
      </c>
      <c r="I610" s="52" t="s">
        <v>1446</v>
      </c>
      <c r="J610" s="52" t="s">
        <v>1446</v>
      </c>
      <c r="K610" s="52" t="s">
        <v>1446</v>
      </c>
      <c r="L610" s="52" t="s">
        <v>1446</v>
      </c>
      <c r="M610" s="52" t="s">
        <v>1446</v>
      </c>
      <c r="N610" s="52" t="s">
        <v>1446</v>
      </c>
      <c r="O610" s="52" t="s">
        <v>1446</v>
      </c>
      <c r="P610" s="35" t="s">
        <v>3794</v>
      </c>
      <c r="Q610" s="26" t="s">
        <v>3795</v>
      </c>
      <c r="R610" s="15" t="s">
        <v>3175</v>
      </c>
      <c r="S610" s="35" t="s">
        <v>2568</v>
      </c>
      <c r="T610" s="12">
        <v>45126</v>
      </c>
      <c r="U610" s="37">
        <v>45126</v>
      </c>
      <c r="V610" s="37">
        <v>45188</v>
      </c>
      <c r="W610" s="7">
        <v>2</v>
      </c>
      <c r="X610" s="7">
        <v>0</v>
      </c>
      <c r="Y610" s="7">
        <v>60</v>
      </c>
      <c r="Z610" s="7" t="s">
        <v>119</v>
      </c>
      <c r="AA610" s="10">
        <v>32398100</v>
      </c>
      <c r="AB610" s="34" t="s">
        <v>1446</v>
      </c>
      <c r="AC610" s="28">
        <v>1289</v>
      </c>
      <c r="AD610" s="37">
        <v>45125</v>
      </c>
      <c r="AE610" s="10">
        <v>32398100</v>
      </c>
      <c r="AF610" s="28">
        <v>1584</v>
      </c>
      <c r="AG610" s="37">
        <v>45126</v>
      </c>
      <c r="AH610" s="10">
        <v>32398100</v>
      </c>
      <c r="AI610" s="15" t="s">
        <v>2361</v>
      </c>
      <c r="AJ610" s="14">
        <v>45126</v>
      </c>
      <c r="AK610" s="6" t="s">
        <v>3796</v>
      </c>
      <c r="AL610" s="35" t="s">
        <v>2576</v>
      </c>
      <c r="AM610" s="28" t="s">
        <v>2363</v>
      </c>
      <c r="AN610" s="15" t="s">
        <v>2405</v>
      </c>
      <c r="AO610" s="11"/>
      <c r="AP610" s="11" t="s">
        <v>126</v>
      </c>
      <c r="AQ610" s="11"/>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92">
        <f>V610</f>
        <v>45188</v>
      </c>
      <c r="BZ610" s="7">
        <f>Y610+AZ610</f>
        <v>60</v>
      </c>
      <c r="CA610" s="7" t="s">
        <v>119</v>
      </c>
      <c r="CB610" s="10">
        <f>AA610+AU610</f>
        <v>32398100</v>
      </c>
      <c r="CC610" s="11" t="s">
        <v>281</v>
      </c>
      <c r="CD610" s="40"/>
      <c r="CE610" s="15" t="s">
        <v>3797</v>
      </c>
      <c r="CF610" s="30">
        <v>9287573</v>
      </c>
      <c r="CG610" s="40"/>
      <c r="CH610" s="40"/>
      <c r="CI610" s="40"/>
      <c r="CJ610" s="40"/>
      <c r="CK610" s="40"/>
      <c r="CL610" s="40"/>
      <c r="CM610" s="40"/>
      <c r="CN610" s="40"/>
      <c r="CO610" s="40"/>
      <c r="CP610" s="40"/>
      <c r="CQ610" s="40"/>
      <c r="CR610" s="40"/>
      <c r="CS610" s="40"/>
      <c r="CT610" s="40"/>
      <c r="CU610" s="40"/>
      <c r="CV610" s="40"/>
      <c r="CW610" s="40"/>
      <c r="CX610" s="40"/>
      <c r="CY610" s="30" t="s">
        <v>3180</v>
      </c>
      <c r="CZ610" s="26">
        <v>4</v>
      </c>
      <c r="DA610" s="40"/>
    </row>
    <row r="611" spans="1:105" ht="28.5" hidden="1" customHeight="1" x14ac:dyDescent="0.2">
      <c r="A611" s="55">
        <v>613</v>
      </c>
      <c r="B611" s="208">
        <v>92623</v>
      </c>
      <c r="C611" s="1" t="s">
        <v>2559</v>
      </c>
      <c r="D611" s="13" t="s">
        <v>96</v>
      </c>
      <c r="E611" s="205" t="s">
        <v>97</v>
      </c>
      <c r="F611" s="200" t="s">
        <v>3798</v>
      </c>
      <c r="G611" s="86" t="s">
        <v>3172</v>
      </c>
      <c r="H611" s="35" t="s">
        <v>2564</v>
      </c>
      <c r="I611" s="52" t="s">
        <v>1446</v>
      </c>
      <c r="J611" s="52" t="s">
        <v>1446</v>
      </c>
      <c r="K611" s="52" t="s">
        <v>1446</v>
      </c>
      <c r="L611" s="52" t="s">
        <v>1446</v>
      </c>
      <c r="M611" s="52" t="s">
        <v>1446</v>
      </c>
      <c r="N611" s="52" t="s">
        <v>1446</v>
      </c>
      <c r="O611" s="52" t="s">
        <v>1446</v>
      </c>
      <c r="P611" s="35" t="s">
        <v>3799</v>
      </c>
      <c r="Q611" s="26" t="s">
        <v>3800</v>
      </c>
      <c r="R611" s="15" t="s">
        <v>3175</v>
      </c>
      <c r="S611" s="35" t="s">
        <v>3176</v>
      </c>
      <c r="T611" s="12">
        <v>45128</v>
      </c>
      <c r="U611" s="37">
        <v>45128</v>
      </c>
      <c r="V611" s="37">
        <v>45195</v>
      </c>
      <c r="W611" s="7">
        <v>1</v>
      </c>
      <c r="X611" s="7">
        <v>15</v>
      </c>
      <c r="Y611" s="7">
        <v>45</v>
      </c>
      <c r="Z611" s="7" t="s">
        <v>790</v>
      </c>
      <c r="AA611" s="10">
        <v>31535000</v>
      </c>
      <c r="AB611" s="34" t="s">
        <v>1446</v>
      </c>
      <c r="AC611" s="28">
        <v>1290</v>
      </c>
      <c r="AD611" s="37">
        <v>45125</v>
      </c>
      <c r="AE611" s="10">
        <v>31535000</v>
      </c>
      <c r="AF611" s="28">
        <v>1586</v>
      </c>
      <c r="AG611" s="37">
        <v>45132</v>
      </c>
      <c r="AH611" s="10">
        <v>31535000</v>
      </c>
      <c r="AI611" s="15" t="s">
        <v>112</v>
      </c>
      <c r="AJ611" s="14">
        <v>45128</v>
      </c>
      <c r="AK611" s="6" t="s">
        <v>3801</v>
      </c>
      <c r="AL611" s="35" t="s">
        <v>2576</v>
      </c>
      <c r="AM611" s="28" t="s">
        <v>2363</v>
      </c>
      <c r="AN611" s="15" t="s">
        <v>486</v>
      </c>
      <c r="AO611" s="11"/>
      <c r="AP611" s="11" t="s">
        <v>172</v>
      </c>
      <c r="AQ611" s="11"/>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92">
        <f>V611</f>
        <v>45195</v>
      </c>
      <c r="BZ611" s="7">
        <f>Y611+AZ611</f>
        <v>45</v>
      </c>
      <c r="CA611" s="7" t="s">
        <v>790</v>
      </c>
      <c r="CB611" s="10">
        <f>AA611+AU611</f>
        <v>31535000</v>
      </c>
      <c r="CC611" s="14" t="s">
        <v>281</v>
      </c>
      <c r="CD611" s="40"/>
      <c r="CE611" s="15" t="s">
        <v>3179</v>
      </c>
      <c r="CF611" s="30">
        <v>17052933</v>
      </c>
      <c r="CG611" s="40"/>
      <c r="CH611" s="40"/>
      <c r="CI611" s="40"/>
      <c r="CJ611" s="40"/>
      <c r="CK611" s="40"/>
      <c r="CL611" s="40"/>
      <c r="CM611" s="40"/>
      <c r="CN611" s="40"/>
      <c r="CO611" s="40"/>
      <c r="CP611" s="40"/>
      <c r="CQ611" s="40"/>
      <c r="CR611" s="40"/>
      <c r="CS611" s="40"/>
      <c r="CT611" s="40"/>
      <c r="CU611" s="40"/>
      <c r="CV611" s="40"/>
      <c r="CW611" s="40"/>
      <c r="CX611" s="40"/>
      <c r="CY611" s="30" t="s">
        <v>3180</v>
      </c>
      <c r="CZ611" s="26">
        <v>1</v>
      </c>
      <c r="DA611" s="40"/>
    </row>
    <row r="612" spans="1:105" ht="28.5" hidden="1" customHeight="1" x14ac:dyDescent="0.2">
      <c r="A612" s="55">
        <v>614</v>
      </c>
      <c r="B612" s="208">
        <v>92606</v>
      </c>
      <c r="C612" s="1" t="s">
        <v>2559</v>
      </c>
      <c r="D612" s="13" t="s">
        <v>3802</v>
      </c>
      <c r="E612" s="205" t="s">
        <v>3803</v>
      </c>
      <c r="F612" s="200" t="s">
        <v>3804</v>
      </c>
      <c r="G612" s="86" t="s">
        <v>3172</v>
      </c>
      <c r="H612" s="35" t="s">
        <v>2564</v>
      </c>
      <c r="I612" s="52" t="s">
        <v>1446</v>
      </c>
      <c r="J612" s="52" t="s">
        <v>1446</v>
      </c>
      <c r="K612" s="52" t="s">
        <v>1446</v>
      </c>
      <c r="L612" s="52" t="s">
        <v>1446</v>
      </c>
      <c r="M612" s="52" t="s">
        <v>1446</v>
      </c>
      <c r="N612" s="52" t="s">
        <v>1446</v>
      </c>
      <c r="O612" s="52" t="s">
        <v>1446</v>
      </c>
      <c r="P612" s="35" t="s">
        <v>3805</v>
      </c>
      <c r="Q612" s="26" t="s">
        <v>3806</v>
      </c>
      <c r="R612" s="15" t="s">
        <v>3175</v>
      </c>
      <c r="S612" s="35" t="s">
        <v>3176</v>
      </c>
      <c r="T612" s="12">
        <v>45128</v>
      </c>
      <c r="U612" s="37">
        <v>45128</v>
      </c>
      <c r="V612" s="37">
        <v>45192</v>
      </c>
      <c r="W612" s="7">
        <v>2</v>
      </c>
      <c r="X612" s="7">
        <v>0</v>
      </c>
      <c r="Y612" s="7">
        <v>60</v>
      </c>
      <c r="Z612" s="7" t="s">
        <v>119</v>
      </c>
      <c r="AA612" s="10">
        <v>9958600</v>
      </c>
      <c r="AB612" s="34" t="s">
        <v>1446</v>
      </c>
      <c r="AC612" s="28">
        <v>1292</v>
      </c>
      <c r="AD612" s="37">
        <v>45126</v>
      </c>
      <c r="AE612" s="10">
        <v>9958600</v>
      </c>
      <c r="AF612" s="28">
        <v>1587</v>
      </c>
      <c r="AG612" s="37">
        <v>45132</v>
      </c>
      <c r="AH612" s="10">
        <v>9958600</v>
      </c>
      <c r="AI612" s="15" t="s">
        <v>112</v>
      </c>
      <c r="AJ612" s="14">
        <v>45128</v>
      </c>
      <c r="AK612" s="6" t="s">
        <v>3807</v>
      </c>
      <c r="AL612" s="35" t="s">
        <v>2576</v>
      </c>
      <c r="AM612" s="28" t="s">
        <v>2363</v>
      </c>
      <c r="AN612" s="15" t="s">
        <v>474</v>
      </c>
      <c r="AO612" s="11"/>
      <c r="AP612" s="11" t="s">
        <v>472</v>
      </c>
      <c r="AQ612" s="11"/>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237"/>
      <c r="BX612" s="40"/>
      <c r="BY612" s="92">
        <f>V612</f>
        <v>45192</v>
      </c>
      <c r="BZ612" s="7">
        <f>Y612+AZ612</f>
        <v>60</v>
      </c>
      <c r="CA612" s="7" t="s">
        <v>119</v>
      </c>
      <c r="CB612" s="10">
        <f>AA612+AU612</f>
        <v>9958600</v>
      </c>
      <c r="CC612" s="14" t="s">
        <v>281</v>
      </c>
      <c r="CD612" s="40"/>
      <c r="CE612" s="15" t="s">
        <v>3179</v>
      </c>
      <c r="CF612" s="30">
        <v>17052933</v>
      </c>
      <c r="CG612" s="40"/>
      <c r="CH612" s="40"/>
      <c r="CI612" s="40"/>
      <c r="CJ612" s="40"/>
      <c r="CK612" s="40"/>
      <c r="CL612" s="40"/>
      <c r="CM612" s="40"/>
      <c r="CN612" s="40"/>
      <c r="CO612" s="40"/>
      <c r="CP612" s="40"/>
      <c r="CQ612" s="40"/>
      <c r="CR612" s="40"/>
      <c r="CS612" s="40"/>
      <c r="CT612" s="40"/>
      <c r="CU612" s="40"/>
      <c r="CV612" s="40"/>
      <c r="CW612" s="40"/>
      <c r="CX612" s="40"/>
      <c r="CY612" s="30" t="s">
        <v>3180</v>
      </c>
      <c r="CZ612" s="26">
        <v>1</v>
      </c>
      <c r="DA612" s="40"/>
    </row>
    <row r="613" spans="1:105" ht="28.5" hidden="1" customHeight="1" x14ac:dyDescent="0.2">
      <c r="A613" s="55">
        <v>615</v>
      </c>
      <c r="B613" s="208">
        <v>91736</v>
      </c>
      <c r="C613" s="1" t="s">
        <v>2559</v>
      </c>
      <c r="D613" s="13" t="s">
        <v>3226</v>
      </c>
      <c r="E613" s="205" t="s">
        <v>3227</v>
      </c>
      <c r="F613" s="200" t="s">
        <v>3808</v>
      </c>
      <c r="G613" s="86" t="s">
        <v>3809</v>
      </c>
      <c r="H613" s="35" t="s">
        <v>2564</v>
      </c>
      <c r="I613" s="52" t="s">
        <v>1446</v>
      </c>
      <c r="J613" s="52" t="s">
        <v>1446</v>
      </c>
      <c r="K613" s="52" t="s">
        <v>1446</v>
      </c>
      <c r="L613" s="52" t="s">
        <v>1446</v>
      </c>
      <c r="M613" s="52" t="s">
        <v>1446</v>
      </c>
      <c r="N613" s="52" t="s">
        <v>1446</v>
      </c>
      <c r="O613" s="52" t="s">
        <v>1446</v>
      </c>
      <c r="P613" s="35" t="s">
        <v>3810</v>
      </c>
      <c r="Q613" s="26" t="s">
        <v>3811</v>
      </c>
      <c r="R613" s="26" t="s">
        <v>2567</v>
      </c>
      <c r="S613" s="35" t="s">
        <v>3176</v>
      </c>
      <c r="T613" s="12">
        <v>45134</v>
      </c>
      <c r="U613" s="37">
        <v>45139</v>
      </c>
      <c r="V613" s="37">
        <v>45231</v>
      </c>
      <c r="W613" s="7">
        <v>3</v>
      </c>
      <c r="X613" s="7">
        <v>0</v>
      </c>
      <c r="Y613" s="7">
        <v>90</v>
      </c>
      <c r="Z613" s="7" t="s">
        <v>164</v>
      </c>
      <c r="AA613" s="10">
        <v>65702454</v>
      </c>
      <c r="AB613" s="34" t="s">
        <v>1446</v>
      </c>
      <c r="AC613" s="28">
        <v>1271</v>
      </c>
      <c r="AD613" s="37">
        <v>45098</v>
      </c>
      <c r="AE613" s="10">
        <v>1494926406</v>
      </c>
      <c r="AF613" s="28">
        <v>1588</v>
      </c>
      <c r="AG613" s="37">
        <v>45134</v>
      </c>
      <c r="AH613" s="10">
        <v>65702454</v>
      </c>
      <c r="AI613" s="15" t="s">
        <v>112</v>
      </c>
      <c r="AJ613" s="14">
        <v>45133</v>
      </c>
      <c r="AK613" s="6" t="s">
        <v>3812</v>
      </c>
      <c r="AL613" s="35" t="s">
        <v>2576</v>
      </c>
      <c r="AM613" s="28" t="s">
        <v>2363</v>
      </c>
      <c r="AN613" s="15" t="s">
        <v>3315</v>
      </c>
      <c r="AO613" s="11"/>
      <c r="AP613" s="11" t="s">
        <v>172</v>
      </c>
      <c r="AQ613" s="11">
        <v>1</v>
      </c>
      <c r="AR613" s="26" t="s">
        <v>2579</v>
      </c>
      <c r="AS613" s="94">
        <v>45183</v>
      </c>
      <c r="AT613" s="10">
        <v>13288858</v>
      </c>
      <c r="AU613" s="10">
        <v>13288858</v>
      </c>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237" t="s">
        <v>3813</v>
      </c>
      <c r="BX613" s="94">
        <v>45162</v>
      </c>
      <c r="BY613" s="92">
        <f>V613</f>
        <v>45231</v>
      </c>
      <c r="BZ613" s="26">
        <f>Y613+AZ613</f>
        <v>90</v>
      </c>
      <c r="CA613" s="7" t="s">
        <v>164</v>
      </c>
      <c r="CB613" s="10">
        <f>AA613+AU613</f>
        <v>78991312</v>
      </c>
      <c r="CC613" s="14" t="s">
        <v>281</v>
      </c>
      <c r="CD613" s="40"/>
      <c r="CE613" s="15" t="s">
        <v>3814</v>
      </c>
      <c r="CF613" s="30" t="s">
        <v>1220</v>
      </c>
      <c r="CG613" s="40"/>
      <c r="CH613" s="40"/>
      <c r="CI613" s="40"/>
      <c r="CJ613" s="40"/>
      <c r="CK613" s="40"/>
      <c r="CL613" s="40"/>
      <c r="CM613" s="40"/>
      <c r="CN613" s="40"/>
      <c r="CO613" s="40"/>
      <c r="CP613" s="40"/>
      <c r="CQ613" s="40"/>
      <c r="CR613" s="40"/>
      <c r="CS613" s="40"/>
      <c r="CT613" s="40"/>
      <c r="CU613" s="40"/>
      <c r="CV613" s="40"/>
      <c r="CW613" s="40"/>
      <c r="CX613" s="40"/>
      <c r="CY613" s="30" t="s">
        <v>3815</v>
      </c>
      <c r="CZ613" s="26">
        <v>29</v>
      </c>
      <c r="DA613" s="40"/>
    </row>
    <row r="614" spans="1:105" ht="25.5" hidden="1" customHeight="1" x14ac:dyDescent="0.2">
      <c r="A614" s="55">
        <v>616</v>
      </c>
      <c r="B614" s="208">
        <v>91736</v>
      </c>
      <c r="C614" s="1" t="s">
        <v>2559</v>
      </c>
      <c r="D614" s="13" t="s">
        <v>3226</v>
      </c>
      <c r="E614" s="205" t="s">
        <v>3227</v>
      </c>
      <c r="F614" s="200" t="s">
        <v>3816</v>
      </c>
      <c r="G614" s="86" t="s">
        <v>3817</v>
      </c>
      <c r="H614" s="35" t="s">
        <v>2564</v>
      </c>
      <c r="I614" s="52" t="s">
        <v>1446</v>
      </c>
      <c r="J614" s="52" t="s">
        <v>1446</v>
      </c>
      <c r="K614" s="52" t="s">
        <v>1446</v>
      </c>
      <c r="L614" s="52" t="s">
        <v>1446</v>
      </c>
      <c r="M614" s="52" t="s">
        <v>1446</v>
      </c>
      <c r="N614" s="52" t="s">
        <v>1446</v>
      </c>
      <c r="O614" s="52" t="s">
        <v>1446</v>
      </c>
      <c r="P614" s="35" t="s">
        <v>3818</v>
      </c>
      <c r="Q614" s="26" t="s">
        <v>3811</v>
      </c>
      <c r="R614" s="26" t="s">
        <v>2567</v>
      </c>
      <c r="S614" s="35" t="s">
        <v>3176</v>
      </c>
      <c r="T614" s="12">
        <v>45134</v>
      </c>
      <c r="U614" s="37">
        <v>45139</v>
      </c>
      <c r="V614" s="37">
        <v>45231</v>
      </c>
      <c r="W614" s="7">
        <v>3</v>
      </c>
      <c r="X614" s="7">
        <v>0</v>
      </c>
      <c r="Y614" s="7">
        <v>90</v>
      </c>
      <c r="Z614" s="7" t="s">
        <v>164</v>
      </c>
      <c r="AA614" s="10">
        <v>73438097</v>
      </c>
      <c r="AB614" s="34" t="s">
        <v>1446</v>
      </c>
      <c r="AC614" s="28">
        <v>1271</v>
      </c>
      <c r="AD614" s="37">
        <v>45098</v>
      </c>
      <c r="AE614" s="10">
        <v>1491926406</v>
      </c>
      <c r="AF614" s="28">
        <v>1589</v>
      </c>
      <c r="AG614" s="37">
        <v>45134</v>
      </c>
      <c r="AH614" s="10">
        <v>73438097</v>
      </c>
      <c r="AI614" s="15" t="s">
        <v>112</v>
      </c>
      <c r="AJ614" s="14">
        <v>45133</v>
      </c>
      <c r="AK614" s="6" t="s">
        <v>3819</v>
      </c>
      <c r="AL614" s="35" t="s">
        <v>2576</v>
      </c>
      <c r="AM614" s="28" t="s">
        <v>2363</v>
      </c>
      <c r="AN614" s="15" t="s">
        <v>3315</v>
      </c>
      <c r="AO614" s="11"/>
      <c r="AP614" s="11" t="s">
        <v>172</v>
      </c>
      <c r="AQ614" s="11">
        <v>1</v>
      </c>
      <c r="AR614" s="26" t="s">
        <v>2579</v>
      </c>
      <c r="AS614" s="94">
        <v>45183</v>
      </c>
      <c r="AT614" s="10">
        <v>930389</v>
      </c>
      <c r="AU614" s="10">
        <v>930389</v>
      </c>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237" t="s">
        <v>3813</v>
      </c>
      <c r="BX614" s="94">
        <v>45162</v>
      </c>
      <c r="BY614" s="92">
        <f>V614</f>
        <v>45231</v>
      </c>
      <c r="BZ614" s="26">
        <f>Y614+AZ614</f>
        <v>90</v>
      </c>
      <c r="CA614" s="7" t="s">
        <v>164</v>
      </c>
      <c r="CB614" s="10">
        <f>AA614+AU614</f>
        <v>74368486</v>
      </c>
      <c r="CC614" s="14" t="s">
        <v>281</v>
      </c>
      <c r="CD614" s="40"/>
      <c r="CE614" s="15" t="s">
        <v>3820</v>
      </c>
      <c r="CF614" s="30">
        <v>66923274</v>
      </c>
      <c r="CG614" s="40"/>
      <c r="CH614" s="40"/>
      <c r="CI614" s="40"/>
      <c r="CJ614" s="40"/>
      <c r="CK614" s="40"/>
      <c r="CL614" s="40"/>
      <c r="CM614" s="40"/>
      <c r="CN614" s="40"/>
      <c r="CO614" s="40"/>
      <c r="CP614" s="40"/>
      <c r="CQ614" s="40"/>
      <c r="CR614" s="40"/>
      <c r="CS614" s="40"/>
      <c r="CT614" s="40"/>
      <c r="CU614" s="40"/>
      <c r="CV614" s="40"/>
      <c r="CW614" s="40"/>
      <c r="CX614" s="40"/>
      <c r="CY614" s="30" t="s">
        <v>3815</v>
      </c>
      <c r="CZ614" s="26">
        <v>29</v>
      </c>
      <c r="DA614" s="40"/>
    </row>
    <row r="615" spans="1:105" ht="25.5" hidden="1" customHeight="1" x14ac:dyDescent="0.2">
      <c r="A615" s="55">
        <v>617</v>
      </c>
      <c r="B615" s="208">
        <v>91736</v>
      </c>
      <c r="C615" s="1" t="s">
        <v>2559</v>
      </c>
      <c r="D615" s="13" t="s">
        <v>3226</v>
      </c>
      <c r="E615" s="205" t="s">
        <v>3227</v>
      </c>
      <c r="F615" s="200" t="s">
        <v>3821</v>
      </c>
      <c r="G615" s="86" t="s">
        <v>3822</v>
      </c>
      <c r="H615" s="35" t="s">
        <v>2353</v>
      </c>
      <c r="I615" s="52" t="s">
        <v>1446</v>
      </c>
      <c r="J615" s="52" t="s">
        <v>1446</v>
      </c>
      <c r="K615" s="52" t="s">
        <v>1446</v>
      </c>
      <c r="L615" s="52" t="s">
        <v>1446</v>
      </c>
      <c r="M615" s="52" t="s">
        <v>1446</v>
      </c>
      <c r="N615" s="52" t="s">
        <v>1446</v>
      </c>
      <c r="O615" s="52" t="s">
        <v>1446</v>
      </c>
      <c r="P615" s="35" t="s">
        <v>3823</v>
      </c>
      <c r="Q615" s="26" t="s">
        <v>3811</v>
      </c>
      <c r="R615" s="26" t="s">
        <v>2567</v>
      </c>
      <c r="S615" s="35" t="s">
        <v>3176</v>
      </c>
      <c r="T615" s="12">
        <v>45134</v>
      </c>
      <c r="U615" s="37">
        <v>45139</v>
      </c>
      <c r="V615" s="37">
        <v>45231</v>
      </c>
      <c r="W615" s="7">
        <v>3</v>
      </c>
      <c r="X615" s="7">
        <v>0</v>
      </c>
      <c r="Y615" s="7">
        <v>90</v>
      </c>
      <c r="Z615" s="7" t="s">
        <v>164</v>
      </c>
      <c r="AA615" s="10">
        <v>41320843</v>
      </c>
      <c r="AB615" s="34" t="s">
        <v>1446</v>
      </c>
      <c r="AC615" s="28">
        <v>1271</v>
      </c>
      <c r="AD615" s="37">
        <v>45098</v>
      </c>
      <c r="AE615" s="10">
        <v>1491926406</v>
      </c>
      <c r="AF615" s="28">
        <v>1590</v>
      </c>
      <c r="AG615" s="37">
        <v>45134</v>
      </c>
      <c r="AH615" s="10">
        <v>41320843</v>
      </c>
      <c r="AI615" s="15" t="s">
        <v>112</v>
      </c>
      <c r="AJ615" s="14">
        <v>45133</v>
      </c>
      <c r="AK615" s="6" t="s">
        <v>3824</v>
      </c>
      <c r="AL615" s="35" t="s">
        <v>2576</v>
      </c>
      <c r="AM615" s="28" t="s">
        <v>2363</v>
      </c>
      <c r="AN615" s="15" t="s">
        <v>3315</v>
      </c>
      <c r="AO615" s="11"/>
      <c r="AP615" s="11" t="s">
        <v>172</v>
      </c>
      <c r="AQ615" s="11">
        <v>2</v>
      </c>
      <c r="AR615" s="15" t="s">
        <v>3825</v>
      </c>
      <c r="AS615" s="177" t="s">
        <v>3826</v>
      </c>
      <c r="AT615" s="10">
        <v>1641376</v>
      </c>
      <c r="AU615" s="10">
        <v>1641376</v>
      </c>
      <c r="AV615" s="26">
        <v>1</v>
      </c>
      <c r="AW615" s="26">
        <v>0</v>
      </c>
      <c r="AX615" s="26">
        <v>30</v>
      </c>
      <c r="AY615" s="26" t="s">
        <v>136</v>
      </c>
      <c r="AZ615" s="26">
        <v>30</v>
      </c>
      <c r="BA615" s="94">
        <v>45261</v>
      </c>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237" t="s">
        <v>3813</v>
      </c>
      <c r="BX615" s="94">
        <v>45162</v>
      </c>
      <c r="BY615" s="92">
        <v>45261</v>
      </c>
      <c r="BZ615" s="26">
        <f>Y615+AZ615</f>
        <v>120</v>
      </c>
      <c r="CA615" s="7" t="s">
        <v>144</v>
      </c>
      <c r="CB615" s="10">
        <f>AA615+AU615</f>
        <v>42962219</v>
      </c>
      <c r="CC615" s="14" t="s">
        <v>281</v>
      </c>
      <c r="CD615" s="40"/>
      <c r="CE615" s="15" t="s">
        <v>3827</v>
      </c>
      <c r="CF615" s="30">
        <v>8310980</v>
      </c>
      <c r="CG615" s="40"/>
      <c r="CH615" s="40"/>
      <c r="CI615" s="40"/>
      <c r="CJ615" s="40"/>
      <c r="CK615" s="40"/>
      <c r="CL615" s="40"/>
      <c r="CM615" s="40"/>
      <c r="CN615" s="40"/>
      <c r="CO615" s="40"/>
      <c r="CP615" s="40"/>
      <c r="CQ615" s="40"/>
      <c r="CR615" s="40"/>
      <c r="CS615" s="40"/>
      <c r="CT615" s="40"/>
      <c r="CU615" s="40"/>
      <c r="CV615" s="40"/>
      <c r="CW615" s="40"/>
      <c r="CX615" s="40"/>
      <c r="CY615" s="30" t="s">
        <v>3815</v>
      </c>
      <c r="CZ615" s="26">
        <v>29</v>
      </c>
      <c r="DA615" s="40"/>
    </row>
    <row r="616" spans="1:105" ht="25.5" hidden="1" customHeight="1" x14ac:dyDescent="0.2">
      <c r="A616" s="55">
        <v>618</v>
      </c>
      <c r="B616" s="208">
        <v>91736</v>
      </c>
      <c r="C616" s="1" t="s">
        <v>2559</v>
      </c>
      <c r="D616" s="13" t="s">
        <v>3226</v>
      </c>
      <c r="E616" s="205" t="s">
        <v>3227</v>
      </c>
      <c r="F616" s="200" t="s">
        <v>3828</v>
      </c>
      <c r="G616" s="200" t="s">
        <v>3829</v>
      </c>
      <c r="H616" s="35" t="s">
        <v>2564</v>
      </c>
      <c r="I616" s="52" t="s">
        <v>1446</v>
      </c>
      <c r="J616" s="52" t="s">
        <v>1446</v>
      </c>
      <c r="K616" s="52" t="s">
        <v>1446</v>
      </c>
      <c r="L616" s="52" t="s">
        <v>1446</v>
      </c>
      <c r="M616" s="52" t="s">
        <v>1446</v>
      </c>
      <c r="N616" s="52" t="s">
        <v>1446</v>
      </c>
      <c r="O616" s="52" t="s">
        <v>1446</v>
      </c>
      <c r="P616" s="35" t="s">
        <v>3830</v>
      </c>
      <c r="Q616" s="26" t="s">
        <v>3811</v>
      </c>
      <c r="R616" s="26" t="s">
        <v>2567</v>
      </c>
      <c r="S616" s="35" t="s">
        <v>3176</v>
      </c>
      <c r="T616" s="12">
        <v>45134</v>
      </c>
      <c r="U616" s="37">
        <v>45141</v>
      </c>
      <c r="V616" s="37">
        <v>45233</v>
      </c>
      <c r="W616" s="7">
        <v>3</v>
      </c>
      <c r="X616" s="7">
        <v>0</v>
      </c>
      <c r="Y616" s="7">
        <v>90</v>
      </c>
      <c r="Z616" s="7" t="s">
        <v>164</v>
      </c>
      <c r="AA616" s="10">
        <v>180853769</v>
      </c>
      <c r="AB616" s="34" t="s">
        <v>1446</v>
      </c>
      <c r="AC616" s="28">
        <v>1271</v>
      </c>
      <c r="AD616" s="37">
        <v>45098</v>
      </c>
      <c r="AE616" s="10">
        <v>1491926406</v>
      </c>
      <c r="AF616" s="28">
        <v>1591</v>
      </c>
      <c r="AG616" s="37">
        <v>45134</v>
      </c>
      <c r="AH616" s="10">
        <v>180853769</v>
      </c>
      <c r="AI616" s="15" t="s">
        <v>112</v>
      </c>
      <c r="AJ616" s="14">
        <v>45133</v>
      </c>
      <c r="AK616" s="6" t="s">
        <v>3831</v>
      </c>
      <c r="AL616" s="35" t="s">
        <v>2576</v>
      </c>
      <c r="AM616" s="28" t="s">
        <v>2363</v>
      </c>
      <c r="AN616" s="15" t="s">
        <v>3832</v>
      </c>
      <c r="AO616" s="11"/>
      <c r="AP616" s="11" t="s">
        <v>172</v>
      </c>
      <c r="AQ616" s="11">
        <v>3</v>
      </c>
      <c r="AR616" s="15" t="s">
        <v>3833</v>
      </c>
      <c r="AS616" s="177" t="s">
        <v>3834</v>
      </c>
      <c r="AT616" s="57" t="s">
        <v>3835</v>
      </c>
      <c r="AU616" s="10">
        <f>11498413+537330</f>
        <v>12035743</v>
      </c>
      <c r="AV616" s="15" t="s">
        <v>3836</v>
      </c>
      <c r="AW616" s="15" t="s">
        <v>710</v>
      </c>
      <c r="AX616" s="15" t="s">
        <v>3837</v>
      </c>
      <c r="AY616" s="15" t="s">
        <v>3838</v>
      </c>
      <c r="AZ616" s="26">
        <f>30+90</f>
        <v>120</v>
      </c>
      <c r="BA616" s="177" t="s">
        <v>3839</v>
      </c>
      <c r="BB616" s="40"/>
      <c r="BC616" s="40"/>
      <c r="BD616" s="40"/>
      <c r="BE616" s="40"/>
      <c r="BF616" s="40"/>
      <c r="BG616" s="40"/>
      <c r="BH616" s="40"/>
      <c r="BI616" s="40"/>
      <c r="BJ616" s="40"/>
      <c r="BK616" s="40"/>
      <c r="BL616" s="40"/>
      <c r="BM616" s="40"/>
      <c r="BN616" s="40"/>
      <c r="BO616" s="40"/>
      <c r="BP616" s="40"/>
      <c r="BQ616" s="40"/>
      <c r="BR616" s="40"/>
      <c r="BS616" s="40"/>
      <c r="BT616" s="40"/>
      <c r="BU616" s="40"/>
      <c r="BV616" s="40"/>
      <c r="BW616" s="237" t="s">
        <v>3813</v>
      </c>
      <c r="BX616" s="94">
        <v>45162</v>
      </c>
      <c r="BY616" s="92">
        <v>45354</v>
      </c>
      <c r="BZ616" s="26">
        <f>Y616+AZ616</f>
        <v>210</v>
      </c>
      <c r="CA616" s="7" t="s">
        <v>2606</v>
      </c>
      <c r="CB616" s="10">
        <f>AA616+AU616</f>
        <v>192889512</v>
      </c>
      <c r="CC616" s="14" t="s">
        <v>121</v>
      </c>
      <c r="CD616" s="40"/>
      <c r="CE616" s="15" t="s">
        <v>3840</v>
      </c>
      <c r="CF616" s="30" t="s">
        <v>1220</v>
      </c>
      <c r="CG616" s="40"/>
      <c r="CH616" s="40"/>
      <c r="CI616" s="40"/>
      <c r="CJ616" s="40"/>
      <c r="CK616" s="40"/>
      <c r="CL616" s="40"/>
      <c r="CM616" s="40"/>
      <c r="CN616" s="40"/>
      <c r="CO616" s="40"/>
      <c r="CP616" s="40"/>
      <c r="CQ616" s="40"/>
      <c r="CR616" s="40"/>
      <c r="CS616" s="40"/>
      <c r="CT616" s="40"/>
      <c r="CU616" s="40"/>
      <c r="CV616" s="40"/>
      <c r="CW616" s="40"/>
      <c r="CX616" s="40"/>
      <c r="CY616" s="30" t="s">
        <v>3815</v>
      </c>
      <c r="CZ616" s="26">
        <v>29</v>
      </c>
      <c r="DA616" s="40"/>
    </row>
    <row r="617" spans="1:105" ht="25.5" hidden="1" customHeight="1" x14ac:dyDescent="0.2">
      <c r="A617" s="55">
        <v>619</v>
      </c>
      <c r="B617" s="208">
        <v>91736</v>
      </c>
      <c r="C617" s="1" t="s">
        <v>2559</v>
      </c>
      <c r="D617" s="13" t="s">
        <v>3226</v>
      </c>
      <c r="E617" s="205" t="s">
        <v>3227</v>
      </c>
      <c r="F617" s="200" t="s">
        <v>3841</v>
      </c>
      <c r="G617" s="86" t="s">
        <v>3842</v>
      </c>
      <c r="H617" s="35" t="s">
        <v>2564</v>
      </c>
      <c r="I617" s="52" t="s">
        <v>1446</v>
      </c>
      <c r="J617" s="52" t="s">
        <v>1446</v>
      </c>
      <c r="K617" s="52" t="s">
        <v>1446</v>
      </c>
      <c r="L617" s="52" t="s">
        <v>1446</v>
      </c>
      <c r="M617" s="52" t="s">
        <v>1446</v>
      </c>
      <c r="N617" s="52" t="s">
        <v>1446</v>
      </c>
      <c r="O617" s="52" t="s">
        <v>1446</v>
      </c>
      <c r="P617" s="35" t="s">
        <v>3843</v>
      </c>
      <c r="Q617" s="26" t="s">
        <v>3811</v>
      </c>
      <c r="R617" s="26" t="s">
        <v>2567</v>
      </c>
      <c r="S617" s="35" t="s">
        <v>3176</v>
      </c>
      <c r="T617" s="12">
        <v>45134</v>
      </c>
      <c r="U617" s="37">
        <v>45146</v>
      </c>
      <c r="V617" s="37">
        <v>45238</v>
      </c>
      <c r="W617" s="7">
        <v>3</v>
      </c>
      <c r="X617" s="7">
        <v>0</v>
      </c>
      <c r="Y617" s="7">
        <v>90</v>
      </c>
      <c r="Z617" s="7" t="s">
        <v>164</v>
      </c>
      <c r="AA617" s="10">
        <v>27048750</v>
      </c>
      <c r="AB617" s="34" t="s">
        <v>1446</v>
      </c>
      <c r="AC617" s="28">
        <v>1271</v>
      </c>
      <c r="AD617" s="37">
        <v>45098</v>
      </c>
      <c r="AE617" s="10">
        <v>1491926406</v>
      </c>
      <c r="AF617" s="28">
        <v>1592</v>
      </c>
      <c r="AG617" s="37">
        <v>45134</v>
      </c>
      <c r="AH617" s="10">
        <v>27048750</v>
      </c>
      <c r="AI617" s="15" t="s">
        <v>112</v>
      </c>
      <c r="AJ617" s="14">
        <v>45133</v>
      </c>
      <c r="AK617" s="6" t="s">
        <v>3844</v>
      </c>
      <c r="AL617" s="35" t="s">
        <v>2576</v>
      </c>
      <c r="AM617" s="28" t="s">
        <v>2363</v>
      </c>
      <c r="AN617" s="15" t="s">
        <v>3832</v>
      </c>
      <c r="AO617" s="11"/>
      <c r="AP617" s="11" t="s">
        <v>172</v>
      </c>
      <c r="AQ617" s="11">
        <v>1</v>
      </c>
      <c r="AR617" s="26" t="s">
        <v>2579</v>
      </c>
      <c r="AS617" s="94">
        <v>45183</v>
      </c>
      <c r="AT617" s="10">
        <v>644553</v>
      </c>
      <c r="AU617" s="10">
        <v>644553</v>
      </c>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237" t="s">
        <v>3813</v>
      </c>
      <c r="BX617" s="94">
        <v>45162</v>
      </c>
      <c r="BY617" s="92">
        <f>V617</f>
        <v>45238</v>
      </c>
      <c r="BZ617" s="26">
        <f>Y617+AZ617</f>
        <v>90</v>
      </c>
      <c r="CA617" s="7" t="s">
        <v>164</v>
      </c>
      <c r="CB617" s="10">
        <f>AA617+AU617</f>
        <v>27693303</v>
      </c>
      <c r="CC617" s="14" t="s">
        <v>281</v>
      </c>
      <c r="CD617" s="40"/>
      <c r="CE617" s="15" t="s">
        <v>3845</v>
      </c>
      <c r="CF617" s="30" t="s">
        <v>1220</v>
      </c>
      <c r="CG617" s="40"/>
      <c r="CH617" s="40"/>
      <c r="CI617" s="40"/>
      <c r="CJ617" s="40"/>
      <c r="CK617" s="40"/>
      <c r="CL617" s="40"/>
      <c r="CM617" s="40"/>
      <c r="CN617" s="40"/>
      <c r="CO617" s="40"/>
      <c r="CP617" s="40"/>
      <c r="CQ617" s="40"/>
      <c r="CR617" s="40"/>
      <c r="CS617" s="40"/>
      <c r="CT617" s="40"/>
      <c r="CU617" s="40"/>
      <c r="CV617" s="40"/>
      <c r="CW617" s="40"/>
      <c r="CX617" s="40"/>
      <c r="CY617" s="30" t="s">
        <v>3815</v>
      </c>
      <c r="CZ617" s="26">
        <v>29</v>
      </c>
      <c r="DA617" s="40"/>
    </row>
    <row r="618" spans="1:105" ht="25.5" hidden="1" customHeight="1" x14ac:dyDescent="0.2">
      <c r="A618" s="55">
        <v>620</v>
      </c>
      <c r="B618" s="208">
        <v>91736</v>
      </c>
      <c r="C618" s="1" t="s">
        <v>2559</v>
      </c>
      <c r="D618" s="13" t="s">
        <v>3226</v>
      </c>
      <c r="E618" s="205" t="s">
        <v>3227</v>
      </c>
      <c r="F618" s="200" t="s">
        <v>3846</v>
      </c>
      <c r="G618" s="86" t="s">
        <v>3847</v>
      </c>
      <c r="H618" s="35" t="s">
        <v>2564</v>
      </c>
      <c r="I618" s="52" t="s">
        <v>1446</v>
      </c>
      <c r="J618" s="52" t="s">
        <v>1446</v>
      </c>
      <c r="K618" s="52" t="s">
        <v>1446</v>
      </c>
      <c r="L618" s="52" t="s">
        <v>1446</v>
      </c>
      <c r="M618" s="52" t="s">
        <v>1446</v>
      </c>
      <c r="N618" s="52" t="s">
        <v>1446</v>
      </c>
      <c r="O618" s="52" t="s">
        <v>1446</v>
      </c>
      <c r="P618" s="35" t="s">
        <v>3848</v>
      </c>
      <c r="Q618" s="26" t="s">
        <v>3811</v>
      </c>
      <c r="R618" s="26" t="s">
        <v>2567</v>
      </c>
      <c r="S618" s="35" t="s">
        <v>3176</v>
      </c>
      <c r="T618" s="12">
        <v>45134</v>
      </c>
      <c r="U618" s="37">
        <v>45139</v>
      </c>
      <c r="V618" s="37">
        <v>45231</v>
      </c>
      <c r="W618" s="7">
        <v>3</v>
      </c>
      <c r="X618" s="7">
        <v>0</v>
      </c>
      <c r="Y618" s="7">
        <v>90</v>
      </c>
      <c r="Z618" s="7" t="s">
        <v>164</v>
      </c>
      <c r="AA618" s="10">
        <v>30154203</v>
      </c>
      <c r="AB618" s="34" t="s">
        <v>1446</v>
      </c>
      <c r="AC618" s="28">
        <v>1271</v>
      </c>
      <c r="AD618" s="37">
        <v>45098</v>
      </c>
      <c r="AE618" s="10">
        <v>1491926406</v>
      </c>
      <c r="AF618" s="28">
        <v>1593</v>
      </c>
      <c r="AG618" s="37">
        <v>45134</v>
      </c>
      <c r="AH618" s="10">
        <v>30154203</v>
      </c>
      <c r="AI618" s="15" t="s">
        <v>112</v>
      </c>
      <c r="AJ618" s="14">
        <v>45133</v>
      </c>
      <c r="AK618" s="6" t="s">
        <v>3849</v>
      </c>
      <c r="AL618" s="35" t="s">
        <v>2576</v>
      </c>
      <c r="AM618" s="28" t="s">
        <v>2363</v>
      </c>
      <c r="AN618" s="15" t="s">
        <v>474</v>
      </c>
      <c r="AO618" s="11"/>
      <c r="AP618" s="11" t="s">
        <v>172</v>
      </c>
      <c r="AQ618" s="11">
        <v>1</v>
      </c>
      <c r="AR618" s="26" t="s">
        <v>2579</v>
      </c>
      <c r="AS618" s="94">
        <v>45183</v>
      </c>
      <c r="AT618" s="10">
        <v>2159194</v>
      </c>
      <c r="AU618" s="10">
        <v>2159194</v>
      </c>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237" t="s">
        <v>3813</v>
      </c>
      <c r="BX618" s="94">
        <v>45163</v>
      </c>
      <c r="BY618" s="92">
        <f>V618</f>
        <v>45231</v>
      </c>
      <c r="BZ618" s="26">
        <f>Y618+AZ618</f>
        <v>90</v>
      </c>
      <c r="CA618" s="7" t="s">
        <v>164</v>
      </c>
      <c r="CB618" s="10">
        <f>AA618+AU618</f>
        <v>32313397</v>
      </c>
      <c r="CC618" s="14" t="s">
        <v>281</v>
      </c>
      <c r="CD618" s="40"/>
      <c r="CE618" s="15" t="s">
        <v>3850</v>
      </c>
      <c r="CF618" s="30">
        <v>41598591</v>
      </c>
      <c r="CG618" s="40"/>
      <c r="CH618" s="40"/>
      <c r="CI618" s="40"/>
      <c r="CJ618" s="40"/>
      <c r="CK618" s="40"/>
      <c r="CL618" s="40"/>
      <c r="CM618" s="40"/>
      <c r="CN618" s="40"/>
      <c r="CO618" s="40"/>
      <c r="CP618" s="40"/>
      <c r="CQ618" s="40"/>
      <c r="CR618" s="40"/>
      <c r="CS618" s="40"/>
      <c r="CT618" s="40"/>
      <c r="CU618" s="40"/>
      <c r="CV618" s="40"/>
      <c r="CW618" s="40"/>
      <c r="CX618" s="40"/>
      <c r="CY618" s="30" t="s">
        <v>3815</v>
      </c>
      <c r="CZ618" s="26">
        <v>29</v>
      </c>
      <c r="DA618" s="40"/>
    </row>
    <row r="619" spans="1:105" ht="25.5" hidden="1" customHeight="1" x14ac:dyDescent="0.2">
      <c r="A619" s="55">
        <v>621</v>
      </c>
      <c r="B619" s="209">
        <v>91736</v>
      </c>
      <c r="C619" s="56" t="s">
        <v>2559</v>
      </c>
      <c r="D619" s="13" t="s">
        <v>3226</v>
      </c>
      <c r="E619" s="205" t="s">
        <v>3227</v>
      </c>
      <c r="F619" s="200" t="s">
        <v>3851</v>
      </c>
      <c r="G619" s="86" t="s">
        <v>3852</v>
      </c>
      <c r="H619" s="35" t="s">
        <v>2564</v>
      </c>
      <c r="I619" s="52" t="s">
        <v>1446</v>
      </c>
      <c r="J619" s="52" t="s">
        <v>1446</v>
      </c>
      <c r="K619" s="52" t="s">
        <v>1446</v>
      </c>
      <c r="L619" s="52" t="s">
        <v>1446</v>
      </c>
      <c r="M619" s="52" t="s">
        <v>1446</v>
      </c>
      <c r="N619" s="52" t="s">
        <v>1446</v>
      </c>
      <c r="O619" s="52" t="s">
        <v>1446</v>
      </c>
      <c r="P619" s="35" t="s">
        <v>3853</v>
      </c>
      <c r="Q619" s="26" t="s">
        <v>3811</v>
      </c>
      <c r="R619" s="26" t="s">
        <v>2567</v>
      </c>
      <c r="S619" s="35" t="s">
        <v>3176</v>
      </c>
      <c r="T619" s="12">
        <v>45134</v>
      </c>
      <c r="U619" s="37">
        <v>45139</v>
      </c>
      <c r="V619" s="37">
        <v>45231</v>
      </c>
      <c r="W619" s="7">
        <v>3</v>
      </c>
      <c r="X619" s="7">
        <v>0</v>
      </c>
      <c r="Y619" s="7">
        <v>90</v>
      </c>
      <c r="Z619" s="7" t="s">
        <v>164</v>
      </c>
      <c r="AA619" s="10">
        <v>106693302</v>
      </c>
      <c r="AB619" s="34" t="s">
        <v>1446</v>
      </c>
      <c r="AC619" s="28">
        <v>1271</v>
      </c>
      <c r="AD619" s="37">
        <v>45098</v>
      </c>
      <c r="AE619" s="10">
        <v>1491926406</v>
      </c>
      <c r="AF619" s="28">
        <v>1594</v>
      </c>
      <c r="AG619" s="37">
        <v>45134</v>
      </c>
      <c r="AH619" s="10">
        <v>106693302</v>
      </c>
      <c r="AI619" s="15" t="s">
        <v>112</v>
      </c>
      <c r="AJ619" s="14">
        <v>45133</v>
      </c>
      <c r="AK619" s="6" t="s">
        <v>3854</v>
      </c>
      <c r="AL619" s="35" t="s">
        <v>2576</v>
      </c>
      <c r="AM619" s="28" t="s">
        <v>2363</v>
      </c>
      <c r="AN619" s="15" t="s">
        <v>474</v>
      </c>
      <c r="AO619" s="11"/>
      <c r="AP619" s="11" t="s">
        <v>172</v>
      </c>
      <c r="AQ619" s="11">
        <v>2</v>
      </c>
      <c r="AR619" s="15" t="s">
        <v>3825</v>
      </c>
      <c r="AS619" s="177" t="s">
        <v>3855</v>
      </c>
      <c r="AT619" s="10">
        <v>52861575</v>
      </c>
      <c r="AU619" s="10">
        <v>52861575</v>
      </c>
      <c r="AV619" s="26">
        <v>1</v>
      </c>
      <c r="AW619" s="26">
        <v>0</v>
      </c>
      <c r="AX619" s="26">
        <v>30</v>
      </c>
      <c r="AY619" s="26" t="s">
        <v>136</v>
      </c>
      <c r="AZ619" s="26">
        <v>30</v>
      </c>
      <c r="BA619" s="94">
        <v>45261</v>
      </c>
      <c r="BB619" s="40"/>
      <c r="BC619" s="40"/>
      <c r="BD619" s="40"/>
      <c r="BE619" s="40"/>
      <c r="BF619" s="40"/>
      <c r="BG619" s="40"/>
      <c r="BH619" s="40"/>
      <c r="BI619" s="40"/>
      <c r="BJ619" s="40"/>
      <c r="BK619" s="40"/>
      <c r="BL619" s="40"/>
      <c r="BM619" s="40"/>
      <c r="BN619" s="40"/>
      <c r="BO619" s="40"/>
      <c r="BP619" s="40"/>
      <c r="BQ619" s="40"/>
      <c r="BR619" s="40"/>
      <c r="BS619" s="40"/>
      <c r="BT619" s="40"/>
      <c r="BU619" s="40"/>
      <c r="BV619" s="40"/>
      <c r="BW619" s="237" t="s">
        <v>3813</v>
      </c>
      <c r="BX619" s="94">
        <v>45164</v>
      </c>
      <c r="BY619" s="92">
        <v>45261</v>
      </c>
      <c r="BZ619" s="26">
        <f>Y619+AZ619</f>
        <v>120</v>
      </c>
      <c r="CA619" s="7" t="s">
        <v>144</v>
      </c>
      <c r="CB619" s="10">
        <f>AA619+AU619</f>
        <v>159554877</v>
      </c>
      <c r="CC619" s="14" t="s">
        <v>281</v>
      </c>
      <c r="CD619" s="40"/>
      <c r="CE619" s="15" t="s">
        <v>3856</v>
      </c>
      <c r="CF619" s="30" t="s">
        <v>3857</v>
      </c>
      <c r="CG619" s="40"/>
      <c r="CH619" s="40"/>
      <c r="CI619" s="40"/>
      <c r="CJ619" s="40"/>
      <c r="CK619" s="40"/>
      <c r="CL619" s="40"/>
      <c r="CM619" s="40"/>
      <c r="CN619" s="40"/>
      <c r="CO619" s="40"/>
      <c r="CP619" s="40"/>
      <c r="CQ619" s="40"/>
      <c r="CR619" s="40"/>
      <c r="CS619" s="40"/>
      <c r="CT619" s="40"/>
      <c r="CU619" s="40"/>
      <c r="CV619" s="40"/>
      <c r="CW619" s="40"/>
      <c r="CX619" s="40"/>
      <c r="CY619" s="30" t="s">
        <v>3815</v>
      </c>
      <c r="CZ619" s="26">
        <v>29</v>
      </c>
      <c r="DA619" s="40"/>
    </row>
    <row r="620" spans="1:105" ht="25.5" hidden="1" customHeight="1" x14ac:dyDescent="0.2">
      <c r="A620" s="55">
        <v>622</v>
      </c>
      <c r="B620" s="209">
        <v>91736</v>
      </c>
      <c r="C620" s="56" t="s">
        <v>2559</v>
      </c>
      <c r="D620" s="13" t="s">
        <v>3226</v>
      </c>
      <c r="E620" s="205" t="s">
        <v>3227</v>
      </c>
      <c r="F620" s="200" t="s">
        <v>3858</v>
      </c>
      <c r="G620" s="86" t="s">
        <v>3859</v>
      </c>
      <c r="H620" s="35" t="s">
        <v>2564</v>
      </c>
      <c r="I620" s="52" t="s">
        <v>1446</v>
      </c>
      <c r="J620" s="52" t="s">
        <v>1446</v>
      </c>
      <c r="K620" s="52" t="s">
        <v>1446</v>
      </c>
      <c r="L620" s="52" t="s">
        <v>1446</v>
      </c>
      <c r="M620" s="52" t="s">
        <v>1446</v>
      </c>
      <c r="N620" s="52" t="s">
        <v>1446</v>
      </c>
      <c r="O620" s="52" t="s">
        <v>1446</v>
      </c>
      <c r="P620" s="35" t="s">
        <v>3860</v>
      </c>
      <c r="Q620" s="26" t="s">
        <v>3811</v>
      </c>
      <c r="R620" s="26" t="s">
        <v>2567</v>
      </c>
      <c r="S620" s="35" t="s">
        <v>3176</v>
      </c>
      <c r="T620" s="12">
        <v>45134</v>
      </c>
      <c r="U620" s="37">
        <v>45139</v>
      </c>
      <c r="V620" s="37">
        <v>45231</v>
      </c>
      <c r="W620" s="7">
        <v>3</v>
      </c>
      <c r="X620" s="7">
        <v>0</v>
      </c>
      <c r="Y620" s="7">
        <v>90</v>
      </c>
      <c r="Z620" s="7" t="s">
        <v>164</v>
      </c>
      <c r="AA620" s="10">
        <v>521808279</v>
      </c>
      <c r="AB620" s="34" t="s">
        <v>1446</v>
      </c>
      <c r="AC620" s="28">
        <v>1271</v>
      </c>
      <c r="AD620" s="37">
        <v>45098</v>
      </c>
      <c r="AE620" s="10">
        <v>1491926406</v>
      </c>
      <c r="AF620" s="28">
        <v>1595</v>
      </c>
      <c r="AG620" s="37">
        <v>45134</v>
      </c>
      <c r="AH620" s="10">
        <v>521808279</v>
      </c>
      <c r="AI620" s="15" t="s">
        <v>112</v>
      </c>
      <c r="AJ620" s="14">
        <v>45133</v>
      </c>
      <c r="AK620" s="6" t="s">
        <v>3861</v>
      </c>
      <c r="AL620" s="35" t="s">
        <v>2576</v>
      </c>
      <c r="AM620" s="28" t="s">
        <v>2363</v>
      </c>
      <c r="AN620" s="15" t="s">
        <v>474</v>
      </c>
      <c r="AO620" s="11"/>
      <c r="AP620" s="11" t="s">
        <v>172</v>
      </c>
      <c r="AQ620" s="11">
        <v>1</v>
      </c>
      <c r="AR620" s="26" t="s">
        <v>2579</v>
      </c>
      <c r="AS620" s="94">
        <v>45183</v>
      </c>
      <c r="AT620" s="10">
        <v>140138135</v>
      </c>
      <c r="AU620" s="10">
        <v>140138135</v>
      </c>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237" t="s">
        <v>3813</v>
      </c>
      <c r="BX620" s="94">
        <v>45165</v>
      </c>
      <c r="BY620" s="92">
        <f>V620</f>
        <v>45231</v>
      </c>
      <c r="BZ620" s="26">
        <f>Y620+AZ620</f>
        <v>90</v>
      </c>
      <c r="CA620" s="7" t="s">
        <v>164</v>
      </c>
      <c r="CB620" s="10">
        <f>AA620+AU620</f>
        <v>661946414</v>
      </c>
      <c r="CC620" s="14" t="s">
        <v>281</v>
      </c>
      <c r="CD620" s="40"/>
      <c r="CE620" s="15" t="s">
        <v>3862</v>
      </c>
      <c r="CF620" s="30">
        <v>52699905</v>
      </c>
      <c r="CG620" s="40"/>
      <c r="CH620" s="40"/>
      <c r="CI620" s="40"/>
      <c r="CJ620" s="40"/>
      <c r="CK620" s="40"/>
      <c r="CL620" s="40"/>
      <c r="CM620" s="40"/>
      <c r="CN620" s="40"/>
      <c r="CO620" s="40"/>
      <c r="CP620" s="40"/>
      <c r="CQ620" s="40"/>
      <c r="CR620" s="40"/>
      <c r="CS620" s="40"/>
      <c r="CT620" s="40"/>
      <c r="CU620" s="40"/>
      <c r="CV620" s="40"/>
      <c r="CW620" s="40"/>
      <c r="CX620" s="40"/>
      <c r="CY620" s="30" t="s">
        <v>3815</v>
      </c>
      <c r="CZ620" s="26">
        <v>29</v>
      </c>
      <c r="DA620" s="40"/>
    </row>
    <row r="621" spans="1:105" ht="25.5" hidden="1" customHeight="1" x14ac:dyDescent="0.2">
      <c r="A621" s="55">
        <v>623</v>
      </c>
      <c r="B621" s="209">
        <v>91736</v>
      </c>
      <c r="C621" s="56" t="s">
        <v>2559</v>
      </c>
      <c r="D621" s="13" t="s">
        <v>3226</v>
      </c>
      <c r="E621" s="205" t="s">
        <v>3227</v>
      </c>
      <c r="F621" s="200" t="s">
        <v>3863</v>
      </c>
      <c r="G621" s="86" t="s">
        <v>3864</v>
      </c>
      <c r="H621" s="35" t="s">
        <v>2564</v>
      </c>
      <c r="I621" s="52" t="s">
        <v>1446</v>
      </c>
      <c r="J621" s="52" t="s">
        <v>1446</v>
      </c>
      <c r="K621" s="52" t="s">
        <v>1446</v>
      </c>
      <c r="L621" s="52" t="s">
        <v>1446</v>
      </c>
      <c r="M621" s="52" t="s">
        <v>1446</v>
      </c>
      <c r="N621" s="52" t="s">
        <v>1446</v>
      </c>
      <c r="O621" s="52" t="s">
        <v>1446</v>
      </c>
      <c r="P621" s="35" t="s">
        <v>3865</v>
      </c>
      <c r="Q621" s="26" t="s">
        <v>3811</v>
      </c>
      <c r="R621" s="26" t="s">
        <v>2567</v>
      </c>
      <c r="S621" s="35" t="s">
        <v>3176</v>
      </c>
      <c r="T621" s="12">
        <v>45134</v>
      </c>
      <c r="U621" s="37">
        <v>45139</v>
      </c>
      <c r="V621" s="37">
        <v>45231</v>
      </c>
      <c r="W621" s="7">
        <v>3</v>
      </c>
      <c r="X621" s="7">
        <v>0</v>
      </c>
      <c r="Y621" s="7">
        <v>90</v>
      </c>
      <c r="Z621" s="7" t="s">
        <v>164</v>
      </c>
      <c r="AA621" s="10">
        <v>26578372</v>
      </c>
      <c r="AB621" s="34" t="s">
        <v>1446</v>
      </c>
      <c r="AC621" s="28">
        <v>1271</v>
      </c>
      <c r="AD621" s="37">
        <v>45098</v>
      </c>
      <c r="AE621" s="10">
        <v>1491926406</v>
      </c>
      <c r="AF621" s="28">
        <v>1596</v>
      </c>
      <c r="AG621" s="37">
        <v>45134</v>
      </c>
      <c r="AH621" s="10">
        <v>26578372</v>
      </c>
      <c r="AI621" s="15" t="s">
        <v>112</v>
      </c>
      <c r="AJ621" s="14">
        <v>45133</v>
      </c>
      <c r="AK621" s="6" t="s">
        <v>3866</v>
      </c>
      <c r="AL621" s="35" t="s">
        <v>2576</v>
      </c>
      <c r="AM621" s="28" t="s">
        <v>2363</v>
      </c>
      <c r="AN621" s="15" t="s">
        <v>474</v>
      </c>
      <c r="AO621" s="11"/>
      <c r="AP621" s="11" t="s">
        <v>172</v>
      </c>
      <c r="AQ621" s="11">
        <v>2</v>
      </c>
      <c r="AR621" s="15" t="s">
        <v>3825</v>
      </c>
      <c r="AS621" s="177" t="s">
        <v>3867</v>
      </c>
      <c r="AT621" s="10">
        <v>376786</v>
      </c>
      <c r="AU621" s="10">
        <v>376786</v>
      </c>
      <c r="AV621" s="26">
        <v>1</v>
      </c>
      <c r="AW621" s="26">
        <v>0</v>
      </c>
      <c r="AX621" s="26">
        <v>30</v>
      </c>
      <c r="AY621" s="26" t="s">
        <v>136</v>
      </c>
      <c r="AZ621" s="26">
        <v>30</v>
      </c>
      <c r="BA621" s="94">
        <v>45261</v>
      </c>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237" t="s">
        <v>3813</v>
      </c>
      <c r="BX621" s="94">
        <v>45166</v>
      </c>
      <c r="BY621" s="92">
        <v>45261</v>
      </c>
      <c r="BZ621" s="26">
        <f>Y621+AZ621</f>
        <v>120</v>
      </c>
      <c r="CA621" s="7" t="s">
        <v>144</v>
      </c>
      <c r="CB621" s="10">
        <f>AA621+AU621</f>
        <v>26955158</v>
      </c>
      <c r="CC621" s="14" t="s">
        <v>281</v>
      </c>
      <c r="CD621" s="40"/>
      <c r="CE621" s="15" t="s">
        <v>3868</v>
      </c>
      <c r="CF621" s="30">
        <v>16693566</v>
      </c>
      <c r="CG621" s="40"/>
      <c r="CH621" s="40"/>
      <c r="CI621" s="40"/>
      <c r="CJ621" s="40"/>
      <c r="CK621" s="40"/>
      <c r="CL621" s="40"/>
      <c r="CM621" s="40"/>
      <c r="CN621" s="40"/>
      <c r="CO621" s="40"/>
      <c r="CP621" s="40"/>
      <c r="CQ621" s="40"/>
      <c r="CR621" s="40"/>
      <c r="CS621" s="40"/>
      <c r="CT621" s="40"/>
      <c r="CU621" s="40"/>
      <c r="CV621" s="40"/>
      <c r="CW621" s="40"/>
      <c r="CX621" s="40"/>
      <c r="CY621" s="30" t="s">
        <v>3815</v>
      </c>
      <c r="CZ621" s="26">
        <v>29</v>
      </c>
      <c r="DA621" s="40"/>
    </row>
    <row r="622" spans="1:105" ht="25.5" hidden="1" customHeight="1" x14ac:dyDescent="0.2">
      <c r="A622" s="55">
        <v>624</v>
      </c>
      <c r="B622" s="209">
        <v>93640</v>
      </c>
      <c r="C622" s="56" t="s">
        <v>2559</v>
      </c>
      <c r="D622" s="13" t="s">
        <v>457</v>
      </c>
      <c r="E622" s="205" t="s">
        <v>458</v>
      </c>
      <c r="F622" s="200" t="s">
        <v>3869</v>
      </c>
      <c r="G622" s="86" t="s">
        <v>3870</v>
      </c>
      <c r="H622" s="35" t="s">
        <v>2564</v>
      </c>
      <c r="I622" s="52" t="s">
        <v>1446</v>
      </c>
      <c r="J622" s="52" t="s">
        <v>1446</v>
      </c>
      <c r="K622" s="52" t="s">
        <v>1446</v>
      </c>
      <c r="L622" s="52" t="s">
        <v>1446</v>
      </c>
      <c r="M622" s="52" t="s">
        <v>1446</v>
      </c>
      <c r="N622" s="52" t="s">
        <v>1446</v>
      </c>
      <c r="O622" s="52" t="s">
        <v>1446</v>
      </c>
      <c r="P622" s="35" t="s">
        <v>3871</v>
      </c>
      <c r="Q622" s="26" t="s">
        <v>3872</v>
      </c>
      <c r="R622" s="15" t="s">
        <v>3175</v>
      </c>
      <c r="S622" s="35" t="s">
        <v>3176</v>
      </c>
      <c r="T622" s="12">
        <v>45153</v>
      </c>
      <c r="U622" s="37">
        <v>45153</v>
      </c>
      <c r="V622" s="37">
        <v>45184</v>
      </c>
      <c r="W622" s="7">
        <v>1</v>
      </c>
      <c r="X622" s="7">
        <v>0</v>
      </c>
      <c r="Y622" s="7">
        <v>30</v>
      </c>
      <c r="Z622" s="7" t="s">
        <v>136</v>
      </c>
      <c r="AA622" s="10">
        <v>3219000</v>
      </c>
      <c r="AB622" s="34" t="s">
        <v>1446</v>
      </c>
      <c r="AC622" s="28">
        <v>1301</v>
      </c>
      <c r="AD622" s="37">
        <v>45149</v>
      </c>
      <c r="AE622" s="10">
        <v>3219000</v>
      </c>
      <c r="AF622" s="28">
        <v>1607</v>
      </c>
      <c r="AG622" s="37">
        <v>45155</v>
      </c>
      <c r="AH622" s="10">
        <v>3219000</v>
      </c>
      <c r="AI622" s="15" t="s">
        <v>112</v>
      </c>
      <c r="AJ622" s="14">
        <v>45153</v>
      </c>
      <c r="AK622" s="51" t="s">
        <v>3873</v>
      </c>
      <c r="AL622" s="35" t="s">
        <v>2576</v>
      </c>
      <c r="AM622" s="28" t="s">
        <v>2363</v>
      </c>
      <c r="AN622" s="15" t="s">
        <v>486</v>
      </c>
      <c r="AO622" s="11"/>
      <c r="AP622" s="11" t="s">
        <v>172</v>
      </c>
      <c r="AQ622" s="11"/>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37">
        <v>45184</v>
      </c>
      <c r="BZ622" s="7">
        <f>Y622+AZ622</f>
        <v>30</v>
      </c>
      <c r="CA622" s="7" t="s">
        <v>136</v>
      </c>
      <c r="CB622" s="10">
        <f>AA622+AU622</f>
        <v>3219000</v>
      </c>
      <c r="CC622" s="14" t="s">
        <v>281</v>
      </c>
      <c r="CD622" s="40"/>
      <c r="CE622" s="15" t="s">
        <v>3874</v>
      </c>
      <c r="CF622" s="30"/>
      <c r="CG622" s="40"/>
      <c r="CH622" s="40"/>
      <c r="CI622" s="40"/>
      <c r="CJ622" s="40"/>
      <c r="CK622" s="40"/>
      <c r="CL622" s="40"/>
      <c r="CM622" s="40"/>
      <c r="CN622" s="40"/>
      <c r="CO622" s="40"/>
      <c r="CP622" s="40"/>
      <c r="CQ622" s="40"/>
      <c r="CR622" s="40"/>
      <c r="CS622" s="40"/>
      <c r="CT622" s="40"/>
      <c r="CU622" s="40"/>
      <c r="CV622" s="40"/>
      <c r="CW622" s="40"/>
      <c r="CX622" s="40"/>
      <c r="CY622" s="30" t="s">
        <v>3180</v>
      </c>
      <c r="CZ622" s="26"/>
      <c r="DA622" s="40"/>
    </row>
    <row r="623" spans="1:105" ht="25.5" hidden="1" customHeight="1" x14ac:dyDescent="0.2">
      <c r="A623" s="55">
        <v>625</v>
      </c>
      <c r="B623" s="212">
        <v>93630</v>
      </c>
      <c r="C623" s="56" t="s">
        <v>2559</v>
      </c>
      <c r="D623" s="13" t="s">
        <v>457</v>
      </c>
      <c r="E623" s="205" t="s">
        <v>458</v>
      </c>
      <c r="F623" s="200" t="s">
        <v>3875</v>
      </c>
      <c r="G623" s="195" t="s">
        <v>3876</v>
      </c>
      <c r="H623" s="35" t="s">
        <v>2353</v>
      </c>
      <c r="I623" s="52" t="s">
        <v>1446</v>
      </c>
      <c r="J623" s="52" t="s">
        <v>1446</v>
      </c>
      <c r="K623" s="52" t="s">
        <v>1446</v>
      </c>
      <c r="L623" s="52" t="s">
        <v>1446</v>
      </c>
      <c r="M623" s="52" t="s">
        <v>1446</v>
      </c>
      <c r="N623" s="52" t="s">
        <v>1446</v>
      </c>
      <c r="O623" s="52" t="s">
        <v>1446</v>
      </c>
      <c r="P623" s="35" t="s">
        <v>3877</v>
      </c>
      <c r="Q623" s="26" t="s">
        <v>3878</v>
      </c>
      <c r="R623" s="26" t="s">
        <v>2567</v>
      </c>
      <c r="S623" s="35" t="s">
        <v>2568</v>
      </c>
      <c r="T623" s="12">
        <v>45161</v>
      </c>
      <c r="U623" s="37">
        <v>45162</v>
      </c>
      <c r="V623" s="37">
        <v>45344</v>
      </c>
      <c r="W623" s="7">
        <v>8</v>
      </c>
      <c r="X623" s="7">
        <v>0</v>
      </c>
      <c r="Y623" s="7">
        <f>8*30</f>
        <v>240</v>
      </c>
      <c r="Z623" s="7" t="s">
        <v>1374</v>
      </c>
      <c r="AA623" s="10">
        <v>500000000</v>
      </c>
      <c r="AB623" s="34" t="s">
        <v>1446</v>
      </c>
      <c r="AC623" s="28">
        <v>1300</v>
      </c>
      <c r="AD623" s="37">
        <v>45149</v>
      </c>
      <c r="AE623" s="10">
        <v>500000000</v>
      </c>
      <c r="AF623" s="28">
        <v>1609</v>
      </c>
      <c r="AG623" s="37">
        <v>45162</v>
      </c>
      <c r="AH623" s="10">
        <v>500000000</v>
      </c>
      <c r="AI623" s="15" t="s">
        <v>112</v>
      </c>
      <c r="AJ623" s="14">
        <v>45161</v>
      </c>
      <c r="AK623" s="6" t="s">
        <v>3879</v>
      </c>
      <c r="AL623" s="35" t="s">
        <v>2576</v>
      </c>
      <c r="AM623" s="28" t="s">
        <v>2363</v>
      </c>
      <c r="AN623" s="15" t="s">
        <v>460</v>
      </c>
      <c r="AO623" s="11"/>
      <c r="AP623" s="11" t="s">
        <v>310</v>
      </c>
      <c r="AQ623" s="11"/>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37">
        <v>45344</v>
      </c>
      <c r="BZ623" s="40"/>
      <c r="CA623" s="40"/>
      <c r="CB623" s="40"/>
      <c r="CC623" s="14" t="s">
        <v>3411</v>
      </c>
      <c r="CD623" s="40"/>
      <c r="CE623" s="15" t="s">
        <v>3876</v>
      </c>
      <c r="CF623" s="30">
        <v>35261900</v>
      </c>
      <c r="CG623" s="40"/>
      <c r="CH623" s="40"/>
      <c r="CI623" s="40"/>
      <c r="CJ623" s="40"/>
      <c r="CK623" s="40"/>
      <c r="CL623" s="40"/>
      <c r="CM623" s="40"/>
      <c r="CN623" s="40"/>
      <c r="CO623" s="40"/>
      <c r="CP623" s="40"/>
      <c r="CQ623" s="40"/>
      <c r="CR623" s="40"/>
      <c r="CS623" s="40"/>
      <c r="CT623" s="40"/>
      <c r="CU623" s="40"/>
      <c r="CV623" s="40"/>
      <c r="CW623" s="40"/>
      <c r="CX623" s="40"/>
      <c r="CY623" s="30" t="s">
        <v>3880</v>
      </c>
      <c r="CZ623" s="26">
        <v>2</v>
      </c>
      <c r="DA623" s="40"/>
    </row>
    <row r="624" spans="1:105" ht="25.5" hidden="1" customHeight="1" x14ac:dyDescent="0.2">
      <c r="A624" s="55">
        <v>626</v>
      </c>
      <c r="B624" s="209">
        <v>93950</v>
      </c>
      <c r="C624" s="56" t="s">
        <v>2559</v>
      </c>
      <c r="D624" s="13" t="s">
        <v>991</v>
      </c>
      <c r="E624" s="205" t="s">
        <v>992</v>
      </c>
      <c r="F624" s="200" t="s">
        <v>3881</v>
      </c>
      <c r="G624" s="195" t="s">
        <v>3882</v>
      </c>
      <c r="H624" s="35" t="s">
        <v>2564</v>
      </c>
      <c r="I624" s="52" t="s">
        <v>1446</v>
      </c>
      <c r="J624" s="52" t="s">
        <v>1446</v>
      </c>
      <c r="K624" s="52" t="s">
        <v>1446</v>
      </c>
      <c r="L624" s="52" t="s">
        <v>1446</v>
      </c>
      <c r="M624" s="52" t="s">
        <v>1446</v>
      </c>
      <c r="N624" s="52" t="s">
        <v>1446</v>
      </c>
      <c r="O624" s="52" t="s">
        <v>1446</v>
      </c>
      <c r="P624" s="35" t="s">
        <v>3883</v>
      </c>
      <c r="Q624" s="26" t="s">
        <v>3884</v>
      </c>
      <c r="R624" s="15" t="s">
        <v>3313</v>
      </c>
      <c r="S624" s="35" t="s">
        <v>110</v>
      </c>
      <c r="T624" s="12">
        <v>45180</v>
      </c>
      <c r="U624" s="37">
        <v>45194</v>
      </c>
      <c r="V624" s="37">
        <v>45559</v>
      </c>
      <c r="W624" s="7">
        <v>12</v>
      </c>
      <c r="X624" s="7">
        <v>0</v>
      </c>
      <c r="Y624" s="7">
        <v>360</v>
      </c>
      <c r="Z624" s="7" t="s">
        <v>3756</v>
      </c>
      <c r="AA624" s="10">
        <v>5000000</v>
      </c>
      <c r="AB624" s="34" t="s">
        <v>1446</v>
      </c>
      <c r="AC624" s="28">
        <v>1304</v>
      </c>
      <c r="AD624" s="37">
        <v>45162</v>
      </c>
      <c r="AE624" s="10">
        <v>5000000</v>
      </c>
      <c r="AF624" s="28">
        <v>1627</v>
      </c>
      <c r="AG624" s="37">
        <v>45191</v>
      </c>
      <c r="AH624" s="10">
        <v>5000000</v>
      </c>
      <c r="AI624" s="15" t="s">
        <v>112</v>
      </c>
      <c r="AJ624" s="14">
        <v>45167</v>
      </c>
      <c r="AK624" s="6" t="s">
        <v>3885</v>
      </c>
      <c r="AL624" s="35" t="s">
        <v>114</v>
      </c>
      <c r="AM624" s="28" t="s">
        <v>2363</v>
      </c>
      <c r="AN624" s="15" t="s">
        <v>2577</v>
      </c>
      <c r="AO624" s="15" t="s">
        <v>2578</v>
      </c>
      <c r="AP624" s="11" t="s">
        <v>472</v>
      </c>
      <c r="AQ624" s="11"/>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37">
        <v>45559</v>
      </c>
      <c r="BZ624" s="40"/>
      <c r="CA624" s="40"/>
      <c r="CB624" s="40"/>
      <c r="CC624" s="14" t="s">
        <v>121</v>
      </c>
      <c r="CD624" s="40"/>
      <c r="CE624" s="15" t="s">
        <v>3886</v>
      </c>
      <c r="CF624" s="30"/>
      <c r="CG624" s="40"/>
      <c r="CH624" s="40"/>
      <c r="CI624" s="40"/>
      <c r="CJ624" s="40"/>
      <c r="CK624" s="40"/>
      <c r="CL624" s="40"/>
      <c r="CM624" s="40"/>
      <c r="CN624" s="40"/>
      <c r="CO624" s="40"/>
      <c r="CP624" s="40"/>
      <c r="CQ624" s="40"/>
      <c r="CR624" s="40"/>
      <c r="CS624" s="40"/>
      <c r="CT624" s="40"/>
      <c r="CU624" s="40"/>
      <c r="CV624" s="40"/>
      <c r="CW624" s="40"/>
      <c r="CX624" s="40"/>
      <c r="CY624" s="26" t="s">
        <v>1446</v>
      </c>
      <c r="CZ624" s="26"/>
      <c r="DA624" s="40"/>
    </row>
    <row r="625" spans="1:105" ht="25.5" hidden="1" customHeight="1" x14ac:dyDescent="0.2">
      <c r="A625" s="55">
        <v>627</v>
      </c>
      <c r="B625" s="213">
        <v>94120</v>
      </c>
      <c r="C625" s="56" t="s">
        <v>2559</v>
      </c>
      <c r="D625" s="13" t="s">
        <v>3887</v>
      </c>
      <c r="E625" s="205" t="s">
        <v>3888</v>
      </c>
      <c r="F625" s="200" t="s">
        <v>3889</v>
      </c>
      <c r="G625" s="86" t="s">
        <v>3890</v>
      </c>
      <c r="H625" s="35" t="s">
        <v>2564</v>
      </c>
      <c r="I625" s="52" t="s">
        <v>1446</v>
      </c>
      <c r="J625" s="52" t="s">
        <v>1446</v>
      </c>
      <c r="K625" s="52" t="s">
        <v>1446</v>
      </c>
      <c r="L625" s="52" t="s">
        <v>1446</v>
      </c>
      <c r="M625" s="52" t="s">
        <v>1446</v>
      </c>
      <c r="N625" s="52" t="s">
        <v>1446</v>
      </c>
      <c r="O625" s="52" t="s">
        <v>1446</v>
      </c>
      <c r="P625" s="35" t="s">
        <v>3891</v>
      </c>
      <c r="Q625" s="26" t="s">
        <v>3892</v>
      </c>
      <c r="R625" s="26" t="s">
        <v>2567</v>
      </c>
      <c r="S625" s="35" t="s">
        <v>3176</v>
      </c>
      <c r="T625" s="12">
        <v>45175</v>
      </c>
      <c r="U625" s="37">
        <v>45176</v>
      </c>
      <c r="V625" s="37">
        <v>45236</v>
      </c>
      <c r="W625" s="7">
        <v>2</v>
      </c>
      <c r="X625" s="7">
        <v>0</v>
      </c>
      <c r="Y625" s="7">
        <v>60</v>
      </c>
      <c r="Z625" s="7" t="s">
        <v>119</v>
      </c>
      <c r="AA625" s="10">
        <v>261624384</v>
      </c>
      <c r="AB625" s="34" t="s">
        <v>1446</v>
      </c>
      <c r="AC625" s="28">
        <v>1305</v>
      </c>
      <c r="AD625" s="37">
        <v>45167</v>
      </c>
      <c r="AE625" s="10">
        <v>261624384</v>
      </c>
      <c r="AF625" s="28">
        <v>1613</v>
      </c>
      <c r="AG625" s="37">
        <v>45177</v>
      </c>
      <c r="AH625" s="10">
        <v>261624384</v>
      </c>
      <c r="AI625" s="15" t="s">
        <v>3893</v>
      </c>
      <c r="AJ625" s="14">
        <v>45175</v>
      </c>
      <c r="AK625" s="6" t="s">
        <v>3894</v>
      </c>
      <c r="AL625" s="35" t="s">
        <v>2576</v>
      </c>
      <c r="AM625" s="28" t="s">
        <v>2363</v>
      </c>
      <c r="AN625" s="15" t="s">
        <v>181</v>
      </c>
      <c r="AO625" s="11"/>
      <c r="AP625" s="11" t="s">
        <v>225</v>
      </c>
      <c r="AQ625" s="11"/>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37">
        <v>45236</v>
      </c>
      <c r="BZ625" s="26">
        <f>Y625+AZ625</f>
        <v>60</v>
      </c>
      <c r="CA625" s="7" t="s">
        <v>119</v>
      </c>
      <c r="CB625" s="10">
        <f>AA625+AU625</f>
        <v>261624384</v>
      </c>
      <c r="CC625" s="14" t="s">
        <v>281</v>
      </c>
      <c r="CD625" s="40"/>
      <c r="CE625" s="15" t="s">
        <v>3895</v>
      </c>
      <c r="CF625" s="30">
        <v>79539870</v>
      </c>
      <c r="CG625" s="40"/>
      <c r="CH625" s="40"/>
      <c r="CI625" s="40"/>
      <c r="CJ625" s="40"/>
      <c r="CK625" s="40"/>
      <c r="CL625" s="40"/>
      <c r="CM625" s="40"/>
      <c r="CN625" s="40"/>
      <c r="CO625" s="40"/>
      <c r="CP625" s="40"/>
      <c r="CQ625" s="40"/>
      <c r="CR625" s="40"/>
      <c r="CS625" s="40"/>
      <c r="CT625" s="40"/>
      <c r="CU625" s="40"/>
      <c r="CV625" s="40"/>
      <c r="CW625" s="40"/>
      <c r="CX625" s="40"/>
      <c r="CY625" s="30" t="s">
        <v>3896</v>
      </c>
      <c r="CZ625" s="26"/>
      <c r="DA625" s="40"/>
    </row>
    <row r="626" spans="1:105" ht="25.5" hidden="1" customHeight="1" x14ac:dyDescent="0.2">
      <c r="A626" s="55">
        <v>628</v>
      </c>
      <c r="B626" s="209">
        <v>94685</v>
      </c>
      <c r="C626" s="56" t="s">
        <v>2559</v>
      </c>
      <c r="D626" s="13" t="s">
        <v>3897</v>
      </c>
      <c r="E626" s="205" t="s">
        <v>3898</v>
      </c>
      <c r="F626" s="200" t="s">
        <v>3899</v>
      </c>
      <c r="G626" s="86" t="s">
        <v>3900</v>
      </c>
      <c r="H626" s="35" t="s">
        <v>2564</v>
      </c>
      <c r="I626" s="52" t="s">
        <v>1446</v>
      </c>
      <c r="J626" s="52" t="s">
        <v>1446</v>
      </c>
      <c r="K626" s="52" t="s">
        <v>1446</v>
      </c>
      <c r="L626" s="52" t="s">
        <v>1446</v>
      </c>
      <c r="M626" s="52" t="s">
        <v>1446</v>
      </c>
      <c r="N626" s="52" t="s">
        <v>1446</v>
      </c>
      <c r="O626" s="52" t="s">
        <v>1446</v>
      </c>
      <c r="P626" s="35" t="s">
        <v>3901</v>
      </c>
      <c r="Q626" s="26" t="s">
        <v>3902</v>
      </c>
      <c r="R626" s="15" t="s">
        <v>3175</v>
      </c>
      <c r="S626" s="35" t="s">
        <v>3176</v>
      </c>
      <c r="T626" s="12">
        <v>45177</v>
      </c>
      <c r="U626" s="37">
        <v>45180</v>
      </c>
      <c r="V626" s="37">
        <v>45240</v>
      </c>
      <c r="W626" s="7">
        <v>2</v>
      </c>
      <c r="X626" s="7">
        <v>0</v>
      </c>
      <c r="Y626" s="7">
        <v>60</v>
      </c>
      <c r="Z626" s="7" t="s">
        <v>119</v>
      </c>
      <c r="AA626" s="10">
        <v>1245700</v>
      </c>
      <c r="AB626" s="34" t="s">
        <v>1446</v>
      </c>
      <c r="AC626" s="28">
        <v>1311</v>
      </c>
      <c r="AD626" s="37">
        <v>45177</v>
      </c>
      <c r="AE626" s="10">
        <v>11653914</v>
      </c>
      <c r="AF626" s="28">
        <v>1615</v>
      </c>
      <c r="AG626" s="37">
        <v>45180</v>
      </c>
      <c r="AH626" s="10">
        <v>1245700</v>
      </c>
      <c r="AI626" s="15" t="s">
        <v>3893</v>
      </c>
      <c r="AJ626" s="14">
        <v>45177</v>
      </c>
      <c r="AK626" s="6" t="s">
        <v>3903</v>
      </c>
      <c r="AL626" s="35" t="s">
        <v>2576</v>
      </c>
      <c r="AM626" s="28" t="s">
        <v>2363</v>
      </c>
      <c r="AN626" s="15" t="s">
        <v>2405</v>
      </c>
      <c r="AO626" s="11"/>
      <c r="AP626" s="11" t="s">
        <v>3508</v>
      </c>
      <c r="AQ626" s="11"/>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37">
        <v>45240</v>
      </c>
      <c r="BZ626" s="26">
        <f>Y626+AZ626</f>
        <v>60</v>
      </c>
      <c r="CA626" s="7" t="s">
        <v>119</v>
      </c>
      <c r="CB626" s="10">
        <f>AA626+AU626</f>
        <v>1245700</v>
      </c>
      <c r="CC626" s="11" t="s">
        <v>281</v>
      </c>
      <c r="CD626" s="40"/>
      <c r="CE626" s="15" t="s">
        <v>3904</v>
      </c>
      <c r="CF626" s="30">
        <v>16763591</v>
      </c>
      <c r="CG626" s="40"/>
      <c r="CH626" s="40"/>
      <c r="CI626" s="40"/>
      <c r="CJ626" s="40"/>
      <c r="CK626" s="40"/>
      <c r="CL626" s="40"/>
      <c r="CM626" s="40"/>
      <c r="CN626" s="40"/>
      <c r="CO626" s="40"/>
      <c r="CP626" s="40"/>
      <c r="CQ626" s="40"/>
      <c r="CR626" s="40"/>
      <c r="CS626" s="40"/>
      <c r="CT626" s="40"/>
      <c r="CU626" s="40"/>
      <c r="CV626" s="40"/>
      <c r="CW626" s="40"/>
      <c r="CX626" s="40"/>
      <c r="CY626" s="30" t="s">
        <v>3180</v>
      </c>
      <c r="CZ626" s="26">
        <v>4</v>
      </c>
      <c r="DA626" s="40"/>
    </row>
    <row r="627" spans="1:105" ht="25.5" hidden="1" customHeight="1" x14ac:dyDescent="0.2">
      <c r="A627" s="55">
        <v>629</v>
      </c>
      <c r="B627" s="209">
        <v>94685</v>
      </c>
      <c r="C627" s="56" t="s">
        <v>2559</v>
      </c>
      <c r="D627" s="13" t="s">
        <v>3897</v>
      </c>
      <c r="E627" s="205" t="s">
        <v>3898</v>
      </c>
      <c r="F627" s="200" t="s">
        <v>3905</v>
      </c>
      <c r="G627" s="86" t="s">
        <v>3906</v>
      </c>
      <c r="H627" s="35" t="s">
        <v>2564</v>
      </c>
      <c r="I627" s="52" t="s">
        <v>1446</v>
      </c>
      <c r="J627" s="52" t="s">
        <v>1446</v>
      </c>
      <c r="K627" s="52" t="s">
        <v>1446</v>
      </c>
      <c r="L627" s="52" t="s">
        <v>1446</v>
      </c>
      <c r="M627" s="52" t="s">
        <v>1446</v>
      </c>
      <c r="N627" s="52" t="s">
        <v>1446</v>
      </c>
      <c r="O627" s="52" t="s">
        <v>1446</v>
      </c>
      <c r="P627" s="35" t="s">
        <v>3907</v>
      </c>
      <c r="Q627" s="26" t="s">
        <v>3902</v>
      </c>
      <c r="R627" s="15" t="s">
        <v>3175</v>
      </c>
      <c r="S627" s="35" t="s">
        <v>3176</v>
      </c>
      <c r="T627" s="12">
        <v>45177</v>
      </c>
      <c r="U627" s="37">
        <v>45180</v>
      </c>
      <c r="V627" s="37">
        <v>45240</v>
      </c>
      <c r="W627" s="7">
        <v>2</v>
      </c>
      <c r="X627" s="7">
        <v>0</v>
      </c>
      <c r="Y627" s="7">
        <v>60</v>
      </c>
      <c r="Z627" s="7" t="s">
        <v>119</v>
      </c>
      <c r="AA627" s="10">
        <v>1430310</v>
      </c>
      <c r="AB627" s="34" t="s">
        <v>1446</v>
      </c>
      <c r="AC627" s="28">
        <v>1311</v>
      </c>
      <c r="AD627" s="37">
        <v>45177</v>
      </c>
      <c r="AE627" s="10">
        <v>11653914</v>
      </c>
      <c r="AF627" s="28">
        <v>1616</v>
      </c>
      <c r="AG627" s="37">
        <v>45180</v>
      </c>
      <c r="AH627" s="10">
        <v>1430310</v>
      </c>
      <c r="AI627" s="15" t="s">
        <v>3893</v>
      </c>
      <c r="AJ627" s="14">
        <v>45177</v>
      </c>
      <c r="AK627" s="6" t="s">
        <v>3908</v>
      </c>
      <c r="AL627" s="35" t="s">
        <v>2576</v>
      </c>
      <c r="AM627" s="28" t="s">
        <v>2363</v>
      </c>
      <c r="AN627" s="15" t="s">
        <v>2405</v>
      </c>
      <c r="AO627" s="11"/>
      <c r="AP627" s="11" t="s">
        <v>3508</v>
      </c>
      <c r="AQ627" s="11"/>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37">
        <v>45240</v>
      </c>
      <c r="BZ627" s="26">
        <f>Y627+AZ627</f>
        <v>60</v>
      </c>
      <c r="CA627" s="7" t="s">
        <v>119</v>
      </c>
      <c r="CB627" s="10">
        <f>AA627+AU627</f>
        <v>1430310</v>
      </c>
      <c r="CC627" s="11" t="s">
        <v>281</v>
      </c>
      <c r="CD627" s="40"/>
      <c r="CE627" s="15" t="s">
        <v>3909</v>
      </c>
      <c r="CF627" s="30">
        <v>79941171</v>
      </c>
      <c r="CG627" s="40"/>
      <c r="CH627" s="40"/>
      <c r="CI627" s="40"/>
      <c r="CJ627" s="40"/>
      <c r="CK627" s="40"/>
      <c r="CL627" s="40"/>
      <c r="CM627" s="40"/>
      <c r="CN627" s="40"/>
      <c r="CO627" s="40"/>
      <c r="CP627" s="40"/>
      <c r="CQ627" s="40"/>
      <c r="CR627" s="40"/>
      <c r="CS627" s="40"/>
      <c r="CT627" s="40"/>
      <c r="CU627" s="40"/>
      <c r="CV627" s="40"/>
      <c r="CW627" s="40"/>
      <c r="CX627" s="40"/>
      <c r="CY627" s="30" t="s">
        <v>3180</v>
      </c>
      <c r="CZ627" s="26">
        <v>4</v>
      </c>
      <c r="DA627" s="40"/>
    </row>
    <row r="628" spans="1:105" ht="25.5" hidden="1" customHeight="1" x14ac:dyDescent="0.2">
      <c r="A628" s="55">
        <v>630</v>
      </c>
      <c r="B628" s="209">
        <v>94685</v>
      </c>
      <c r="C628" s="56" t="s">
        <v>2559</v>
      </c>
      <c r="D628" s="13" t="s">
        <v>3897</v>
      </c>
      <c r="E628" s="205" t="s">
        <v>3898</v>
      </c>
      <c r="F628" s="200" t="s">
        <v>3910</v>
      </c>
      <c r="G628" s="86" t="s">
        <v>3172</v>
      </c>
      <c r="H628" s="35" t="s">
        <v>2564</v>
      </c>
      <c r="I628" s="52" t="s">
        <v>1446</v>
      </c>
      <c r="J628" s="52" t="s">
        <v>1446</v>
      </c>
      <c r="K628" s="52" t="s">
        <v>1446</v>
      </c>
      <c r="L628" s="52" t="s">
        <v>1446</v>
      </c>
      <c r="M628" s="52" t="s">
        <v>1446</v>
      </c>
      <c r="N628" s="52" t="s">
        <v>1446</v>
      </c>
      <c r="O628" s="52" t="s">
        <v>1446</v>
      </c>
      <c r="P628" s="35" t="s">
        <v>3911</v>
      </c>
      <c r="Q628" s="26" t="s">
        <v>3902</v>
      </c>
      <c r="R628" s="15" t="s">
        <v>3175</v>
      </c>
      <c r="S628" s="35" t="s">
        <v>3176</v>
      </c>
      <c r="T628" s="12">
        <v>45177</v>
      </c>
      <c r="U628" s="37">
        <v>45180</v>
      </c>
      <c r="V628" s="37">
        <v>45240</v>
      </c>
      <c r="W628" s="7">
        <v>2</v>
      </c>
      <c r="X628" s="7">
        <v>0</v>
      </c>
      <c r="Y628" s="7">
        <v>60</v>
      </c>
      <c r="Z628" s="7" t="s">
        <v>119</v>
      </c>
      <c r="AA628" s="10">
        <v>5064610</v>
      </c>
      <c r="AB628" s="34" t="s">
        <v>1446</v>
      </c>
      <c r="AC628" s="28">
        <v>1311</v>
      </c>
      <c r="AD628" s="37">
        <v>45177</v>
      </c>
      <c r="AE628" s="10">
        <v>11653914</v>
      </c>
      <c r="AF628" s="28">
        <v>1617</v>
      </c>
      <c r="AG628" s="37">
        <v>45180</v>
      </c>
      <c r="AH628" s="10">
        <v>5064610</v>
      </c>
      <c r="AI628" s="15" t="s">
        <v>3893</v>
      </c>
      <c r="AJ628" s="14">
        <v>45177</v>
      </c>
      <c r="AK628" s="6" t="s">
        <v>3912</v>
      </c>
      <c r="AL628" s="35" t="s">
        <v>2576</v>
      </c>
      <c r="AM628" s="28" t="s">
        <v>2363</v>
      </c>
      <c r="AN628" s="15" t="s">
        <v>2405</v>
      </c>
      <c r="AO628" s="11"/>
      <c r="AP628" s="11" t="s">
        <v>3508</v>
      </c>
      <c r="AQ628" s="11"/>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c r="BW628" s="40"/>
      <c r="BX628" s="40"/>
      <c r="BY628" s="37">
        <v>45240</v>
      </c>
      <c r="BZ628" s="26">
        <f>Y628+AZ628</f>
        <v>60</v>
      </c>
      <c r="CA628" s="7" t="s">
        <v>119</v>
      </c>
      <c r="CB628" s="10">
        <f>AA628+AU628</f>
        <v>5064610</v>
      </c>
      <c r="CC628" s="11" t="s">
        <v>281</v>
      </c>
      <c r="CD628" s="40"/>
      <c r="CE628" s="15" t="s">
        <v>3179</v>
      </c>
      <c r="CF628" s="30">
        <v>17052933</v>
      </c>
      <c r="CG628" s="40"/>
      <c r="CH628" s="40"/>
      <c r="CI628" s="40"/>
      <c r="CJ628" s="40"/>
      <c r="CK628" s="40"/>
      <c r="CL628" s="40"/>
      <c r="CM628" s="40"/>
      <c r="CN628" s="40"/>
      <c r="CO628" s="40"/>
      <c r="CP628" s="40"/>
      <c r="CQ628" s="40"/>
      <c r="CR628" s="40"/>
      <c r="CS628" s="40"/>
      <c r="CT628" s="40"/>
      <c r="CU628" s="40"/>
      <c r="CV628" s="40"/>
      <c r="CW628" s="40"/>
      <c r="CX628" s="40"/>
      <c r="CY628" s="30" t="s">
        <v>3180</v>
      </c>
      <c r="CZ628" s="26">
        <v>4</v>
      </c>
      <c r="DA628" s="40"/>
    </row>
    <row r="629" spans="1:105" ht="25.5" hidden="1" customHeight="1" x14ac:dyDescent="0.2">
      <c r="A629" s="55">
        <v>631</v>
      </c>
      <c r="B629" s="209">
        <v>94685</v>
      </c>
      <c r="C629" s="56" t="s">
        <v>2559</v>
      </c>
      <c r="D629" s="13" t="s">
        <v>3897</v>
      </c>
      <c r="E629" s="205" t="s">
        <v>3898</v>
      </c>
      <c r="F629" s="200" t="s">
        <v>3913</v>
      </c>
      <c r="G629" s="86" t="s">
        <v>3914</v>
      </c>
      <c r="H629" s="35" t="s">
        <v>2564</v>
      </c>
      <c r="I629" s="52" t="s">
        <v>1446</v>
      </c>
      <c r="J629" s="52" t="s">
        <v>1446</v>
      </c>
      <c r="K629" s="52" t="s">
        <v>1446</v>
      </c>
      <c r="L629" s="52" t="s">
        <v>1446</v>
      </c>
      <c r="M629" s="52" t="s">
        <v>1446</v>
      </c>
      <c r="N629" s="52" t="s">
        <v>1446</v>
      </c>
      <c r="O629" s="52" t="s">
        <v>1446</v>
      </c>
      <c r="P629" s="35" t="s">
        <v>3915</v>
      </c>
      <c r="Q629" s="26" t="s">
        <v>3902</v>
      </c>
      <c r="R629" s="15" t="s">
        <v>3175</v>
      </c>
      <c r="S629" s="35" t="s">
        <v>3176</v>
      </c>
      <c r="T629" s="12">
        <v>45177</v>
      </c>
      <c r="U629" s="37">
        <v>45180</v>
      </c>
      <c r="V629" s="37">
        <v>45240</v>
      </c>
      <c r="W629" s="7">
        <v>2</v>
      </c>
      <c r="X629" s="7">
        <v>0</v>
      </c>
      <c r="Y629" s="7">
        <v>60</v>
      </c>
      <c r="Z629" s="7" t="s">
        <v>119</v>
      </c>
      <c r="AA629" s="10">
        <v>2246544</v>
      </c>
      <c r="AB629" s="34" t="s">
        <v>1446</v>
      </c>
      <c r="AC629" s="28">
        <v>1311</v>
      </c>
      <c r="AD629" s="37">
        <v>45177</v>
      </c>
      <c r="AE629" s="10">
        <v>11653914</v>
      </c>
      <c r="AF629" s="28">
        <v>1618</v>
      </c>
      <c r="AG629" s="37">
        <v>45180</v>
      </c>
      <c r="AH629" s="10">
        <v>2246544</v>
      </c>
      <c r="AI629" s="15" t="s">
        <v>3893</v>
      </c>
      <c r="AJ629" s="14">
        <v>45177</v>
      </c>
      <c r="AK629" s="6" t="s">
        <v>3916</v>
      </c>
      <c r="AL629" s="35" t="s">
        <v>2576</v>
      </c>
      <c r="AM629" s="28" t="s">
        <v>2363</v>
      </c>
      <c r="AN629" s="15" t="s">
        <v>2405</v>
      </c>
      <c r="AO629" s="11"/>
      <c r="AP629" s="11" t="s">
        <v>3508</v>
      </c>
      <c r="AQ629" s="11"/>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37">
        <v>45240</v>
      </c>
      <c r="BZ629" s="26">
        <f>Y629+AZ629</f>
        <v>60</v>
      </c>
      <c r="CA629" s="7" t="s">
        <v>119</v>
      </c>
      <c r="CB629" s="10">
        <f>AA629+AU629</f>
        <v>2246544</v>
      </c>
      <c r="CC629" s="11" t="s">
        <v>281</v>
      </c>
      <c r="CD629" s="40"/>
      <c r="CE629" s="15" t="s">
        <v>3917</v>
      </c>
      <c r="CF629" s="30">
        <v>10003534</v>
      </c>
      <c r="CG629" s="40"/>
      <c r="CH629" s="40"/>
      <c r="CI629" s="40"/>
      <c r="CJ629" s="40"/>
      <c r="CK629" s="40"/>
      <c r="CL629" s="40"/>
      <c r="CM629" s="40"/>
      <c r="CN629" s="40"/>
      <c r="CO629" s="40"/>
      <c r="CP629" s="40"/>
      <c r="CQ629" s="40"/>
      <c r="CR629" s="40"/>
      <c r="CS629" s="40"/>
      <c r="CT629" s="40"/>
      <c r="CU629" s="40"/>
      <c r="CV629" s="40"/>
      <c r="CW629" s="40"/>
      <c r="CX629" s="40"/>
      <c r="CY629" s="30" t="s">
        <v>3180</v>
      </c>
      <c r="CZ629" s="26">
        <v>4</v>
      </c>
      <c r="DA629" s="40"/>
    </row>
    <row r="630" spans="1:105" ht="25.5" hidden="1" customHeight="1" x14ac:dyDescent="0.2">
      <c r="A630" s="55">
        <v>632</v>
      </c>
      <c r="B630" s="209">
        <v>94685</v>
      </c>
      <c r="C630" s="56" t="s">
        <v>2559</v>
      </c>
      <c r="D630" s="13" t="s">
        <v>3897</v>
      </c>
      <c r="E630" s="205" t="s">
        <v>3898</v>
      </c>
      <c r="F630" s="200" t="s">
        <v>3918</v>
      </c>
      <c r="G630" s="86" t="s">
        <v>3793</v>
      </c>
      <c r="H630" s="35" t="s">
        <v>2564</v>
      </c>
      <c r="I630" s="52" t="s">
        <v>1446</v>
      </c>
      <c r="J630" s="52" t="s">
        <v>1446</v>
      </c>
      <c r="K630" s="52" t="s">
        <v>1446</v>
      </c>
      <c r="L630" s="52" t="s">
        <v>1446</v>
      </c>
      <c r="M630" s="52" t="s">
        <v>1446</v>
      </c>
      <c r="N630" s="52" t="s">
        <v>1446</v>
      </c>
      <c r="O630" s="52" t="s">
        <v>1446</v>
      </c>
      <c r="P630" s="35" t="s">
        <v>3919</v>
      </c>
      <c r="Q630" s="26" t="s">
        <v>3902</v>
      </c>
      <c r="R630" s="15" t="s">
        <v>3175</v>
      </c>
      <c r="S630" s="35" t="s">
        <v>3176</v>
      </c>
      <c r="T630" s="12">
        <v>45177</v>
      </c>
      <c r="U630" s="37">
        <v>45180</v>
      </c>
      <c r="V630" s="37">
        <v>45240</v>
      </c>
      <c r="W630" s="7">
        <v>2</v>
      </c>
      <c r="X630" s="7">
        <v>0</v>
      </c>
      <c r="Y630" s="7">
        <v>60</v>
      </c>
      <c r="Z630" s="7" t="s">
        <v>119</v>
      </c>
      <c r="AA630" s="10">
        <v>1666750</v>
      </c>
      <c r="AB630" s="34" t="s">
        <v>1446</v>
      </c>
      <c r="AC630" s="28">
        <v>1311</v>
      </c>
      <c r="AD630" s="37">
        <v>45177</v>
      </c>
      <c r="AE630" s="10">
        <v>11653914</v>
      </c>
      <c r="AF630" s="28">
        <v>1619</v>
      </c>
      <c r="AG630" s="37">
        <v>45180</v>
      </c>
      <c r="AH630" s="10">
        <v>1666750</v>
      </c>
      <c r="AI630" s="15" t="s">
        <v>3893</v>
      </c>
      <c r="AJ630" s="14">
        <v>45177</v>
      </c>
      <c r="AK630" s="6" t="s">
        <v>3920</v>
      </c>
      <c r="AL630" s="35" t="s">
        <v>2576</v>
      </c>
      <c r="AM630" s="28" t="s">
        <v>2363</v>
      </c>
      <c r="AN630" s="15" t="s">
        <v>2405</v>
      </c>
      <c r="AO630" s="11"/>
      <c r="AP630" s="11" t="s">
        <v>3508</v>
      </c>
      <c r="AQ630" s="11"/>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37">
        <v>45240</v>
      </c>
      <c r="BZ630" s="26">
        <f>Y630+AZ630</f>
        <v>60</v>
      </c>
      <c r="CA630" s="7" t="s">
        <v>119</v>
      </c>
      <c r="CB630" s="10">
        <f>AA630+AU630</f>
        <v>1666750</v>
      </c>
      <c r="CC630" s="11" t="s">
        <v>281</v>
      </c>
      <c r="CD630" s="40"/>
      <c r="CE630" s="15" t="s">
        <v>3921</v>
      </c>
      <c r="CF630" s="30">
        <v>92875573</v>
      </c>
      <c r="CG630" s="40"/>
      <c r="CH630" s="40"/>
      <c r="CI630" s="40"/>
      <c r="CJ630" s="40"/>
      <c r="CK630" s="40"/>
      <c r="CL630" s="40"/>
      <c r="CM630" s="40"/>
      <c r="CN630" s="40"/>
      <c r="CO630" s="40"/>
      <c r="CP630" s="40"/>
      <c r="CQ630" s="40"/>
      <c r="CR630" s="40"/>
      <c r="CS630" s="40"/>
      <c r="CT630" s="40"/>
      <c r="CU630" s="40"/>
      <c r="CV630" s="40"/>
      <c r="CW630" s="40"/>
      <c r="CX630" s="40"/>
      <c r="CY630" s="30" t="s">
        <v>3180</v>
      </c>
      <c r="CZ630" s="26">
        <v>4</v>
      </c>
      <c r="DA630" s="40"/>
    </row>
    <row r="631" spans="1:105" ht="25.5" hidden="1" customHeight="1" x14ac:dyDescent="0.2">
      <c r="A631" s="55">
        <v>633</v>
      </c>
      <c r="B631" s="209">
        <v>94534</v>
      </c>
      <c r="C631" s="56" t="s">
        <v>2559</v>
      </c>
      <c r="D631" s="13" t="s">
        <v>3922</v>
      </c>
      <c r="E631" s="205" t="s">
        <v>3923</v>
      </c>
      <c r="F631" s="200" t="s">
        <v>3924</v>
      </c>
      <c r="G631" s="195" t="s">
        <v>3925</v>
      </c>
      <c r="H631" s="35" t="s">
        <v>2564</v>
      </c>
      <c r="I631" s="52" t="s">
        <v>1446</v>
      </c>
      <c r="J631" s="52" t="s">
        <v>1446</v>
      </c>
      <c r="K631" s="52" t="s">
        <v>1446</v>
      </c>
      <c r="L631" s="52" t="s">
        <v>1446</v>
      </c>
      <c r="M631" s="52" t="s">
        <v>1446</v>
      </c>
      <c r="N631" s="52" t="s">
        <v>1446</v>
      </c>
      <c r="O631" s="52" t="s">
        <v>1446</v>
      </c>
      <c r="P631" s="35" t="s">
        <v>3926</v>
      </c>
      <c r="Q631" s="26" t="s">
        <v>3927</v>
      </c>
      <c r="R631" s="26" t="s">
        <v>3313</v>
      </c>
      <c r="S631" s="35" t="s">
        <v>2568</v>
      </c>
      <c r="T631" s="12">
        <v>45196</v>
      </c>
      <c r="U631" s="37">
        <v>45200</v>
      </c>
      <c r="V631" s="37">
        <v>45291</v>
      </c>
      <c r="W631" s="7">
        <v>3</v>
      </c>
      <c r="X631" s="7">
        <v>0</v>
      </c>
      <c r="Y631" s="7">
        <v>90</v>
      </c>
      <c r="Z631" s="7" t="s">
        <v>164</v>
      </c>
      <c r="AA631" s="10">
        <v>32000000</v>
      </c>
      <c r="AB631" s="34" t="s">
        <v>1446</v>
      </c>
      <c r="AC631" s="52" t="s">
        <v>3928</v>
      </c>
      <c r="AD631" s="196" t="s">
        <v>3929</v>
      </c>
      <c r="AE631" s="57" t="s">
        <v>3930</v>
      </c>
      <c r="AF631" s="52" t="s">
        <v>3931</v>
      </c>
      <c r="AG631" s="196" t="s">
        <v>3932</v>
      </c>
      <c r="AH631" s="57" t="s">
        <v>3930</v>
      </c>
      <c r="AI631" s="15" t="s">
        <v>3893</v>
      </c>
      <c r="AJ631" s="14">
        <v>45181</v>
      </c>
      <c r="AK631" s="6" t="s">
        <v>3933</v>
      </c>
      <c r="AL631" s="35" t="s">
        <v>114</v>
      </c>
      <c r="AM631" s="28" t="s">
        <v>2363</v>
      </c>
      <c r="AN631" s="15" t="s">
        <v>3191</v>
      </c>
      <c r="AO631" s="11"/>
      <c r="AP631" s="11" t="s">
        <v>135</v>
      </c>
      <c r="AQ631" s="11"/>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c r="BQ631" s="40"/>
      <c r="BR631" s="40"/>
      <c r="BS631" s="40"/>
      <c r="BT631" s="40"/>
      <c r="BU631" s="40"/>
      <c r="BV631" s="40"/>
      <c r="BW631" s="40"/>
      <c r="BX631" s="40"/>
      <c r="BY631" s="37">
        <v>45291</v>
      </c>
      <c r="BZ631" s="40"/>
      <c r="CA631" s="40"/>
      <c r="CB631" s="40"/>
      <c r="CC631" s="14" t="s">
        <v>3411</v>
      </c>
      <c r="CD631" s="40"/>
      <c r="CE631" s="15"/>
      <c r="CF631" s="30"/>
      <c r="CG631" s="40"/>
      <c r="CH631" s="40"/>
      <c r="CI631" s="40"/>
      <c r="CJ631" s="40"/>
      <c r="CK631" s="40"/>
      <c r="CL631" s="40"/>
      <c r="CM631" s="40"/>
      <c r="CN631" s="40"/>
      <c r="CO631" s="40"/>
      <c r="CP631" s="40"/>
      <c r="CQ631" s="30"/>
      <c r="CR631" s="40"/>
      <c r="CS631" s="40"/>
      <c r="CT631" s="40"/>
      <c r="CU631" s="40"/>
      <c r="CV631" s="40"/>
      <c r="CW631" s="40"/>
      <c r="CX631" s="40"/>
      <c r="CY631" s="26" t="s">
        <v>1446</v>
      </c>
      <c r="CZ631" s="26"/>
      <c r="DA631" s="40"/>
    </row>
    <row r="632" spans="1:105" ht="25.5" hidden="1" customHeight="1" x14ac:dyDescent="0.2">
      <c r="A632" s="55">
        <v>634</v>
      </c>
      <c r="B632" s="209">
        <v>90768</v>
      </c>
      <c r="C632" s="56" t="s">
        <v>2559</v>
      </c>
      <c r="D632" s="13" t="s">
        <v>201</v>
      </c>
      <c r="E632" s="205" t="s">
        <v>202</v>
      </c>
      <c r="F632" s="200" t="s">
        <v>3934</v>
      </c>
      <c r="G632" s="195" t="s">
        <v>3935</v>
      </c>
      <c r="H632" s="35" t="s">
        <v>2564</v>
      </c>
      <c r="I632" s="52" t="s">
        <v>1446</v>
      </c>
      <c r="J632" s="52" t="s">
        <v>1446</v>
      </c>
      <c r="K632" s="52" t="s">
        <v>1446</v>
      </c>
      <c r="L632" s="52" t="s">
        <v>1446</v>
      </c>
      <c r="M632" s="52" t="s">
        <v>1446</v>
      </c>
      <c r="N632" s="52" t="s">
        <v>1446</v>
      </c>
      <c r="O632" s="52" t="s">
        <v>1446</v>
      </c>
      <c r="P632" s="35" t="s">
        <v>3936</v>
      </c>
      <c r="Q632" s="26" t="s">
        <v>3937</v>
      </c>
      <c r="R632" s="26" t="s">
        <v>3938</v>
      </c>
      <c r="S632" s="35" t="s">
        <v>3939</v>
      </c>
      <c r="T632" s="12">
        <v>45202</v>
      </c>
      <c r="U632" s="37">
        <v>45208</v>
      </c>
      <c r="V632" s="37">
        <v>45573</v>
      </c>
      <c r="W632" s="7">
        <v>12</v>
      </c>
      <c r="X632" s="7">
        <v>0</v>
      </c>
      <c r="Y632" s="7">
        <v>360</v>
      </c>
      <c r="Z632" s="7" t="s">
        <v>3756</v>
      </c>
      <c r="AA632" s="10">
        <v>896999971</v>
      </c>
      <c r="AB632" s="34" t="s">
        <v>1446</v>
      </c>
      <c r="AC632" s="28">
        <v>1249</v>
      </c>
      <c r="AD632" s="37">
        <v>45071</v>
      </c>
      <c r="AE632" s="10">
        <v>897000000</v>
      </c>
      <c r="AF632" s="52">
        <v>1651</v>
      </c>
      <c r="AG632" s="37">
        <v>45208</v>
      </c>
      <c r="AH632" s="10">
        <v>896999971</v>
      </c>
      <c r="AI632" s="15" t="s">
        <v>112</v>
      </c>
      <c r="AJ632" s="14">
        <v>45156</v>
      </c>
      <c r="AK632" s="6" t="s">
        <v>3940</v>
      </c>
      <c r="AL632" s="35" t="s">
        <v>114</v>
      </c>
      <c r="AM632" s="28" t="s">
        <v>2363</v>
      </c>
      <c r="AN632" s="15" t="s">
        <v>233</v>
      </c>
      <c r="AO632" s="11"/>
      <c r="AP632" s="11" t="s">
        <v>191</v>
      </c>
      <c r="AQ632" s="11"/>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37">
        <v>45573</v>
      </c>
      <c r="BZ632" s="40"/>
      <c r="CA632" s="40"/>
      <c r="CB632" s="40"/>
      <c r="CC632" s="14" t="s">
        <v>3411</v>
      </c>
      <c r="CD632" s="40"/>
      <c r="CE632" s="15" t="s">
        <v>3941</v>
      </c>
      <c r="CF632" s="30">
        <v>52792687</v>
      </c>
      <c r="CG632" s="30" t="s">
        <v>3942</v>
      </c>
      <c r="CH632" s="30">
        <v>901719068</v>
      </c>
      <c r="CI632" s="15" t="s">
        <v>3941</v>
      </c>
      <c r="CJ632" s="30">
        <v>52792687</v>
      </c>
      <c r="CK632" s="30" t="s">
        <v>3943</v>
      </c>
      <c r="CL632" s="199">
        <v>0.5</v>
      </c>
      <c r="CM632" s="26" t="s">
        <v>3944</v>
      </c>
      <c r="CN632" s="30">
        <v>51976458</v>
      </c>
      <c r="CO632" s="26" t="s">
        <v>3945</v>
      </c>
      <c r="CP632" s="30">
        <v>51976458</v>
      </c>
      <c r="CQ632" s="30" t="s">
        <v>3946</v>
      </c>
      <c r="CR632" s="199">
        <v>0.5</v>
      </c>
      <c r="CS632" s="40"/>
      <c r="CT632" s="40"/>
      <c r="CU632" s="40"/>
      <c r="CV632" s="40"/>
      <c r="CW632" s="40"/>
      <c r="CX632" s="40"/>
      <c r="CY632" s="26" t="s">
        <v>1446</v>
      </c>
      <c r="CZ632" s="26">
        <v>32</v>
      </c>
      <c r="DA632" s="40"/>
    </row>
    <row r="633" spans="1:105" ht="25.5" hidden="1" customHeight="1" x14ac:dyDescent="0.2">
      <c r="A633" s="55">
        <v>635</v>
      </c>
      <c r="B633" s="209">
        <v>94892</v>
      </c>
      <c r="C633" s="56" t="s">
        <v>2559</v>
      </c>
      <c r="D633" s="13" t="s">
        <v>3947</v>
      </c>
      <c r="E633" s="205" t="s">
        <v>3948</v>
      </c>
      <c r="F633" s="200" t="s">
        <v>3949</v>
      </c>
      <c r="G633" s="236" t="s">
        <v>3950</v>
      </c>
      <c r="H633" s="35" t="s">
        <v>2564</v>
      </c>
      <c r="I633" s="52" t="s">
        <v>1446</v>
      </c>
      <c r="J633" s="52" t="s">
        <v>1446</v>
      </c>
      <c r="K633" s="52" t="s">
        <v>1446</v>
      </c>
      <c r="L633" s="52" t="s">
        <v>1446</v>
      </c>
      <c r="M633" s="52" t="s">
        <v>1446</v>
      </c>
      <c r="N633" s="52" t="s">
        <v>1446</v>
      </c>
      <c r="O633" s="52" t="s">
        <v>1446</v>
      </c>
      <c r="P633" s="35" t="s">
        <v>3951</v>
      </c>
      <c r="Q633" s="26" t="s">
        <v>3952</v>
      </c>
      <c r="R633" s="26" t="s">
        <v>2567</v>
      </c>
      <c r="S633" s="35" t="s">
        <v>3176</v>
      </c>
      <c r="T633" s="12">
        <v>45203</v>
      </c>
      <c r="U633" s="12">
        <v>45203</v>
      </c>
      <c r="V633" s="37">
        <v>45264</v>
      </c>
      <c r="W633" s="7">
        <v>2</v>
      </c>
      <c r="X633" s="7">
        <v>0</v>
      </c>
      <c r="Y633" s="7">
        <v>60</v>
      </c>
      <c r="Z633" s="7" t="s">
        <v>119</v>
      </c>
      <c r="AA633" s="10">
        <v>11444134</v>
      </c>
      <c r="AB633" s="34" t="s">
        <v>1446</v>
      </c>
      <c r="AC633" s="28">
        <v>1326</v>
      </c>
      <c r="AD633" s="37">
        <v>45184</v>
      </c>
      <c r="AE633" s="10">
        <v>32564565</v>
      </c>
      <c r="AF633" s="52">
        <v>1634</v>
      </c>
      <c r="AG633" s="37">
        <v>45203</v>
      </c>
      <c r="AH633" s="10">
        <v>11444134</v>
      </c>
      <c r="AI633" s="15" t="s">
        <v>112</v>
      </c>
      <c r="AJ633" s="12">
        <v>45203</v>
      </c>
      <c r="AK633" s="6" t="s">
        <v>3953</v>
      </c>
      <c r="AL633" s="35" t="s">
        <v>2576</v>
      </c>
      <c r="AM633" s="28" t="s">
        <v>2363</v>
      </c>
      <c r="AN633" s="15" t="s">
        <v>3832</v>
      </c>
      <c r="AO633" s="11"/>
      <c r="AP633" s="11" t="s">
        <v>472</v>
      </c>
      <c r="AQ633" s="11"/>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37">
        <v>45264</v>
      </c>
      <c r="BZ633" s="26">
        <f>Y633+AZ633</f>
        <v>60</v>
      </c>
      <c r="CA633" s="7" t="s">
        <v>119</v>
      </c>
      <c r="CB633" s="10">
        <f>AA633+AU633</f>
        <v>11444134</v>
      </c>
      <c r="CC633" s="14" t="s">
        <v>281</v>
      </c>
      <c r="CD633" s="40"/>
      <c r="CE633" s="15" t="s">
        <v>3954</v>
      </c>
      <c r="CF633" s="30">
        <v>1017133844</v>
      </c>
      <c r="CG633" s="40"/>
      <c r="CH633" s="40"/>
      <c r="CI633" s="40"/>
      <c r="CJ633" s="40"/>
      <c r="CK633" s="40"/>
      <c r="CL633" s="40"/>
      <c r="CM633" s="40"/>
      <c r="CN633" s="40"/>
      <c r="CO633" s="40"/>
      <c r="CP633" s="40"/>
      <c r="CQ633" s="40"/>
      <c r="CR633" s="40"/>
      <c r="CS633" s="40"/>
      <c r="CT633" s="40"/>
      <c r="CU633" s="40"/>
      <c r="CV633" s="40"/>
      <c r="CW633" s="40"/>
      <c r="CX633" s="40"/>
      <c r="CY633" s="30" t="s">
        <v>3955</v>
      </c>
      <c r="CZ633" s="26">
        <v>3</v>
      </c>
      <c r="DA633" s="40"/>
    </row>
    <row r="634" spans="1:105" ht="25.5" hidden="1" customHeight="1" x14ac:dyDescent="0.2">
      <c r="A634" s="55">
        <v>636</v>
      </c>
      <c r="B634" s="209">
        <v>94892</v>
      </c>
      <c r="C634" s="56" t="s">
        <v>2559</v>
      </c>
      <c r="D634" s="13" t="s">
        <v>3947</v>
      </c>
      <c r="E634" s="205" t="s">
        <v>3948</v>
      </c>
      <c r="F634" s="200" t="s">
        <v>3956</v>
      </c>
      <c r="G634" s="195" t="s">
        <v>3957</v>
      </c>
      <c r="H634" s="35" t="s">
        <v>2564</v>
      </c>
      <c r="I634" s="52" t="s">
        <v>1446</v>
      </c>
      <c r="J634" s="52" t="s">
        <v>1446</v>
      </c>
      <c r="K634" s="52" t="s">
        <v>1446</v>
      </c>
      <c r="L634" s="52" t="s">
        <v>1446</v>
      </c>
      <c r="M634" s="52" t="s">
        <v>1446</v>
      </c>
      <c r="N634" s="52" t="s">
        <v>1446</v>
      </c>
      <c r="O634" s="52" t="s">
        <v>1446</v>
      </c>
      <c r="P634" s="35" t="s">
        <v>3958</v>
      </c>
      <c r="Q634" s="26" t="s">
        <v>3952</v>
      </c>
      <c r="R634" s="26" t="s">
        <v>2567</v>
      </c>
      <c r="S634" s="35" t="s">
        <v>3176</v>
      </c>
      <c r="T634" s="12">
        <v>45203</v>
      </c>
      <c r="U634" s="37">
        <v>45203</v>
      </c>
      <c r="V634" s="37">
        <v>45264</v>
      </c>
      <c r="W634" s="7">
        <v>2</v>
      </c>
      <c r="X634" s="7">
        <v>0</v>
      </c>
      <c r="Y634" s="7">
        <v>60</v>
      </c>
      <c r="Z634" s="7" t="s">
        <v>119</v>
      </c>
      <c r="AA634" s="10">
        <v>2730245</v>
      </c>
      <c r="AB634" s="34" t="s">
        <v>1446</v>
      </c>
      <c r="AC634" s="28">
        <v>1326</v>
      </c>
      <c r="AD634" s="37">
        <v>45184</v>
      </c>
      <c r="AE634" s="10">
        <v>32564565</v>
      </c>
      <c r="AF634" s="52">
        <v>1635</v>
      </c>
      <c r="AG634" s="37">
        <v>45203</v>
      </c>
      <c r="AH634" s="10">
        <v>2730245</v>
      </c>
      <c r="AI634" s="15" t="s">
        <v>112</v>
      </c>
      <c r="AJ634" s="12">
        <v>45203</v>
      </c>
      <c r="AK634" s="6" t="s">
        <v>3959</v>
      </c>
      <c r="AL634" s="35" t="s">
        <v>2576</v>
      </c>
      <c r="AM634" s="28" t="s">
        <v>2363</v>
      </c>
      <c r="AN634" s="15" t="s">
        <v>3832</v>
      </c>
      <c r="AO634" s="11"/>
      <c r="AP634" s="11" t="s">
        <v>472</v>
      </c>
      <c r="AQ634" s="11">
        <v>1</v>
      </c>
      <c r="AR634" s="26" t="s">
        <v>3960</v>
      </c>
      <c r="AS634" s="177">
        <v>45264</v>
      </c>
      <c r="AT634" s="40"/>
      <c r="AU634" s="40"/>
      <c r="AV634" s="26">
        <v>0</v>
      </c>
      <c r="AW634" s="26">
        <v>25</v>
      </c>
      <c r="AX634" s="26">
        <v>25</v>
      </c>
      <c r="AY634" s="26" t="s">
        <v>2909</v>
      </c>
      <c r="AZ634" s="26">
        <v>25</v>
      </c>
      <c r="BA634" s="94">
        <v>45289</v>
      </c>
      <c r="BB634" s="40"/>
      <c r="BC634" s="40"/>
      <c r="BD634" s="40"/>
      <c r="BE634" s="40"/>
      <c r="BF634" s="40"/>
      <c r="BG634" s="40"/>
      <c r="BH634" s="40"/>
      <c r="BI634" s="40"/>
      <c r="BJ634" s="40"/>
      <c r="BK634" s="40"/>
      <c r="BL634" s="40"/>
      <c r="BM634" s="40"/>
      <c r="BN634" s="40"/>
      <c r="BO634" s="40"/>
      <c r="BP634" s="40"/>
      <c r="BQ634" s="40"/>
      <c r="BR634" s="40"/>
      <c r="BS634" s="40"/>
      <c r="BT634" s="40"/>
      <c r="BU634" s="40"/>
      <c r="BV634" s="40"/>
      <c r="BW634" s="40"/>
      <c r="BX634" s="40"/>
      <c r="BY634" s="37">
        <v>45289</v>
      </c>
      <c r="BZ634" s="26">
        <f>Y634+AZ634</f>
        <v>85</v>
      </c>
      <c r="CA634" s="7" t="s">
        <v>975</v>
      </c>
      <c r="CB634" s="10">
        <f>AA634+AU634</f>
        <v>2730245</v>
      </c>
      <c r="CC634" s="14" t="s">
        <v>3411</v>
      </c>
      <c r="CD634" s="40"/>
      <c r="CE634" s="15" t="s">
        <v>3961</v>
      </c>
      <c r="CF634" s="30">
        <v>40913012</v>
      </c>
      <c r="CG634" s="40"/>
      <c r="CH634" s="40"/>
      <c r="CI634" s="40"/>
      <c r="CJ634" s="40"/>
      <c r="CK634" s="40"/>
      <c r="CL634" s="40"/>
      <c r="CM634" s="40"/>
      <c r="CN634" s="40"/>
      <c r="CO634" s="40"/>
      <c r="CP634" s="40"/>
      <c r="CQ634" s="40"/>
      <c r="CR634" s="40"/>
      <c r="CS634" s="40"/>
      <c r="CT634" s="40"/>
      <c r="CU634" s="40"/>
      <c r="CV634" s="40"/>
      <c r="CW634" s="40"/>
      <c r="CX634" s="40"/>
      <c r="CY634" s="30" t="s">
        <v>3955</v>
      </c>
      <c r="CZ634" s="26">
        <v>4</v>
      </c>
      <c r="DA634" s="40"/>
    </row>
    <row r="635" spans="1:105" ht="25.5" hidden="1" customHeight="1" x14ac:dyDescent="0.2">
      <c r="A635" s="55">
        <v>637</v>
      </c>
      <c r="B635" s="209">
        <v>94892</v>
      </c>
      <c r="C635" s="56" t="s">
        <v>2559</v>
      </c>
      <c r="D635" s="13" t="s">
        <v>3947</v>
      </c>
      <c r="E635" s="205" t="s">
        <v>3948</v>
      </c>
      <c r="F635" s="200" t="s">
        <v>3962</v>
      </c>
      <c r="G635" s="195" t="s">
        <v>3957</v>
      </c>
      <c r="H635" s="35" t="s">
        <v>2564</v>
      </c>
      <c r="I635" s="52" t="s">
        <v>1446</v>
      </c>
      <c r="J635" s="52" t="s">
        <v>1446</v>
      </c>
      <c r="K635" s="52" t="s">
        <v>1446</v>
      </c>
      <c r="L635" s="52" t="s">
        <v>1446</v>
      </c>
      <c r="M635" s="52" t="s">
        <v>1446</v>
      </c>
      <c r="N635" s="52" t="s">
        <v>1446</v>
      </c>
      <c r="O635" s="52" t="s">
        <v>1446</v>
      </c>
      <c r="P635" s="35" t="s">
        <v>3963</v>
      </c>
      <c r="Q635" s="26" t="s">
        <v>3952</v>
      </c>
      <c r="R635" s="26" t="s">
        <v>2567</v>
      </c>
      <c r="S635" s="35" t="s">
        <v>3176</v>
      </c>
      <c r="T635" s="12">
        <v>45203</v>
      </c>
      <c r="U635" s="37">
        <v>45203</v>
      </c>
      <c r="V635" s="37">
        <v>45264</v>
      </c>
      <c r="W635" s="7">
        <v>2</v>
      </c>
      <c r="X635" s="7">
        <v>0</v>
      </c>
      <c r="Y635" s="7">
        <v>60</v>
      </c>
      <c r="Z635" s="7" t="s">
        <v>119</v>
      </c>
      <c r="AA635" s="10">
        <v>4872599</v>
      </c>
      <c r="AB635" s="34" t="s">
        <v>1446</v>
      </c>
      <c r="AC635" s="28">
        <v>1326</v>
      </c>
      <c r="AD635" s="37">
        <v>45184</v>
      </c>
      <c r="AE635" s="10">
        <v>32564565</v>
      </c>
      <c r="AF635" s="52">
        <v>1636</v>
      </c>
      <c r="AG635" s="37">
        <v>45203</v>
      </c>
      <c r="AH635" s="10">
        <v>4872599</v>
      </c>
      <c r="AI635" s="15" t="s">
        <v>112</v>
      </c>
      <c r="AJ635" s="12">
        <v>45203</v>
      </c>
      <c r="AK635" s="6" t="s">
        <v>3964</v>
      </c>
      <c r="AL635" s="35" t="s">
        <v>2576</v>
      </c>
      <c r="AM635" s="28" t="s">
        <v>2363</v>
      </c>
      <c r="AN635" s="15" t="s">
        <v>3832</v>
      </c>
      <c r="AO635" s="11"/>
      <c r="AP635" s="11" t="s">
        <v>472</v>
      </c>
      <c r="AQ635" s="11">
        <v>1</v>
      </c>
      <c r="AR635" s="26" t="s">
        <v>3960</v>
      </c>
      <c r="AS635" s="177">
        <v>45264</v>
      </c>
      <c r="AT635" s="40"/>
      <c r="AU635" s="40"/>
      <c r="AV635" s="26">
        <v>0</v>
      </c>
      <c r="AW635" s="26">
        <v>25</v>
      </c>
      <c r="AX635" s="26">
        <v>25</v>
      </c>
      <c r="AY635" s="26" t="s">
        <v>2909</v>
      </c>
      <c r="AZ635" s="26">
        <v>25</v>
      </c>
      <c r="BA635" s="94">
        <v>45289</v>
      </c>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37">
        <v>45289</v>
      </c>
      <c r="BZ635" s="26">
        <f>Y635+AZ635</f>
        <v>85</v>
      </c>
      <c r="CA635" s="7" t="s">
        <v>975</v>
      </c>
      <c r="CB635" s="10">
        <f>AA635+AU635</f>
        <v>4872599</v>
      </c>
      <c r="CC635" s="14" t="s">
        <v>3411</v>
      </c>
      <c r="CD635" s="40"/>
      <c r="CE635" s="15" t="s">
        <v>3961</v>
      </c>
      <c r="CF635" s="30">
        <v>40913012</v>
      </c>
      <c r="CG635" s="40"/>
      <c r="CH635" s="40"/>
      <c r="CI635" s="40"/>
      <c r="CJ635" s="40"/>
      <c r="CK635" s="40"/>
      <c r="CL635" s="40"/>
      <c r="CM635" s="40"/>
      <c r="CN635" s="40"/>
      <c r="CO635" s="40"/>
      <c r="CP635" s="40"/>
      <c r="CQ635" s="40"/>
      <c r="CR635" s="40"/>
      <c r="CS635" s="40"/>
      <c r="CT635" s="40"/>
      <c r="CU635" s="40"/>
      <c r="CV635" s="40"/>
      <c r="CW635" s="40"/>
      <c r="CX635" s="40"/>
      <c r="CY635" s="30" t="s">
        <v>3955</v>
      </c>
      <c r="CZ635" s="26">
        <v>3</v>
      </c>
      <c r="DA635" s="40"/>
    </row>
    <row r="636" spans="1:105" ht="25.5" hidden="1" customHeight="1" x14ac:dyDescent="0.2">
      <c r="A636" s="55">
        <v>638</v>
      </c>
      <c r="B636" s="209">
        <v>94892</v>
      </c>
      <c r="C636" s="56" t="s">
        <v>2559</v>
      </c>
      <c r="D636" s="13" t="s">
        <v>3947</v>
      </c>
      <c r="E636" s="205" t="s">
        <v>3948</v>
      </c>
      <c r="F636" s="200" t="s">
        <v>3965</v>
      </c>
      <c r="G636" s="195" t="s">
        <v>3957</v>
      </c>
      <c r="H636" s="35" t="s">
        <v>2564</v>
      </c>
      <c r="I636" s="52" t="s">
        <v>1446</v>
      </c>
      <c r="J636" s="52" t="s">
        <v>1446</v>
      </c>
      <c r="K636" s="52" t="s">
        <v>1446</v>
      </c>
      <c r="L636" s="52" t="s">
        <v>1446</v>
      </c>
      <c r="M636" s="52" t="s">
        <v>1446</v>
      </c>
      <c r="N636" s="52" t="s">
        <v>1446</v>
      </c>
      <c r="O636" s="52" t="s">
        <v>1446</v>
      </c>
      <c r="P636" s="35" t="s">
        <v>3966</v>
      </c>
      <c r="Q636" s="26" t="s">
        <v>3952</v>
      </c>
      <c r="R636" s="26" t="s">
        <v>2567</v>
      </c>
      <c r="S636" s="35" t="s">
        <v>3176</v>
      </c>
      <c r="T636" s="12">
        <v>45203</v>
      </c>
      <c r="U636" s="37">
        <v>45203</v>
      </c>
      <c r="V636" s="37">
        <v>45264</v>
      </c>
      <c r="W636" s="7">
        <v>2</v>
      </c>
      <c r="X636" s="7">
        <v>0</v>
      </c>
      <c r="Y636" s="7">
        <v>60</v>
      </c>
      <c r="Z636" s="7" t="s">
        <v>119</v>
      </c>
      <c r="AA636" s="10">
        <v>1942839</v>
      </c>
      <c r="AB636" s="34" t="s">
        <v>1446</v>
      </c>
      <c r="AC636" s="28">
        <v>1326</v>
      </c>
      <c r="AD636" s="37">
        <v>45184</v>
      </c>
      <c r="AE636" s="10">
        <v>32564565</v>
      </c>
      <c r="AF636" s="52">
        <v>1637</v>
      </c>
      <c r="AG636" s="37">
        <v>45203</v>
      </c>
      <c r="AH636" s="10">
        <v>1942839</v>
      </c>
      <c r="AI636" s="15" t="s">
        <v>112</v>
      </c>
      <c r="AJ636" s="12">
        <v>45203</v>
      </c>
      <c r="AK636" s="6" t="s">
        <v>3967</v>
      </c>
      <c r="AL636" s="35" t="s">
        <v>2576</v>
      </c>
      <c r="AM636" s="28" t="s">
        <v>2363</v>
      </c>
      <c r="AN636" s="15" t="s">
        <v>3832</v>
      </c>
      <c r="AO636" s="11"/>
      <c r="AP636" s="11" t="s">
        <v>472</v>
      </c>
      <c r="AQ636" s="11">
        <v>1</v>
      </c>
      <c r="AR636" s="26" t="s">
        <v>3960</v>
      </c>
      <c r="AS636" s="177">
        <v>45264</v>
      </c>
      <c r="AT636" s="40"/>
      <c r="AU636" s="40"/>
      <c r="AV636" s="26">
        <v>0</v>
      </c>
      <c r="AW636" s="26">
        <v>25</v>
      </c>
      <c r="AX636" s="26">
        <v>25</v>
      </c>
      <c r="AY636" s="26" t="s">
        <v>2909</v>
      </c>
      <c r="AZ636" s="26">
        <v>25</v>
      </c>
      <c r="BA636" s="94">
        <v>45289</v>
      </c>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37">
        <v>45289</v>
      </c>
      <c r="BZ636" s="26">
        <f>Y636+AZ636</f>
        <v>85</v>
      </c>
      <c r="CA636" s="7" t="s">
        <v>975</v>
      </c>
      <c r="CB636" s="10">
        <f>AA636+AU636</f>
        <v>1942839</v>
      </c>
      <c r="CC636" s="14" t="s">
        <v>3411</v>
      </c>
      <c r="CD636" s="40"/>
      <c r="CE636" s="15" t="s">
        <v>3961</v>
      </c>
      <c r="CF636" s="30">
        <v>40913012</v>
      </c>
      <c r="CG636" s="40"/>
      <c r="CH636" s="40"/>
      <c r="CI636" s="40"/>
      <c r="CJ636" s="40"/>
      <c r="CK636" s="40"/>
      <c r="CL636" s="40"/>
      <c r="CM636" s="40"/>
      <c r="CN636" s="40"/>
      <c r="CO636" s="40"/>
      <c r="CP636" s="40"/>
      <c r="CQ636" s="40"/>
      <c r="CR636" s="40"/>
      <c r="CS636" s="40"/>
      <c r="CT636" s="40"/>
      <c r="CU636" s="40"/>
      <c r="CV636" s="40"/>
      <c r="CW636" s="40"/>
      <c r="CX636" s="40"/>
      <c r="CY636" s="30" t="s">
        <v>3955</v>
      </c>
      <c r="CZ636" s="26">
        <v>4</v>
      </c>
      <c r="DA636" s="40"/>
    </row>
    <row r="637" spans="1:105" ht="25.5" hidden="1" customHeight="1" x14ac:dyDescent="0.2">
      <c r="A637" s="55">
        <v>639</v>
      </c>
      <c r="B637" s="209">
        <v>94892</v>
      </c>
      <c r="C637" s="56" t="s">
        <v>2559</v>
      </c>
      <c r="D637" s="13" t="s">
        <v>3947</v>
      </c>
      <c r="E637" s="205" t="s">
        <v>3948</v>
      </c>
      <c r="F637" s="200" t="s">
        <v>3968</v>
      </c>
      <c r="G637" s="236" t="s">
        <v>3969</v>
      </c>
      <c r="H637" s="35" t="s">
        <v>2564</v>
      </c>
      <c r="I637" s="52" t="s">
        <v>1446</v>
      </c>
      <c r="J637" s="52" t="s">
        <v>1446</v>
      </c>
      <c r="K637" s="52" t="s">
        <v>1446</v>
      </c>
      <c r="L637" s="52" t="s">
        <v>1446</v>
      </c>
      <c r="M637" s="52" t="s">
        <v>1446</v>
      </c>
      <c r="N637" s="52" t="s">
        <v>1446</v>
      </c>
      <c r="O637" s="52" t="s">
        <v>1446</v>
      </c>
      <c r="P637" s="35" t="s">
        <v>3970</v>
      </c>
      <c r="Q637" s="26" t="s">
        <v>3952</v>
      </c>
      <c r="R637" s="26" t="s">
        <v>2567</v>
      </c>
      <c r="S637" s="35" t="s">
        <v>3176</v>
      </c>
      <c r="T637" s="12">
        <v>45203</v>
      </c>
      <c r="U637" s="37">
        <v>45203</v>
      </c>
      <c r="V637" s="37">
        <v>45264</v>
      </c>
      <c r="W637" s="7">
        <v>2</v>
      </c>
      <c r="X637" s="7">
        <v>0</v>
      </c>
      <c r="Y637" s="7">
        <v>60</v>
      </c>
      <c r="Z637" s="7" t="s">
        <v>119</v>
      </c>
      <c r="AA637" s="10">
        <v>598349</v>
      </c>
      <c r="AB637" s="34" t="s">
        <v>1446</v>
      </c>
      <c r="AC637" s="28">
        <v>1326</v>
      </c>
      <c r="AD637" s="37">
        <v>45184</v>
      </c>
      <c r="AE637" s="10">
        <v>32564565</v>
      </c>
      <c r="AF637" s="52">
        <v>1638</v>
      </c>
      <c r="AG637" s="37">
        <v>45203</v>
      </c>
      <c r="AH637" s="10">
        <v>598349</v>
      </c>
      <c r="AI637" s="15" t="s">
        <v>112</v>
      </c>
      <c r="AJ637" s="12">
        <v>45203</v>
      </c>
      <c r="AK637" s="6" t="s">
        <v>3971</v>
      </c>
      <c r="AL637" s="35" t="s">
        <v>2576</v>
      </c>
      <c r="AM637" s="28" t="s">
        <v>2363</v>
      </c>
      <c r="AN637" s="15" t="s">
        <v>3832</v>
      </c>
      <c r="AO637" s="11"/>
      <c r="AP637" s="11" t="s">
        <v>472</v>
      </c>
      <c r="AQ637" s="11"/>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37">
        <v>45264</v>
      </c>
      <c r="BZ637" s="26">
        <f>Y637+AZ637</f>
        <v>60</v>
      </c>
      <c r="CA637" s="7" t="s">
        <v>119</v>
      </c>
      <c r="CB637" s="10">
        <f>AA637+AU637</f>
        <v>598349</v>
      </c>
      <c r="CC637" s="14" t="s">
        <v>281</v>
      </c>
      <c r="CD637" s="40"/>
      <c r="CE637" s="15" t="s">
        <v>3972</v>
      </c>
      <c r="CF637" s="30">
        <v>52282220</v>
      </c>
      <c r="CG637" s="30" t="s">
        <v>3973</v>
      </c>
      <c r="CH637" s="30">
        <v>860403380</v>
      </c>
      <c r="CI637" s="15" t="s">
        <v>3974</v>
      </c>
      <c r="CJ637" s="30">
        <v>52282220</v>
      </c>
      <c r="CK637" s="30" t="s">
        <v>3975</v>
      </c>
      <c r="CL637" s="199">
        <v>0.9</v>
      </c>
      <c r="CM637" s="26" t="s">
        <v>3976</v>
      </c>
      <c r="CN637" s="30">
        <v>900988496</v>
      </c>
      <c r="CO637" s="26" t="s">
        <v>3974</v>
      </c>
      <c r="CP637" s="30">
        <v>52282220</v>
      </c>
      <c r="CQ637" s="30" t="s">
        <v>3975</v>
      </c>
      <c r="CR637" s="199">
        <v>0.1</v>
      </c>
      <c r="CS637" s="40"/>
      <c r="CT637" s="40"/>
      <c r="CU637" s="40"/>
      <c r="CV637" s="40"/>
      <c r="CW637" s="40"/>
      <c r="CX637" s="40"/>
      <c r="CY637" s="30" t="s">
        <v>3955</v>
      </c>
      <c r="CZ637" s="26">
        <v>3</v>
      </c>
      <c r="DA637" s="40"/>
    </row>
    <row r="638" spans="1:105" ht="25.5" hidden="1" customHeight="1" x14ac:dyDescent="0.2">
      <c r="A638" s="55">
        <v>640</v>
      </c>
      <c r="B638" s="209">
        <v>94892</v>
      </c>
      <c r="C638" s="56" t="s">
        <v>2559</v>
      </c>
      <c r="D638" s="13" t="s">
        <v>3947</v>
      </c>
      <c r="E638" s="205" t="s">
        <v>3948</v>
      </c>
      <c r="F638" s="200" t="s">
        <v>3977</v>
      </c>
      <c r="G638" s="195" t="s">
        <v>3957</v>
      </c>
      <c r="H638" s="35" t="s">
        <v>2564</v>
      </c>
      <c r="I638" s="52" t="s">
        <v>1446</v>
      </c>
      <c r="J638" s="52" t="s">
        <v>1446</v>
      </c>
      <c r="K638" s="52" t="s">
        <v>1446</v>
      </c>
      <c r="L638" s="52" t="s">
        <v>1446</v>
      </c>
      <c r="M638" s="52" t="s">
        <v>1446</v>
      </c>
      <c r="N638" s="52" t="s">
        <v>1446</v>
      </c>
      <c r="O638" s="52" t="s">
        <v>1446</v>
      </c>
      <c r="P638" s="35" t="s">
        <v>3978</v>
      </c>
      <c r="Q638" s="26" t="s">
        <v>3952</v>
      </c>
      <c r="R638" s="26" t="s">
        <v>2567</v>
      </c>
      <c r="S638" s="35" t="s">
        <v>3176</v>
      </c>
      <c r="T638" s="12">
        <v>45203</v>
      </c>
      <c r="U638" s="37">
        <v>45203</v>
      </c>
      <c r="V638" s="37">
        <v>45264</v>
      </c>
      <c r="W638" s="7">
        <v>2</v>
      </c>
      <c r="X638" s="7">
        <v>0</v>
      </c>
      <c r="Y638" s="7">
        <v>60</v>
      </c>
      <c r="Z638" s="7" t="s">
        <v>119</v>
      </c>
      <c r="AA638" s="10">
        <v>2034386</v>
      </c>
      <c r="AB638" s="34" t="s">
        <v>1446</v>
      </c>
      <c r="AC638" s="28">
        <v>1326</v>
      </c>
      <c r="AD638" s="37">
        <v>45184</v>
      </c>
      <c r="AE638" s="10">
        <v>32564565</v>
      </c>
      <c r="AF638" s="52">
        <v>1639</v>
      </c>
      <c r="AG638" s="37">
        <v>45203</v>
      </c>
      <c r="AH638" s="10">
        <v>2034386</v>
      </c>
      <c r="AI638" s="15" t="s">
        <v>112</v>
      </c>
      <c r="AJ638" s="12">
        <v>45203</v>
      </c>
      <c r="AK638" s="6" t="s">
        <v>3979</v>
      </c>
      <c r="AL638" s="35" t="s">
        <v>2576</v>
      </c>
      <c r="AM638" s="28" t="s">
        <v>2363</v>
      </c>
      <c r="AN638" s="15" t="s">
        <v>3832</v>
      </c>
      <c r="AO638" s="11"/>
      <c r="AP638" s="11" t="s">
        <v>472</v>
      </c>
      <c r="AQ638" s="11">
        <v>1</v>
      </c>
      <c r="AR638" s="26" t="s">
        <v>3960</v>
      </c>
      <c r="AS638" s="177">
        <v>45264</v>
      </c>
      <c r="AT638" s="40"/>
      <c r="AU638" s="40"/>
      <c r="AV638" s="26">
        <v>0</v>
      </c>
      <c r="AW638" s="26">
        <v>25</v>
      </c>
      <c r="AX638" s="26">
        <v>25</v>
      </c>
      <c r="AY638" s="26" t="s">
        <v>2909</v>
      </c>
      <c r="AZ638" s="26">
        <v>25</v>
      </c>
      <c r="BA638" s="94">
        <v>45289</v>
      </c>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37">
        <v>45289</v>
      </c>
      <c r="BZ638" s="26">
        <f>Y638+AZ638</f>
        <v>85</v>
      </c>
      <c r="CA638" s="7" t="s">
        <v>119</v>
      </c>
      <c r="CB638" s="10">
        <f>AA638+AU638</f>
        <v>2034386</v>
      </c>
      <c r="CC638" s="14" t="s">
        <v>3411</v>
      </c>
      <c r="CD638" s="40"/>
      <c r="CE638" s="15" t="s">
        <v>3961</v>
      </c>
      <c r="CF638" s="30">
        <v>40913012</v>
      </c>
      <c r="CG638" s="40"/>
      <c r="CH638" s="40"/>
      <c r="CI638" s="40"/>
      <c r="CJ638" s="40"/>
      <c r="CK638" s="40"/>
      <c r="CL638" s="40"/>
      <c r="CM638" s="40"/>
      <c r="CN638" s="40"/>
      <c r="CO638" s="40"/>
      <c r="CP638" s="40"/>
      <c r="CQ638" s="40"/>
      <c r="CR638" s="40"/>
      <c r="CS638" s="40"/>
      <c r="CT638" s="40"/>
      <c r="CU638" s="40"/>
      <c r="CV638" s="40"/>
      <c r="CW638" s="40"/>
      <c r="CX638" s="40"/>
      <c r="CY638" s="30" t="s">
        <v>3955</v>
      </c>
      <c r="CZ638" s="26">
        <v>2</v>
      </c>
      <c r="DA638" s="40"/>
    </row>
    <row r="639" spans="1:105" ht="25.5" hidden="1" customHeight="1" x14ac:dyDescent="0.2">
      <c r="A639" s="55">
        <v>641</v>
      </c>
      <c r="B639" s="209">
        <v>94893</v>
      </c>
      <c r="C639" s="56" t="s">
        <v>2559</v>
      </c>
      <c r="D639" s="13" t="s">
        <v>96</v>
      </c>
      <c r="E639" s="205" t="s">
        <v>97</v>
      </c>
      <c r="F639" s="200" t="s">
        <v>3980</v>
      </c>
      <c r="G639" s="236" t="s">
        <v>3981</v>
      </c>
      <c r="H639" s="35" t="s">
        <v>2564</v>
      </c>
      <c r="I639" s="52" t="s">
        <v>1446</v>
      </c>
      <c r="J639" s="52" t="s">
        <v>1446</v>
      </c>
      <c r="K639" s="52" t="s">
        <v>1446</v>
      </c>
      <c r="L639" s="52" t="s">
        <v>1446</v>
      </c>
      <c r="M639" s="52" t="s">
        <v>1446</v>
      </c>
      <c r="N639" s="52" t="s">
        <v>1446</v>
      </c>
      <c r="O639" s="52" t="s">
        <v>1446</v>
      </c>
      <c r="P639" s="35" t="s">
        <v>3982</v>
      </c>
      <c r="Q639" s="26" t="s">
        <v>3952</v>
      </c>
      <c r="R639" s="26" t="s">
        <v>2567</v>
      </c>
      <c r="S639" s="35" t="s">
        <v>3176</v>
      </c>
      <c r="T639" s="12">
        <v>45202</v>
      </c>
      <c r="U639" s="37">
        <v>45204</v>
      </c>
      <c r="V639" s="37">
        <v>45264</v>
      </c>
      <c r="W639" s="7">
        <v>2</v>
      </c>
      <c r="X639" s="7">
        <v>0</v>
      </c>
      <c r="Y639" s="7">
        <v>60</v>
      </c>
      <c r="Z639" s="7" t="s">
        <v>119</v>
      </c>
      <c r="AA639" s="10">
        <v>16895120</v>
      </c>
      <c r="AB639" s="34" t="s">
        <v>1446</v>
      </c>
      <c r="AC639" s="28">
        <v>1324</v>
      </c>
      <c r="AD639" s="37">
        <v>45184</v>
      </c>
      <c r="AE639" s="10">
        <v>36339596</v>
      </c>
      <c r="AF639" s="52">
        <v>1640</v>
      </c>
      <c r="AG639" s="37">
        <v>45204</v>
      </c>
      <c r="AH639" s="10">
        <v>16895120</v>
      </c>
      <c r="AI639" s="15" t="s">
        <v>112</v>
      </c>
      <c r="AJ639" s="12">
        <v>45202</v>
      </c>
      <c r="AK639" s="6" t="s">
        <v>3983</v>
      </c>
      <c r="AL639" s="35" t="s">
        <v>2576</v>
      </c>
      <c r="AM639" s="28" t="s">
        <v>2363</v>
      </c>
      <c r="AN639" s="15" t="s">
        <v>486</v>
      </c>
      <c r="AO639" s="11"/>
      <c r="AP639" s="11" t="s">
        <v>472</v>
      </c>
      <c r="AQ639" s="11">
        <v>1</v>
      </c>
      <c r="AR639" s="26" t="s">
        <v>3262</v>
      </c>
      <c r="AS639" s="177">
        <v>45240</v>
      </c>
      <c r="AT639" s="10">
        <v>8121750</v>
      </c>
      <c r="AU639" s="10">
        <v>8121750</v>
      </c>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37">
        <v>45264</v>
      </c>
      <c r="BZ639" s="26">
        <f>Y639+AZ639</f>
        <v>60</v>
      </c>
      <c r="CA639" s="7" t="s">
        <v>119</v>
      </c>
      <c r="CB639" s="10">
        <f>AA639+AU639</f>
        <v>25016870</v>
      </c>
      <c r="CC639" s="14" t="s">
        <v>281</v>
      </c>
      <c r="CD639" s="40"/>
      <c r="CE639" s="15" t="s">
        <v>3984</v>
      </c>
      <c r="CF639" s="30">
        <v>800048663</v>
      </c>
      <c r="CG639" s="40"/>
      <c r="CH639" s="40"/>
      <c r="CI639" s="40"/>
      <c r="CJ639" s="40"/>
      <c r="CK639" s="40"/>
      <c r="CL639" s="40"/>
      <c r="CM639" s="40"/>
      <c r="CN639" s="40"/>
      <c r="CO639" s="40"/>
      <c r="CP639" s="40"/>
      <c r="CQ639" s="40"/>
      <c r="CR639" s="40"/>
      <c r="CS639" s="40"/>
      <c r="CT639" s="40"/>
      <c r="CU639" s="40"/>
      <c r="CV639" s="40"/>
      <c r="CW639" s="40"/>
      <c r="CX639" s="40"/>
      <c r="CY639" s="30" t="s">
        <v>3238</v>
      </c>
      <c r="CZ639" s="26"/>
      <c r="DA639" s="40"/>
    </row>
    <row r="640" spans="1:105" ht="25.5" hidden="1" customHeight="1" x14ac:dyDescent="0.2">
      <c r="A640" s="55">
        <v>642</v>
      </c>
      <c r="B640" s="209">
        <v>94893</v>
      </c>
      <c r="C640" s="56" t="s">
        <v>2559</v>
      </c>
      <c r="D640" s="13" t="s">
        <v>96</v>
      </c>
      <c r="E640" s="205" t="s">
        <v>97</v>
      </c>
      <c r="F640" s="200" t="s">
        <v>3985</v>
      </c>
      <c r="G640" s="236" t="s">
        <v>3986</v>
      </c>
      <c r="H640" s="35" t="s">
        <v>2564</v>
      </c>
      <c r="I640" s="52" t="s">
        <v>1446</v>
      </c>
      <c r="J640" s="52" t="s">
        <v>1446</v>
      </c>
      <c r="K640" s="52" t="s">
        <v>1446</v>
      </c>
      <c r="L640" s="52" t="s">
        <v>1446</v>
      </c>
      <c r="M640" s="52" t="s">
        <v>1446</v>
      </c>
      <c r="N640" s="52" t="s">
        <v>1446</v>
      </c>
      <c r="O640" s="52" t="s">
        <v>1446</v>
      </c>
      <c r="P640" s="35" t="s">
        <v>3987</v>
      </c>
      <c r="Q640" s="26" t="s">
        <v>3952</v>
      </c>
      <c r="R640" s="26" t="s">
        <v>2567</v>
      </c>
      <c r="S640" s="35" t="s">
        <v>3176</v>
      </c>
      <c r="T640" s="12">
        <v>45202</v>
      </c>
      <c r="U640" s="37">
        <v>45204</v>
      </c>
      <c r="V640" s="37">
        <v>45264</v>
      </c>
      <c r="W640" s="7">
        <v>2</v>
      </c>
      <c r="X640" s="7">
        <v>0</v>
      </c>
      <c r="Y640" s="7">
        <v>60</v>
      </c>
      <c r="Z640" s="7" t="s">
        <v>119</v>
      </c>
      <c r="AA640" s="10">
        <v>19274552.93</v>
      </c>
      <c r="AB640" s="34" t="s">
        <v>1446</v>
      </c>
      <c r="AC640" s="28">
        <v>1324</v>
      </c>
      <c r="AD640" s="37">
        <v>45184</v>
      </c>
      <c r="AE640" s="10">
        <v>36339596</v>
      </c>
      <c r="AF640" s="52">
        <v>1641</v>
      </c>
      <c r="AG640" s="37">
        <v>45204</v>
      </c>
      <c r="AH640" s="10">
        <v>19274553</v>
      </c>
      <c r="AI640" s="15" t="s">
        <v>112</v>
      </c>
      <c r="AJ640" s="12">
        <v>45202</v>
      </c>
      <c r="AK640" s="6" t="s">
        <v>3988</v>
      </c>
      <c r="AL640" s="35" t="s">
        <v>2576</v>
      </c>
      <c r="AM640" s="28" t="s">
        <v>2363</v>
      </c>
      <c r="AN640" s="15" t="s">
        <v>486</v>
      </c>
      <c r="AO640" s="11"/>
      <c r="AP640" s="11" t="s">
        <v>472</v>
      </c>
      <c r="AQ640" s="11"/>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37">
        <v>45264</v>
      </c>
      <c r="BZ640" s="26">
        <f>Y640+AZ640</f>
        <v>60</v>
      </c>
      <c r="CA640" s="7" t="s">
        <v>119</v>
      </c>
      <c r="CB640" s="10">
        <f>AA640+AU640</f>
        <v>19274552.93</v>
      </c>
      <c r="CC640" s="14" t="s">
        <v>281</v>
      </c>
      <c r="CD640" s="40"/>
      <c r="CE640" s="15" t="s">
        <v>3989</v>
      </c>
      <c r="CF640" s="30">
        <v>860051447</v>
      </c>
      <c r="CG640" s="40"/>
      <c r="CH640" s="40"/>
      <c r="CI640" s="40"/>
      <c r="CJ640" s="40"/>
      <c r="CK640" s="40"/>
      <c r="CL640" s="40"/>
      <c r="CM640" s="40"/>
      <c r="CN640" s="40"/>
      <c r="CO640" s="40"/>
      <c r="CP640" s="40"/>
      <c r="CQ640" s="40"/>
      <c r="CR640" s="40"/>
      <c r="CS640" s="40"/>
      <c r="CT640" s="40"/>
      <c r="CU640" s="40"/>
      <c r="CV640" s="40"/>
      <c r="CW640" s="40"/>
      <c r="CX640" s="40"/>
      <c r="CY640" s="30" t="s">
        <v>3238</v>
      </c>
      <c r="CZ640" s="26"/>
      <c r="DA640" s="40"/>
    </row>
    <row r="641" spans="1:105" ht="25.5" hidden="1" customHeight="1" x14ac:dyDescent="0.2">
      <c r="A641" s="55">
        <v>643</v>
      </c>
      <c r="B641" s="209">
        <v>94871</v>
      </c>
      <c r="C641" s="56" t="s">
        <v>2559</v>
      </c>
      <c r="D641" s="13" t="s">
        <v>3802</v>
      </c>
      <c r="E641" s="205" t="s">
        <v>3803</v>
      </c>
      <c r="F641" s="200" t="s">
        <v>3990</v>
      </c>
      <c r="G641" s="195" t="s">
        <v>3991</v>
      </c>
      <c r="H641" s="35" t="s">
        <v>2564</v>
      </c>
      <c r="I641" s="52" t="s">
        <v>1446</v>
      </c>
      <c r="J641" s="52" t="s">
        <v>1446</v>
      </c>
      <c r="K641" s="52" t="s">
        <v>1446</v>
      </c>
      <c r="L641" s="52" t="s">
        <v>1446</v>
      </c>
      <c r="M641" s="52" t="s">
        <v>1446</v>
      </c>
      <c r="N641" s="52" t="s">
        <v>1446</v>
      </c>
      <c r="O641" s="52" t="s">
        <v>1446</v>
      </c>
      <c r="P641" s="35" t="s">
        <v>3992</v>
      </c>
      <c r="Q641" s="26" t="s">
        <v>3952</v>
      </c>
      <c r="R641" s="26" t="s">
        <v>2567</v>
      </c>
      <c r="S641" s="35" t="s">
        <v>3176</v>
      </c>
      <c r="T641" s="12">
        <v>45203</v>
      </c>
      <c r="U641" s="37">
        <v>45204</v>
      </c>
      <c r="V641" s="37">
        <v>45327</v>
      </c>
      <c r="W641" s="7">
        <v>4</v>
      </c>
      <c r="X641" s="7">
        <v>0</v>
      </c>
      <c r="Y641" s="7">
        <f t="shared" ref="Y641:Y646" si="11">4*30</f>
        <v>120</v>
      </c>
      <c r="Z641" s="7" t="s">
        <v>144</v>
      </c>
      <c r="AA641" s="10">
        <v>624301</v>
      </c>
      <c r="AB641" s="34" t="s">
        <v>1446</v>
      </c>
      <c r="AC641" s="28">
        <v>1325</v>
      </c>
      <c r="AD641" s="37">
        <v>45184</v>
      </c>
      <c r="AE641" s="10">
        <v>103425178</v>
      </c>
      <c r="AF641" s="52">
        <v>1643</v>
      </c>
      <c r="AG641" s="37">
        <v>45205</v>
      </c>
      <c r="AH641" s="10">
        <v>624301</v>
      </c>
      <c r="AI641" s="15" t="s">
        <v>112</v>
      </c>
      <c r="AJ641" s="12">
        <v>45203</v>
      </c>
      <c r="AK641" s="6" t="s">
        <v>3993</v>
      </c>
      <c r="AL641" s="35" t="s">
        <v>2576</v>
      </c>
      <c r="AM641" s="28" t="s">
        <v>2363</v>
      </c>
      <c r="AN641" s="15" t="s">
        <v>3832</v>
      </c>
      <c r="AO641" s="11"/>
      <c r="AP641" s="11" t="s">
        <v>126</v>
      </c>
      <c r="AQ641" s="11"/>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37">
        <v>45327</v>
      </c>
      <c r="BZ641" s="40"/>
      <c r="CA641" s="40"/>
      <c r="CB641" s="40"/>
      <c r="CC641" s="14" t="s">
        <v>3411</v>
      </c>
      <c r="CD641" s="40"/>
      <c r="CE641" s="15" t="s">
        <v>3994</v>
      </c>
      <c r="CF641" s="30">
        <v>19254921</v>
      </c>
      <c r="CG641" s="40"/>
      <c r="CH641" s="40"/>
      <c r="CI641" s="40"/>
      <c r="CJ641" s="40"/>
      <c r="CK641" s="40"/>
      <c r="CL641" s="40"/>
      <c r="CM641" s="40"/>
      <c r="CN641" s="40"/>
      <c r="CO641" s="40"/>
      <c r="CP641" s="40"/>
      <c r="CQ641" s="40"/>
      <c r="CR641" s="40"/>
      <c r="CS641" s="40"/>
      <c r="CT641" s="40"/>
      <c r="CU641" s="40"/>
      <c r="CV641" s="40"/>
      <c r="CW641" s="40"/>
      <c r="CX641" s="40"/>
      <c r="CY641" s="30" t="s">
        <v>3995</v>
      </c>
      <c r="CZ641" s="26">
        <v>16</v>
      </c>
      <c r="DA641" s="40"/>
    </row>
    <row r="642" spans="1:105" ht="25.5" hidden="1" customHeight="1" x14ac:dyDescent="0.2">
      <c r="A642" s="55">
        <v>644</v>
      </c>
      <c r="B642" s="209">
        <v>94871</v>
      </c>
      <c r="C642" s="56" t="s">
        <v>2559</v>
      </c>
      <c r="D642" s="13" t="s">
        <v>3802</v>
      </c>
      <c r="E642" s="205" t="s">
        <v>3803</v>
      </c>
      <c r="F642" s="200" t="s">
        <v>3996</v>
      </c>
      <c r="G642" s="195" t="s">
        <v>3852</v>
      </c>
      <c r="H642" s="35" t="s">
        <v>2564</v>
      </c>
      <c r="I642" s="52" t="s">
        <v>1446</v>
      </c>
      <c r="J642" s="52" t="s">
        <v>1446</v>
      </c>
      <c r="K642" s="52" t="s">
        <v>1446</v>
      </c>
      <c r="L642" s="52" t="s">
        <v>1446</v>
      </c>
      <c r="M642" s="52" t="s">
        <v>1446</v>
      </c>
      <c r="N642" s="52" t="s">
        <v>1446</v>
      </c>
      <c r="O642" s="52" t="s">
        <v>1446</v>
      </c>
      <c r="P642" s="35" t="s">
        <v>3997</v>
      </c>
      <c r="Q642" s="26" t="s">
        <v>3952</v>
      </c>
      <c r="R642" s="26" t="s">
        <v>2567</v>
      </c>
      <c r="S642" s="35" t="s">
        <v>3176</v>
      </c>
      <c r="T642" s="12">
        <v>45203</v>
      </c>
      <c r="U642" s="37">
        <v>45204</v>
      </c>
      <c r="V642" s="37">
        <v>45327</v>
      </c>
      <c r="W642" s="7">
        <v>4</v>
      </c>
      <c r="X642" s="7">
        <v>0</v>
      </c>
      <c r="Y642" s="7">
        <f t="shared" si="11"/>
        <v>120</v>
      </c>
      <c r="Z642" s="7" t="s">
        <v>144</v>
      </c>
      <c r="AA642" s="10">
        <v>1233354</v>
      </c>
      <c r="AB642" s="34" t="s">
        <v>1446</v>
      </c>
      <c r="AC642" s="28">
        <v>1325</v>
      </c>
      <c r="AD642" s="37">
        <v>45184</v>
      </c>
      <c r="AE642" s="10">
        <v>103425178</v>
      </c>
      <c r="AF642" s="52">
        <v>1644</v>
      </c>
      <c r="AG642" s="37">
        <v>45205</v>
      </c>
      <c r="AH642" s="10">
        <v>1233355</v>
      </c>
      <c r="AI642" s="15" t="s">
        <v>112</v>
      </c>
      <c r="AJ642" s="12">
        <v>45203</v>
      </c>
      <c r="AK642" s="6" t="s">
        <v>3998</v>
      </c>
      <c r="AL642" s="35" t="s">
        <v>2576</v>
      </c>
      <c r="AM642" s="28" t="s">
        <v>2363</v>
      </c>
      <c r="AN642" s="15" t="s">
        <v>3832</v>
      </c>
      <c r="AO642" s="11"/>
      <c r="AP642" s="11" t="s">
        <v>126</v>
      </c>
      <c r="AQ642" s="11"/>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37">
        <v>45327</v>
      </c>
      <c r="BZ642" s="40"/>
      <c r="CA642" s="40"/>
      <c r="CB642" s="40"/>
      <c r="CC642" s="14" t="s">
        <v>3411</v>
      </c>
      <c r="CD642" s="40"/>
      <c r="CE642" s="15" t="s">
        <v>3856</v>
      </c>
      <c r="CF642" s="30" t="s">
        <v>3857</v>
      </c>
      <c r="CG642" s="40"/>
      <c r="CH642" s="40"/>
      <c r="CI642" s="40"/>
      <c r="CJ642" s="40"/>
      <c r="CK642" s="40"/>
      <c r="CL642" s="40"/>
      <c r="CM642" s="40"/>
      <c r="CN642" s="40"/>
      <c r="CO642" s="40"/>
      <c r="CP642" s="40"/>
      <c r="CQ642" s="40"/>
      <c r="CR642" s="40"/>
      <c r="CS642" s="40"/>
      <c r="CT642" s="40"/>
      <c r="CU642" s="40"/>
      <c r="CV642" s="40"/>
      <c r="CW642" s="40"/>
      <c r="CX642" s="40"/>
      <c r="CY642" s="30" t="s">
        <v>3995</v>
      </c>
      <c r="CZ642" s="26">
        <v>16</v>
      </c>
      <c r="DA642" s="40"/>
    </row>
    <row r="643" spans="1:105" ht="25.5" hidden="1" customHeight="1" x14ac:dyDescent="0.2">
      <c r="A643" s="55">
        <v>645</v>
      </c>
      <c r="B643" s="209">
        <v>94871</v>
      </c>
      <c r="C643" s="56" t="s">
        <v>2559</v>
      </c>
      <c r="D643" s="13" t="s">
        <v>3802</v>
      </c>
      <c r="E643" s="205" t="s">
        <v>3803</v>
      </c>
      <c r="F643" s="200" t="s">
        <v>3999</v>
      </c>
      <c r="G643" s="195" t="s">
        <v>4000</v>
      </c>
      <c r="H643" s="35" t="s">
        <v>2564</v>
      </c>
      <c r="I643" s="52" t="s">
        <v>1446</v>
      </c>
      <c r="J643" s="52" t="s">
        <v>1446</v>
      </c>
      <c r="K643" s="52" t="s">
        <v>1446</v>
      </c>
      <c r="L643" s="52" t="s">
        <v>1446</v>
      </c>
      <c r="M643" s="52" t="s">
        <v>1446</v>
      </c>
      <c r="N643" s="52" t="s">
        <v>1446</v>
      </c>
      <c r="O643" s="52" t="s">
        <v>1446</v>
      </c>
      <c r="P643" s="35" t="s">
        <v>4001</v>
      </c>
      <c r="Q643" s="26" t="s">
        <v>3952</v>
      </c>
      <c r="R643" s="26" t="s">
        <v>2567</v>
      </c>
      <c r="S643" s="35" t="s">
        <v>3176</v>
      </c>
      <c r="T643" s="12">
        <v>45203</v>
      </c>
      <c r="U643" s="37">
        <v>45204</v>
      </c>
      <c r="V643" s="37">
        <v>45327</v>
      </c>
      <c r="W643" s="7">
        <v>4</v>
      </c>
      <c r="X643" s="7">
        <v>0</v>
      </c>
      <c r="Y643" s="7">
        <f t="shared" si="11"/>
        <v>120</v>
      </c>
      <c r="Z643" s="7" t="s">
        <v>144</v>
      </c>
      <c r="AA643" s="10">
        <v>11789884</v>
      </c>
      <c r="AB643" s="34" t="s">
        <v>1446</v>
      </c>
      <c r="AC643" s="28">
        <v>1325</v>
      </c>
      <c r="AD643" s="37">
        <v>45184</v>
      </c>
      <c r="AE643" s="10">
        <v>103425178</v>
      </c>
      <c r="AF643" s="52">
        <v>1645</v>
      </c>
      <c r="AG643" s="37">
        <v>45205</v>
      </c>
      <c r="AH643" s="10">
        <v>11789884</v>
      </c>
      <c r="AI643" s="15" t="s">
        <v>112</v>
      </c>
      <c r="AJ643" s="12">
        <v>45203</v>
      </c>
      <c r="AK643" s="6" t="s">
        <v>4002</v>
      </c>
      <c r="AL643" s="35" t="s">
        <v>2576</v>
      </c>
      <c r="AM643" s="28" t="s">
        <v>2363</v>
      </c>
      <c r="AN643" s="15" t="s">
        <v>474</v>
      </c>
      <c r="AO643" s="11"/>
      <c r="AP643" s="11" t="s">
        <v>126</v>
      </c>
      <c r="AQ643" s="11"/>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c r="BQ643" s="40"/>
      <c r="BR643" s="40"/>
      <c r="BS643" s="40"/>
      <c r="BT643" s="40"/>
      <c r="BU643" s="40"/>
      <c r="BV643" s="40"/>
      <c r="BW643" s="40"/>
      <c r="BX643" s="40"/>
      <c r="BY643" s="37">
        <v>45327</v>
      </c>
      <c r="BZ643" s="40"/>
      <c r="CA643" s="40"/>
      <c r="CB643" s="40"/>
      <c r="CC643" s="14" t="s">
        <v>3411</v>
      </c>
      <c r="CD643" s="40"/>
      <c r="CE643" s="15" t="s">
        <v>4003</v>
      </c>
      <c r="CF643" s="30">
        <v>3224419</v>
      </c>
      <c r="CG643" s="40"/>
      <c r="CH643" s="40"/>
      <c r="CI643" s="40"/>
      <c r="CJ643" s="40"/>
      <c r="CK643" s="40"/>
      <c r="CL643" s="40"/>
      <c r="CM643" s="40"/>
      <c r="CN643" s="40"/>
      <c r="CO643" s="40"/>
      <c r="CP643" s="40"/>
      <c r="CQ643" s="40"/>
      <c r="CR643" s="40"/>
      <c r="CS643" s="40"/>
      <c r="CT643" s="40"/>
      <c r="CU643" s="40"/>
      <c r="CV643" s="40"/>
      <c r="CW643" s="40"/>
      <c r="CX643" s="40"/>
      <c r="CY643" s="30" t="s">
        <v>3995</v>
      </c>
      <c r="CZ643" s="26">
        <v>16</v>
      </c>
      <c r="DA643" s="40"/>
    </row>
    <row r="644" spans="1:105" ht="25.5" hidden="1" customHeight="1" x14ac:dyDescent="0.2">
      <c r="A644" s="55">
        <v>646</v>
      </c>
      <c r="B644" s="209">
        <v>94871</v>
      </c>
      <c r="C644" s="56" t="s">
        <v>2559</v>
      </c>
      <c r="D644" s="13" t="s">
        <v>3802</v>
      </c>
      <c r="E644" s="205" t="s">
        <v>3803</v>
      </c>
      <c r="F644" s="200" t="s">
        <v>4004</v>
      </c>
      <c r="G644" s="195" t="s">
        <v>4000</v>
      </c>
      <c r="H644" s="35" t="s">
        <v>2564</v>
      </c>
      <c r="I644" s="52" t="s">
        <v>1446</v>
      </c>
      <c r="J644" s="52" t="s">
        <v>1446</v>
      </c>
      <c r="K644" s="52" t="s">
        <v>1446</v>
      </c>
      <c r="L644" s="52" t="s">
        <v>1446</v>
      </c>
      <c r="M644" s="52" t="s">
        <v>1446</v>
      </c>
      <c r="N644" s="52" t="s">
        <v>1446</v>
      </c>
      <c r="O644" s="52" t="s">
        <v>1446</v>
      </c>
      <c r="P644" s="35" t="s">
        <v>4005</v>
      </c>
      <c r="Q644" s="26" t="s">
        <v>3952</v>
      </c>
      <c r="R644" s="26" t="s">
        <v>2567</v>
      </c>
      <c r="S644" s="35" t="s">
        <v>3176</v>
      </c>
      <c r="T644" s="12">
        <v>45203</v>
      </c>
      <c r="U644" s="37">
        <v>45204</v>
      </c>
      <c r="V644" s="37">
        <v>45327</v>
      </c>
      <c r="W644" s="7">
        <v>4</v>
      </c>
      <c r="X644" s="7">
        <v>0</v>
      </c>
      <c r="Y644" s="7">
        <f t="shared" si="11"/>
        <v>120</v>
      </c>
      <c r="Z644" s="7" t="s">
        <v>144</v>
      </c>
      <c r="AA644" s="10">
        <v>44752633</v>
      </c>
      <c r="AB644" s="34" t="s">
        <v>1446</v>
      </c>
      <c r="AC644" s="28">
        <v>1325</v>
      </c>
      <c r="AD644" s="37">
        <v>45184</v>
      </c>
      <c r="AE644" s="10">
        <v>103425178</v>
      </c>
      <c r="AF644" s="52">
        <v>1646</v>
      </c>
      <c r="AG644" s="37">
        <v>45205</v>
      </c>
      <c r="AH644" s="10">
        <v>44752633</v>
      </c>
      <c r="AI644" s="15" t="s">
        <v>112</v>
      </c>
      <c r="AJ644" s="12">
        <v>45203</v>
      </c>
      <c r="AK644" s="6" t="s">
        <v>4006</v>
      </c>
      <c r="AL644" s="35" t="s">
        <v>2576</v>
      </c>
      <c r="AM644" s="28" t="s">
        <v>2363</v>
      </c>
      <c r="AN644" s="15" t="s">
        <v>474</v>
      </c>
      <c r="AO644" s="11"/>
      <c r="AP644" s="11" t="s">
        <v>126</v>
      </c>
      <c r="AQ644" s="11"/>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37">
        <v>45327</v>
      </c>
      <c r="BZ644" s="40"/>
      <c r="CA644" s="40"/>
      <c r="CB644" s="40"/>
      <c r="CC644" s="14" t="s">
        <v>3411</v>
      </c>
      <c r="CD644" s="40"/>
      <c r="CE644" s="15" t="s">
        <v>4003</v>
      </c>
      <c r="CF644" s="30">
        <v>3224419</v>
      </c>
      <c r="CG644" s="40"/>
      <c r="CH644" s="40"/>
      <c r="CI644" s="40"/>
      <c r="CJ644" s="40"/>
      <c r="CK644" s="40"/>
      <c r="CL644" s="40"/>
      <c r="CM644" s="40"/>
      <c r="CN644" s="40"/>
      <c r="CO644" s="40"/>
      <c r="CP644" s="40"/>
      <c r="CQ644" s="40"/>
      <c r="CR644" s="40"/>
      <c r="CS644" s="40"/>
      <c r="CT644" s="40"/>
      <c r="CU644" s="40"/>
      <c r="CV644" s="40"/>
      <c r="CW644" s="40"/>
      <c r="CX644" s="40"/>
      <c r="CY644" s="30" t="s">
        <v>3995</v>
      </c>
      <c r="CZ644" s="26">
        <v>16</v>
      </c>
      <c r="DA644" s="40"/>
    </row>
    <row r="645" spans="1:105" ht="25.5" hidden="1" customHeight="1" x14ac:dyDescent="0.2">
      <c r="A645" s="55">
        <v>647</v>
      </c>
      <c r="B645" s="209">
        <v>94871</v>
      </c>
      <c r="C645" s="56" t="s">
        <v>2559</v>
      </c>
      <c r="D645" s="13" t="s">
        <v>3802</v>
      </c>
      <c r="E645" s="205" t="s">
        <v>3803</v>
      </c>
      <c r="F645" s="200" t="s">
        <v>4007</v>
      </c>
      <c r="G645" s="195" t="s">
        <v>4008</v>
      </c>
      <c r="H645" s="35" t="s">
        <v>2564</v>
      </c>
      <c r="I645" s="52" t="s">
        <v>1446</v>
      </c>
      <c r="J645" s="52" t="s">
        <v>1446</v>
      </c>
      <c r="K645" s="52" t="s">
        <v>1446</v>
      </c>
      <c r="L645" s="52" t="s">
        <v>1446</v>
      </c>
      <c r="M645" s="52" t="s">
        <v>1446</v>
      </c>
      <c r="N645" s="52" t="s">
        <v>1446</v>
      </c>
      <c r="O645" s="52" t="s">
        <v>1446</v>
      </c>
      <c r="P645" s="35" t="s">
        <v>4009</v>
      </c>
      <c r="Q645" s="26" t="s">
        <v>3952</v>
      </c>
      <c r="R645" s="26" t="s">
        <v>2567</v>
      </c>
      <c r="S645" s="35" t="s">
        <v>3176</v>
      </c>
      <c r="T645" s="12">
        <v>45203</v>
      </c>
      <c r="U645" s="37">
        <v>45204</v>
      </c>
      <c r="V645" s="37">
        <v>45327</v>
      </c>
      <c r="W645" s="7">
        <v>4</v>
      </c>
      <c r="X645" s="7">
        <v>0</v>
      </c>
      <c r="Y645" s="7">
        <f t="shared" si="11"/>
        <v>120</v>
      </c>
      <c r="Z645" s="7" t="s">
        <v>144</v>
      </c>
      <c r="AA645" s="10">
        <v>37710570</v>
      </c>
      <c r="AB645" s="34" t="s">
        <v>1446</v>
      </c>
      <c r="AC645" s="28">
        <v>1325</v>
      </c>
      <c r="AD645" s="37">
        <v>45184</v>
      </c>
      <c r="AE645" s="10">
        <v>103425178</v>
      </c>
      <c r="AF645" s="52">
        <v>1647</v>
      </c>
      <c r="AG645" s="37">
        <v>45205</v>
      </c>
      <c r="AH645" s="10">
        <v>37710570</v>
      </c>
      <c r="AI645" s="15" t="s">
        <v>112</v>
      </c>
      <c r="AJ645" s="12">
        <v>45203</v>
      </c>
      <c r="AK645" s="6" t="s">
        <v>4010</v>
      </c>
      <c r="AL645" s="35" t="s">
        <v>2576</v>
      </c>
      <c r="AM645" s="28" t="s">
        <v>2363</v>
      </c>
      <c r="AN645" s="15" t="s">
        <v>474</v>
      </c>
      <c r="AO645" s="11"/>
      <c r="AP645" s="11" t="s">
        <v>126</v>
      </c>
      <c r="AQ645" s="11"/>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37">
        <v>45327</v>
      </c>
      <c r="BZ645" s="40"/>
      <c r="CA645" s="40"/>
      <c r="CB645" s="40"/>
      <c r="CC645" s="14" t="s">
        <v>3411</v>
      </c>
      <c r="CD645" s="40"/>
      <c r="CE645" s="15" t="s">
        <v>4011</v>
      </c>
      <c r="CF645" s="30"/>
      <c r="CG645" s="40"/>
      <c r="CH645" s="40"/>
      <c r="CI645" s="40"/>
      <c r="CJ645" s="40"/>
      <c r="CK645" s="40"/>
      <c r="CL645" s="40"/>
      <c r="CM645" s="40"/>
      <c r="CN645" s="40"/>
      <c r="CO645" s="40"/>
      <c r="CP645" s="40"/>
      <c r="CQ645" s="40"/>
      <c r="CR645" s="40"/>
      <c r="CS645" s="40"/>
      <c r="CT645" s="40"/>
      <c r="CU645" s="40"/>
      <c r="CV645" s="40"/>
      <c r="CW645" s="40"/>
      <c r="CX645" s="40"/>
      <c r="CY645" s="30" t="s">
        <v>3995</v>
      </c>
      <c r="CZ645" s="26">
        <v>16</v>
      </c>
      <c r="DA645" s="40"/>
    </row>
    <row r="646" spans="1:105" ht="25.5" hidden="1" customHeight="1" x14ac:dyDescent="0.2">
      <c r="A646" s="55">
        <v>648</v>
      </c>
      <c r="B646" s="209">
        <v>94899</v>
      </c>
      <c r="C646" s="56" t="s">
        <v>2559</v>
      </c>
      <c r="D646" s="13" t="s">
        <v>4012</v>
      </c>
      <c r="E646" s="205" t="s">
        <v>4013</v>
      </c>
      <c r="F646" s="200" t="s">
        <v>4014</v>
      </c>
      <c r="G646" s="195" t="s">
        <v>4015</v>
      </c>
      <c r="H646" s="35" t="s">
        <v>2564</v>
      </c>
      <c r="I646" s="52" t="s">
        <v>1446</v>
      </c>
      <c r="J646" s="52" t="s">
        <v>1446</v>
      </c>
      <c r="K646" s="52" t="s">
        <v>1446</v>
      </c>
      <c r="L646" s="52" t="s">
        <v>1446</v>
      </c>
      <c r="M646" s="52" t="s">
        <v>1446</v>
      </c>
      <c r="N646" s="52" t="s">
        <v>1446</v>
      </c>
      <c r="O646" s="52" t="s">
        <v>1446</v>
      </c>
      <c r="P646" s="35" t="s">
        <v>4016</v>
      </c>
      <c r="Q646" s="26" t="s">
        <v>4017</v>
      </c>
      <c r="R646" s="26" t="s">
        <v>4018</v>
      </c>
      <c r="S646" s="35" t="s">
        <v>3176</v>
      </c>
      <c r="T646" s="12">
        <v>45232</v>
      </c>
      <c r="U646" s="37">
        <v>45257</v>
      </c>
      <c r="V646" s="37">
        <v>45377</v>
      </c>
      <c r="W646" s="7">
        <v>4</v>
      </c>
      <c r="X646" s="7">
        <v>0</v>
      </c>
      <c r="Y646" s="7">
        <f t="shared" si="11"/>
        <v>120</v>
      </c>
      <c r="Z646" s="7" t="s">
        <v>144</v>
      </c>
      <c r="AA646" s="10">
        <v>199485600</v>
      </c>
      <c r="AB646" s="34" t="s">
        <v>1446</v>
      </c>
      <c r="AC646" s="30">
        <v>1327</v>
      </c>
      <c r="AD646" s="37">
        <v>45184</v>
      </c>
      <c r="AE646" s="10">
        <v>199485600</v>
      </c>
      <c r="AF646" s="162">
        <v>1729</v>
      </c>
      <c r="AG646" s="14">
        <v>45237</v>
      </c>
      <c r="AH646" s="10">
        <v>199485600</v>
      </c>
      <c r="AI646" s="15" t="s">
        <v>112</v>
      </c>
      <c r="AJ646" s="12">
        <v>45198</v>
      </c>
      <c r="AK646" s="6" t="s">
        <v>4019</v>
      </c>
      <c r="AL646" s="35" t="s">
        <v>2576</v>
      </c>
      <c r="AM646" s="28" t="s">
        <v>2363</v>
      </c>
      <c r="AN646" s="73"/>
      <c r="AO646" s="11"/>
      <c r="AP646" s="11" t="s">
        <v>3776</v>
      </c>
      <c r="AQ646" s="11"/>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c r="BW646" s="40"/>
      <c r="BX646" s="40"/>
      <c r="BY646" s="37">
        <v>45377</v>
      </c>
      <c r="BZ646" s="40"/>
      <c r="CA646" s="40"/>
      <c r="CB646" s="40"/>
      <c r="CC646" s="14" t="s">
        <v>3411</v>
      </c>
      <c r="CD646" s="40"/>
      <c r="CE646" s="15" t="s">
        <v>4020</v>
      </c>
      <c r="CF646" s="30">
        <v>79966791</v>
      </c>
      <c r="CG646" s="40"/>
      <c r="CH646" s="40"/>
      <c r="CI646" s="40"/>
      <c r="CJ646" s="40"/>
      <c r="CK646" s="40"/>
      <c r="CL646" s="40"/>
      <c r="CM646" s="40"/>
      <c r="CN646" s="40"/>
      <c r="CO646" s="40"/>
      <c r="CP646" s="40"/>
      <c r="CQ646" s="40"/>
      <c r="CR646" s="40"/>
      <c r="CS646" s="40"/>
      <c r="CT646" s="40"/>
      <c r="CU646" s="40"/>
      <c r="CV646" s="40"/>
      <c r="CW646" s="40"/>
      <c r="CX646" s="40"/>
      <c r="CY646" s="30"/>
      <c r="CZ646" s="26">
        <v>6</v>
      </c>
      <c r="DA646" s="40"/>
    </row>
    <row r="647" spans="1:105" ht="25.5" hidden="1" customHeight="1" x14ac:dyDescent="0.2">
      <c r="A647" s="55">
        <v>649</v>
      </c>
      <c r="B647" s="209">
        <v>95235</v>
      </c>
      <c r="C647" s="56" t="s">
        <v>2559</v>
      </c>
      <c r="D647" s="13" t="s">
        <v>4021</v>
      </c>
      <c r="E647" s="205" t="s">
        <v>4022</v>
      </c>
      <c r="F647" s="200" t="s">
        <v>4023</v>
      </c>
      <c r="G647" s="195" t="s">
        <v>4024</v>
      </c>
      <c r="H647" s="35" t="s">
        <v>2564</v>
      </c>
      <c r="I647" s="52" t="s">
        <v>1446</v>
      </c>
      <c r="J647" s="52" t="s">
        <v>1446</v>
      </c>
      <c r="K647" s="52" t="s">
        <v>1446</v>
      </c>
      <c r="L647" s="52" t="s">
        <v>1446</v>
      </c>
      <c r="M647" s="52" t="s">
        <v>1446</v>
      </c>
      <c r="N647" s="52" t="s">
        <v>1446</v>
      </c>
      <c r="O647" s="52" t="s">
        <v>1446</v>
      </c>
      <c r="P647" s="35" t="s">
        <v>4025</v>
      </c>
      <c r="Q647" s="26" t="s">
        <v>4026</v>
      </c>
      <c r="R647" s="26" t="s">
        <v>3754</v>
      </c>
      <c r="S647" s="35" t="s">
        <v>110</v>
      </c>
      <c r="T647" s="12">
        <v>45238</v>
      </c>
      <c r="U647" s="37">
        <v>45257</v>
      </c>
      <c r="V647" s="37">
        <v>45561</v>
      </c>
      <c r="W647" s="7">
        <v>10</v>
      </c>
      <c r="X647" s="7">
        <v>0</v>
      </c>
      <c r="Y647" s="7">
        <f>10*30</f>
        <v>300</v>
      </c>
      <c r="Z647" s="7" t="s">
        <v>274</v>
      </c>
      <c r="AA647" s="10">
        <v>1441791429</v>
      </c>
      <c r="AB647" s="34" t="s">
        <v>1446</v>
      </c>
      <c r="AC647" s="162" t="s">
        <v>4027</v>
      </c>
      <c r="AD647" s="197" t="s">
        <v>4028</v>
      </c>
      <c r="AE647" s="57" t="s">
        <v>4029</v>
      </c>
      <c r="AF647" s="162" t="s">
        <v>4030</v>
      </c>
      <c r="AG647" s="197" t="s">
        <v>4031</v>
      </c>
      <c r="AH647" s="57" t="s">
        <v>4029</v>
      </c>
      <c r="AI647" s="15" t="s">
        <v>112</v>
      </c>
      <c r="AJ647" s="12">
        <v>45209</v>
      </c>
      <c r="AK647" s="6" t="s">
        <v>4032</v>
      </c>
      <c r="AL647" s="35" t="s">
        <v>114</v>
      </c>
      <c r="AM647" s="28" t="s">
        <v>2363</v>
      </c>
      <c r="AN647" s="15" t="s">
        <v>2063</v>
      </c>
      <c r="AO647" s="11"/>
      <c r="AP647" s="11" t="s">
        <v>225</v>
      </c>
      <c r="AQ647" s="11"/>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37">
        <v>45561</v>
      </c>
      <c r="BZ647" s="40"/>
      <c r="CA647" s="40"/>
      <c r="CB647" s="40"/>
      <c r="CC647" s="14" t="s">
        <v>3411</v>
      </c>
      <c r="CD647" s="40"/>
      <c r="CE647" s="15" t="s">
        <v>4033</v>
      </c>
      <c r="CF647" s="30">
        <v>52216750</v>
      </c>
      <c r="CG647" s="40"/>
      <c r="CH647" s="40"/>
      <c r="CI647" s="40"/>
      <c r="CJ647" s="40"/>
      <c r="CK647" s="40"/>
      <c r="CL647" s="40"/>
      <c r="CM647" s="40"/>
      <c r="CN647" s="40"/>
      <c r="CO647" s="40"/>
      <c r="CP647" s="40"/>
      <c r="CQ647" s="40"/>
      <c r="CR647" s="40"/>
      <c r="CS647" s="40"/>
      <c r="CT647" s="40"/>
      <c r="CU647" s="40"/>
      <c r="CV647" s="40"/>
      <c r="CW647" s="40"/>
      <c r="CX647" s="40"/>
      <c r="CY647" s="30"/>
      <c r="CZ647" s="26">
        <v>1</v>
      </c>
      <c r="DA647" s="40"/>
    </row>
    <row r="648" spans="1:105" ht="25.5" hidden="1" customHeight="1" x14ac:dyDescent="0.2">
      <c r="A648" s="55">
        <v>650</v>
      </c>
      <c r="B648" s="209">
        <v>96119</v>
      </c>
      <c r="C648" s="56" t="s">
        <v>2559</v>
      </c>
      <c r="D648" s="13" t="s">
        <v>96</v>
      </c>
      <c r="E648" s="205" t="s">
        <v>97</v>
      </c>
      <c r="F648" s="200" t="s">
        <v>4034</v>
      </c>
      <c r="G648" s="195" t="s">
        <v>4035</v>
      </c>
      <c r="H648" s="35" t="s">
        <v>2564</v>
      </c>
      <c r="I648" s="52" t="s">
        <v>1446</v>
      </c>
      <c r="J648" s="52" t="s">
        <v>1446</v>
      </c>
      <c r="K648" s="52" t="s">
        <v>1446</v>
      </c>
      <c r="L648" s="52" t="s">
        <v>1446</v>
      </c>
      <c r="M648" s="52" t="s">
        <v>1446</v>
      </c>
      <c r="N648" s="52" t="s">
        <v>1446</v>
      </c>
      <c r="O648" s="52" t="s">
        <v>1446</v>
      </c>
      <c r="P648" s="35" t="s">
        <v>4036</v>
      </c>
      <c r="Q648" s="26" t="s">
        <v>4037</v>
      </c>
      <c r="R648" s="26" t="s">
        <v>2567</v>
      </c>
      <c r="S648" s="35" t="s">
        <v>3176</v>
      </c>
      <c r="T648" s="37">
        <v>45233</v>
      </c>
      <c r="U648" s="37">
        <v>45239</v>
      </c>
      <c r="V648" s="37">
        <v>45359</v>
      </c>
      <c r="W648" s="7">
        <v>4</v>
      </c>
      <c r="X648" s="7">
        <v>0</v>
      </c>
      <c r="Y648" s="7">
        <f>4*30</f>
        <v>120</v>
      </c>
      <c r="Z648" s="7" t="s">
        <v>144</v>
      </c>
      <c r="AA648" s="10">
        <v>22209053</v>
      </c>
      <c r="AB648" s="34" t="s">
        <v>1446</v>
      </c>
      <c r="AC648" s="30">
        <v>1348</v>
      </c>
      <c r="AD648" s="14">
        <v>45209</v>
      </c>
      <c r="AE648" s="10">
        <v>70000000</v>
      </c>
      <c r="AF648" s="162">
        <v>1730</v>
      </c>
      <c r="AG648" s="14">
        <v>45237</v>
      </c>
      <c r="AH648" s="10">
        <v>22209054</v>
      </c>
      <c r="AI648" s="15" t="s">
        <v>112</v>
      </c>
      <c r="AJ648" s="37">
        <v>45233</v>
      </c>
      <c r="AK648" s="6" t="s">
        <v>4038</v>
      </c>
      <c r="AL648" s="35" t="s">
        <v>2576</v>
      </c>
      <c r="AM648" s="28" t="s">
        <v>2363</v>
      </c>
      <c r="AN648" s="15" t="s">
        <v>181</v>
      </c>
      <c r="AO648" s="11"/>
      <c r="AP648" s="11" t="s">
        <v>126</v>
      </c>
      <c r="AQ648" s="11"/>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37">
        <v>45359</v>
      </c>
      <c r="BZ648" s="40"/>
      <c r="CA648" s="40"/>
      <c r="CB648" s="40"/>
      <c r="CC648" s="14" t="s">
        <v>3411</v>
      </c>
      <c r="CD648" s="40"/>
      <c r="CE648" s="15" t="s">
        <v>4039</v>
      </c>
      <c r="CF648" s="30">
        <v>79913508</v>
      </c>
      <c r="CG648" s="40"/>
      <c r="CH648" s="40"/>
      <c r="CI648" s="40"/>
      <c r="CJ648" s="40"/>
      <c r="CK648" s="40"/>
      <c r="CL648" s="40"/>
      <c r="CM648" s="40"/>
      <c r="CN648" s="40"/>
      <c r="CO648" s="40"/>
      <c r="CP648" s="40"/>
      <c r="CQ648" s="40"/>
      <c r="CR648" s="40"/>
      <c r="CS648" s="40"/>
      <c r="CT648" s="40"/>
      <c r="CU648" s="40"/>
      <c r="CV648" s="40"/>
      <c r="CW648" s="40"/>
      <c r="CX648" s="40"/>
      <c r="CY648" s="30" t="s">
        <v>3785</v>
      </c>
      <c r="CZ648" s="26">
        <v>74</v>
      </c>
      <c r="DA648" s="40"/>
    </row>
    <row r="649" spans="1:105" ht="25.5" hidden="1" customHeight="1" x14ac:dyDescent="0.2">
      <c r="A649" s="55">
        <v>651</v>
      </c>
      <c r="B649" s="209">
        <v>96119</v>
      </c>
      <c r="C649" s="56" t="s">
        <v>2559</v>
      </c>
      <c r="D649" s="13" t="s">
        <v>96</v>
      </c>
      <c r="E649" s="205" t="s">
        <v>97</v>
      </c>
      <c r="F649" s="200" t="s">
        <v>4040</v>
      </c>
      <c r="G649" s="195" t="s">
        <v>4035</v>
      </c>
      <c r="H649" s="35" t="s">
        <v>2564</v>
      </c>
      <c r="I649" s="52" t="s">
        <v>1446</v>
      </c>
      <c r="J649" s="52" t="s">
        <v>1446</v>
      </c>
      <c r="K649" s="52" t="s">
        <v>1446</v>
      </c>
      <c r="L649" s="52" t="s">
        <v>1446</v>
      </c>
      <c r="M649" s="52" t="s">
        <v>1446</v>
      </c>
      <c r="N649" s="52" t="s">
        <v>1446</v>
      </c>
      <c r="O649" s="52" t="s">
        <v>1446</v>
      </c>
      <c r="P649" s="35" t="s">
        <v>4041</v>
      </c>
      <c r="Q649" s="26" t="s">
        <v>4037</v>
      </c>
      <c r="R649" s="26" t="s">
        <v>2567</v>
      </c>
      <c r="S649" s="35" t="s">
        <v>3176</v>
      </c>
      <c r="T649" s="37">
        <v>45233</v>
      </c>
      <c r="U649" s="37">
        <v>45239</v>
      </c>
      <c r="V649" s="37">
        <v>45359</v>
      </c>
      <c r="W649" s="7">
        <v>4</v>
      </c>
      <c r="X649" s="7">
        <v>0</v>
      </c>
      <c r="Y649" s="7">
        <f>4*30</f>
        <v>120</v>
      </c>
      <c r="Z649" s="7" t="s">
        <v>144</v>
      </c>
      <c r="AA649" s="10">
        <v>29905651</v>
      </c>
      <c r="AB649" s="34" t="s">
        <v>1446</v>
      </c>
      <c r="AC649" s="30">
        <v>1348</v>
      </c>
      <c r="AD649" s="14">
        <v>45209</v>
      </c>
      <c r="AE649" s="10">
        <v>70000000</v>
      </c>
      <c r="AF649" s="162">
        <v>1757</v>
      </c>
      <c r="AG649" s="14">
        <v>45239</v>
      </c>
      <c r="AH649" s="10">
        <v>29905651</v>
      </c>
      <c r="AI649" s="15" t="s">
        <v>112</v>
      </c>
      <c r="AJ649" s="37">
        <v>45233</v>
      </c>
      <c r="AK649" s="6" t="s">
        <v>4042</v>
      </c>
      <c r="AL649" s="35" t="s">
        <v>2576</v>
      </c>
      <c r="AM649" s="28" t="s">
        <v>2363</v>
      </c>
      <c r="AN649" s="15" t="s">
        <v>181</v>
      </c>
      <c r="AO649" s="11"/>
      <c r="AP649" s="11" t="s">
        <v>126</v>
      </c>
      <c r="AQ649" s="11"/>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c r="BW649" s="40"/>
      <c r="BX649" s="40"/>
      <c r="BY649" s="37">
        <v>45359</v>
      </c>
      <c r="BZ649" s="40"/>
      <c r="CA649" s="40"/>
      <c r="CB649" s="40"/>
      <c r="CC649" s="14" t="s">
        <v>3411</v>
      </c>
      <c r="CD649" s="40"/>
      <c r="CE649" s="15" t="s">
        <v>4039</v>
      </c>
      <c r="CF649" s="30">
        <v>79913508</v>
      </c>
      <c r="CG649" s="40"/>
      <c r="CH649" s="40"/>
      <c r="CI649" s="40"/>
      <c r="CJ649" s="40"/>
      <c r="CK649" s="40"/>
      <c r="CL649" s="40"/>
      <c r="CM649" s="40"/>
      <c r="CN649" s="40"/>
      <c r="CO649" s="40"/>
      <c r="CP649" s="40"/>
      <c r="CQ649" s="40"/>
      <c r="CR649" s="40"/>
      <c r="CS649" s="40"/>
      <c r="CT649" s="40"/>
      <c r="CU649" s="40"/>
      <c r="CV649" s="40"/>
      <c r="CW649" s="40"/>
      <c r="CX649" s="40"/>
      <c r="CY649" s="30" t="s">
        <v>3785</v>
      </c>
      <c r="CZ649" s="26">
        <v>74</v>
      </c>
      <c r="DA649" s="40"/>
    </row>
    <row r="650" spans="1:105" ht="25.5" hidden="1" customHeight="1" x14ac:dyDescent="0.2">
      <c r="A650" s="55">
        <v>652</v>
      </c>
      <c r="B650" s="209">
        <v>95221</v>
      </c>
      <c r="C650" s="56" t="s">
        <v>2559</v>
      </c>
      <c r="D650" s="13" t="s">
        <v>4043</v>
      </c>
      <c r="E650" s="205" t="s">
        <v>4044</v>
      </c>
      <c r="F650" s="200" t="s">
        <v>4045</v>
      </c>
      <c r="G650" s="195" t="s">
        <v>4046</v>
      </c>
      <c r="H650" s="35" t="s">
        <v>2564</v>
      </c>
      <c r="I650" s="52" t="s">
        <v>1446</v>
      </c>
      <c r="J650" s="52" t="s">
        <v>1446</v>
      </c>
      <c r="K650" s="52" t="s">
        <v>1446</v>
      </c>
      <c r="L650" s="52" t="s">
        <v>1446</v>
      </c>
      <c r="M650" s="52" t="s">
        <v>1446</v>
      </c>
      <c r="N650" s="52" t="s">
        <v>1446</v>
      </c>
      <c r="O650" s="52" t="s">
        <v>1446</v>
      </c>
      <c r="P650" s="35" t="s">
        <v>4047</v>
      </c>
      <c r="Q650" s="26" t="s">
        <v>4048</v>
      </c>
      <c r="R650" s="26" t="s">
        <v>4018</v>
      </c>
      <c r="S650" s="35" t="s">
        <v>2568</v>
      </c>
      <c r="T650" s="37">
        <v>45246</v>
      </c>
      <c r="U650" s="37">
        <v>45261</v>
      </c>
      <c r="V650" s="37">
        <v>45412</v>
      </c>
      <c r="W650" s="7">
        <v>5</v>
      </c>
      <c r="X650" s="7">
        <v>0</v>
      </c>
      <c r="Y650" s="7">
        <f>5*30</f>
        <v>150</v>
      </c>
      <c r="Z650" s="7" t="s">
        <v>319</v>
      </c>
      <c r="AA650" s="10">
        <v>753949705</v>
      </c>
      <c r="AB650" s="34" t="s">
        <v>1446</v>
      </c>
      <c r="AC650" s="162" t="s">
        <v>4049</v>
      </c>
      <c r="AD650" s="197" t="s">
        <v>4028</v>
      </c>
      <c r="AE650" s="57" t="s">
        <v>4050</v>
      </c>
      <c r="AF650" s="162" t="s">
        <v>4051</v>
      </c>
      <c r="AG650" s="197" t="s">
        <v>4052</v>
      </c>
      <c r="AH650" s="57" t="s">
        <v>4050</v>
      </c>
      <c r="AI650" s="15" t="s">
        <v>112</v>
      </c>
      <c r="AJ650" s="12">
        <v>45217</v>
      </c>
      <c r="AK650" s="6" t="s">
        <v>4053</v>
      </c>
      <c r="AL650" s="35" t="s">
        <v>114</v>
      </c>
      <c r="AM650" s="28" t="s">
        <v>2363</v>
      </c>
      <c r="AN650" s="73"/>
      <c r="AO650" s="11"/>
      <c r="AP650" s="11" t="s">
        <v>172</v>
      </c>
      <c r="AQ650" s="11"/>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37">
        <v>45412</v>
      </c>
      <c r="BZ650" s="40"/>
      <c r="CA650" s="40"/>
      <c r="CB650" s="40"/>
      <c r="CC650" s="14" t="s">
        <v>3411</v>
      </c>
      <c r="CD650" s="40"/>
      <c r="CE650" s="15" t="s">
        <v>4054</v>
      </c>
      <c r="CF650" s="30">
        <v>4284642</v>
      </c>
      <c r="CG650" s="40"/>
      <c r="CH650" s="40"/>
      <c r="CI650" s="40"/>
      <c r="CJ650" s="40"/>
      <c r="CK650" s="40"/>
      <c r="CL650" s="40"/>
      <c r="CM650" s="40"/>
      <c r="CN650" s="40"/>
      <c r="CO650" s="40"/>
      <c r="CP650" s="40"/>
      <c r="CQ650" s="40"/>
      <c r="CR650" s="40"/>
      <c r="CS650" s="40"/>
      <c r="CT650" s="40"/>
      <c r="CU650" s="40"/>
      <c r="CV650" s="40"/>
      <c r="CW650" s="40"/>
      <c r="CX650" s="40"/>
      <c r="CY650" s="30"/>
      <c r="CZ650" s="26">
        <v>5</v>
      </c>
      <c r="DA650" s="40"/>
    </row>
    <row r="651" spans="1:105" ht="25.5" hidden="1" customHeight="1" x14ac:dyDescent="0.2">
      <c r="A651" s="55">
        <v>653</v>
      </c>
      <c r="B651" s="209">
        <v>96612</v>
      </c>
      <c r="C651" s="56" t="s">
        <v>2559</v>
      </c>
      <c r="D651" s="13" t="s">
        <v>457</v>
      </c>
      <c r="E651" s="205" t="s">
        <v>458</v>
      </c>
      <c r="F651" s="200" t="s">
        <v>4055</v>
      </c>
      <c r="G651" s="195" t="s">
        <v>4056</v>
      </c>
      <c r="H651" s="35" t="s">
        <v>2564</v>
      </c>
      <c r="I651" s="52" t="s">
        <v>1446</v>
      </c>
      <c r="J651" s="52" t="s">
        <v>1446</v>
      </c>
      <c r="K651" s="52" t="s">
        <v>1446</v>
      </c>
      <c r="L651" s="52" t="s">
        <v>1446</v>
      </c>
      <c r="M651" s="52" t="s">
        <v>1446</v>
      </c>
      <c r="N651" s="52" t="s">
        <v>1446</v>
      </c>
      <c r="O651" s="52" t="s">
        <v>1446</v>
      </c>
      <c r="P651" s="35"/>
      <c r="Q651" s="26" t="s">
        <v>4057</v>
      </c>
      <c r="R651" s="26" t="s">
        <v>3313</v>
      </c>
      <c r="S651" s="35" t="s">
        <v>110</v>
      </c>
      <c r="T651" s="37">
        <v>45250</v>
      </c>
      <c r="U651" s="37">
        <v>45261</v>
      </c>
      <c r="V651" s="37">
        <v>45322</v>
      </c>
      <c r="W651" s="7">
        <v>2</v>
      </c>
      <c r="X651" s="7">
        <v>0</v>
      </c>
      <c r="Y651" s="7">
        <v>60</v>
      </c>
      <c r="Z651" s="7" t="s">
        <v>119</v>
      </c>
      <c r="AA651" s="10">
        <v>32435270</v>
      </c>
      <c r="AB651" s="34" t="s">
        <v>1446</v>
      </c>
      <c r="AC651" s="30">
        <v>1402</v>
      </c>
      <c r="AD651" s="14">
        <v>45219</v>
      </c>
      <c r="AE651" s="10">
        <v>32435270</v>
      </c>
      <c r="AF651" s="162">
        <v>1825</v>
      </c>
      <c r="AG651" s="14">
        <v>45252</v>
      </c>
      <c r="AH651" s="10">
        <v>32435270</v>
      </c>
      <c r="AI651" s="15" t="s">
        <v>112</v>
      </c>
      <c r="AJ651" s="12">
        <v>45225</v>
      </c>
      <c r="AK651" s="6" t="s">
        <v>4058</v>
      </c>
      <c r="AL651" s="35" t="s">
        <v>114</v>
      </c>
      <c r="AM651" s="28" t="s">
        <v>2363</v>
      </c>
      <c r="AN651" s="73"/>
      <c r="AO651" s="11"/>
      <c r="AP651" s="11" t="s">
        <v>418</v>
      </c>
      <c r="AQ651" s="11"/>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37">
        <v>45322</v>
      </c>
      <c r="BZ651" s="40"/>
      <c r="CA651" s="40"/>
      <c r="CB651" s="40"/>
      <c r="CC651" s="14" t="s">
        <v>3411</v>
      </c>
      <c r="CD651" s="40"/>
      <c r="CE651" s="15" t="s">
        <v>4059</v>
      </c>
      <c r="CF651" s="30">
        <v>3805707</v>
      </c>
      <c r="CG651" s="40"/>
      <c r="CH651" s="40"/>
      <c r="CI651" s="40"/>
      <c r="CJ651" s="40"/>
      <c r="CK651" s="40"/>
      <c r="CL651" s="40"/>
      <c r="CM651" s="40"/>
      <c r="CN651" s="40"/>
      <c r="CO651" s="40"/>
      <c r="CP651" s="40"/>
      <c r="CQ651" s="40"/>
      <c r="CR651" s="40"/>
      <c r="CS651" s="40"/>
      <c r="CT651" s="40"/>
      <c r="CU651" s="40"/>
      <c r="CV651" s="40"/>
      <c r="CW651" s="40"/>
      <c r="CX651" s="40"/>
      <c r="CY651" s="30"/>
      <c r="CZ651" s="26">
        <v>1</v>
      </c>
      <c r="DA651" s="40"/>
    </row>
    <row r="652" spans="1:105" ht="25.5" hidden="1" customHeight="1" x14ac:dyDescent="0.2">
      <c r="A652" s="55">
        <v>654</v>
      </c>
      <c r="B652" s="209">
        <v>95212</v>
      </c>
      <c r="C652" s="56" t="s">
        <v>2559</v>
      </c>
      <c r="D652" s="13" t="s">
        <v>4060</v>
      </c>
      <c r="E652" s="205" t="s">
        <v>4061</v>
      </c>
      <c r="F652" s="200" t="s">
        <v>4062</v>
      </c>
      <c r="G652" s="195" t="s">
        <v>4063</v>
      </c>
      <c r="H652" s="35" t="s">
        <v>2564</v>
      </c>
      <c r="I652" s="52" t="s">
        <v>1446</v>
      </c>
      <c r="J652" s="52" t="s">
        <v>1446</v>
      </c>
      <c r="K652" s="52" t="s">
        <v>1446</v>
      </c>
      <c r="L652" s="52" t="s">
        <v>1446</v>
      </c>
      <c r="M652" s="52" t="s">
        <v>1446</v>
      </c>
      <c r="N652" s="52" t="s">
        <v>1446</v>
      </c>
      <c r="O652" s="52" t="s">
        <v>1446</v>
      </c>
      <c r="P652" s="35" t="s">
        <v>4064</v>
      </c>
      <c r="Q652" s="26" t="s">
        <v>4065</v>
      </c>
      <c r="R652" s="26" t="s">
        <v>3754</v>
      </c>
      <c r="S652" s="35" t="s">
        <v>110</v>
      </c>
      <c r="T652" s="37">
        <v>45246</v>
      </c>
      <c r="U652" s="37">
        <v>45247</v>
      </c>
      <c r="V652" s="37">
        <v>45489</v>
      </c>
      <c r="W652" s="7">
        <v>8</v>
      </c>
      <c r="X652" s="7">
        <v>0</v>
      </c>
      <c r="Y652" s="7">
        <f>8*30</f>
        <v>240</v>
      </c>
      <c r="Z652" s="7" t="s">
        <v>1374</v>
      </c>
      <c r="AA652" s="10">
        <v>2659505000</v>
      </c>
      <c r="AB652" s="34" t="s">
        <v>1446</v>
      </c>
      <c r="AC652" s="162" t="s">
        <v>4066</v>
      </c>
      <c r="AD652" s="197" t="s">
        <v>4028</v>
      </c>
      <c r="AE652" s="57" t="s">
        <v>4067</v>
      </c>
      <c r="AF652" s="162" t="s">
        <v>4068</v>
      </c>
      <c r="AG652" s="197" t="s">
        <v>4052</v>
      </c>
      <c r="AH652" s="57" t="s">
        <v>4067</v>
      </c>
      <c r="AI652" s="15" t="s">
        <v>112</v>
      </c>
      <c r="AJ652" s="12">
        <v>45210</v>
      </c>
      <c r="AK652" s="6" t="s">
        <v>4069</v>
      </c>
      <c r="AL652" s="35" t="s">
        <v>114</v>
      </c>
      <c r="AM652" s="28" t="s">
        <v>2363</v>
      </c>
      <c r="AN652" s="15" t="s">
        <v>4070</v>
      </c>
      <c r="AO652" s="11"/>
      <c r="AP652" s="11" t="s">
        <v>126</v>
      </c>
      <c r="AQ652" s="11"/>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c r="BQ652" s="40"/>
      <c r="BR652" s="40"/>
      <c r="BS652" s="40"/>
      <c r="BT652" s="40"/>
      <c r="BU652" s="40"/>
      <c r="BV652" s="40"/>
      <c r="BW652" s="40"/>
      <c r="BX652" s="40"/>
      <c r="BY652" s="37">
        <v>45489</v>
      </c>
      <c r="BZ652" s="40"/>
      <c r="CA652" s="40"/>
      <c r="CB652" s="40"/>
      <c r="CC652" s="14" t="s">
        <v>3411</v>
      </c>
      <c r="CD652" s="40"/>
      <c r="CE652" s="15" t="s">
        <v>4071</v>
      </c>
      <c r="CF652" s="30">
        <v>79603685</v>
      </c>
      <c r="CG652" s="30" t="s">
        <v>4072</v>
      </c>
      <c r="CH652" s="30">
        <v>830083016</v>
      </c>
      <c r="CI652" s="30" t="s">
        <v>4071</v>
      </c>
      <c r="CJ652" s="30">
        <v>79603685</v>
      </c>
      <c r="CK652" s="30" t="s">
        <v>4073</v>
      </c>
      <c r="CL652" s="199">
        <v>0.5</v>
      </c>
      <c r="CM652" s="30" t="s">
        <v>4074</v>
      </c>
      <c r="CN652" s="30">
        <v>79867234</v>
      </c>
      <c r="CO652" s="40"/>
      <c r="CP652" s="40"/>
      <c r="CQ652" s="30" t="s">
        <v>4075</v>
      </c>
      <c r="CR652" s="199">
        <v>0.5</v>
      </c>
      <c r="CS652" s="40"/>
      <c r="CT652" s="40"/>
      <c r="CU652" s="40"/>
      <c r="CV652" s="40"/>
      <c r="CW652" s="40"/>
      <c r="CX652" s="40"/>
      <c r="CY652" s="30"/>
      <c r="CZ652" s="26">
        <v>3</v>
      </c>
      <c r="DA652" s="40"/>
    </row>
    <row r="653" spans="1:105" ht="25.5" hidden="1" customHeight="1" x14ac:dyDescent="0.2">
      <c r="A653" s="55">
        <v>655</v>
      </c>
      <c r="B653" s="209">
        <v>96146</v>
      </c>
      <c r="C653" s="56" t="s">
        <v>2559</v>
      </c>
      <c r="D653" s="13" t="s">
        <v>3802</v>
      </c>
      <c r="E653" s="205" t="s">
        <v>3803</v>
      </c>
      <c r="F653" s="200" t="s">
        <v>4076</v>
      </c>
      <c r="G653" s="195" t="s">
        <v>4077</v>
      </c>
      <c r="H653" s="35" t="s">
        <v>2564</v>
      </c>
      <c r="I653" s="52" t="s">
        <v>1446</v>
      </c>
      <c r="J653" s="52" t="s">
        <v>1446</v>
      </c>
      <c r="K653" s="52" t="s">
        <v>1446</v>
      </c>
      <c r="L653" s="52" t="s">
        <v>1446</v>
      </c>
      <c r="M653" s="52" t="s">
        <v>1446</v>
      </c>
      <c r="N653" s="52" t="s">
        <v>1446</v>
      </c>
      <c r="O653" s="52" t="s">
        <v>1446</v>
      </c>
      <c r="P653" s="35" t="s">
        <v>4078</v>
      </c>
      <c r="Q653" s="26" t="s">
        <v>4079</v>
      </c>
      <c r="R653" s="26" t="s">
        <v>4018</v>
      </c>
      <c r="S653" s="35" t="s">
        <v>3176</v>
      </c>
      <c r="T653" s="163" t="s">
        <v>4080</v>
      </c>
      <c r="U653" s="163" t="s">
        <v>4080</v>
      </c>
      <c r="V653" s="163" t="s">
        <v>4080</v>
      </c>
      <c r="W653" s="7">
        <v>3</v>
      </c>
      <c r="X653" s="7">
        <v>0</v>
      </c>
      <c r="Y653" s="7">
        <v>90</v>
      </c>
      <c r="Z653" s="7" t="s">
        <v>164</v>
      </c>
      <c r="AA653" s="10">
        <v>199496822</v>
      </c>
      <c r="AB653" s="34" t="s">
        <v>1446</v>
      </c>
      <c r="AC653" s="201"/>
      <c r="AD653" s="202"/>
      <c r="AE653" s="203"/>
      <c r="AF653" s="201"/>
      <c r="AG653" s="202"/>
      <c r="AH653" s="204"/>
      <c r="AI653" s="15" t="s">
        <v>112</v>
      </c>
      <c r="AJ653" s="12">
        <v>45226</v>
      </c>
      <c r="AK653" s="6" t="s">
        <v>4081</v>
      </c>
      <c r="AL653" s="35" t="s">
        <v>114</v>
      </c>
      <c r="AM653" s="28" t="s">
        <v>2363</v>
      </c>
      <c r="AN653" s="73"/>
      <c r="AO653" s="11"/>
      <c r="AP653" s="11" t="s">
        <v>310</v>
      </c>
      <c r="AQ653" s="11"/>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163" t="s">
        <v>4080</v>
      </c>
      <c r="BZ653" s="40"/>
      <c r="CA653" s="40"/>
      <c r="CB653" s="40"/>
      <c r="CC653" s="14" t="s">
        <v>4082</v>
      </c>
      <c r="CD653" s="40"/>
      <c r="CE653" s="15" t="s">
        <v>4083</v>
      </c>
      <c r="CF653" s="30">
        <v>79939350</v>
      </c>
      <c r="CG653" s="30"/>
      <c r="CH653" s="30"/>
      <c r="CI653" s="30"/>
      <c r="CJ653" s="30"/>
      <c r="CK653" s="30"/>
      <c r="CL653" s="199"/>
      <c r="CM653" s="30"/>
      <c r="CN653" s="30"/>
      <c r="CO653" s="40"/>
      <c r="CP653" s="40"/>
      <c r="CQ653" s="30"/>
      <c r="CR653" s="199"/>
      <c r="CS653" s="40"/>
      <c r="CT653" s="40"/>
      <c r="CU653" s="40"/>
      <c r="CV653" s="40"/>
      <c r="CW653" s="40"/>
      <c r="CX653" s="40"/>
      <c r="CY653" s="30"/>
      <c r="CZ653" s="26"/>
      <c r="DA653" s="40"/>
    </row>
    <row r="654" spans="1:105" ht="27" hidden="1" customHeight="1" x14ac:dyDescent="0.2">
      <c r="A654" s="55">
        <v>656</v>
      </c>
      <c r="B654" s="209">
        <v>99558</v>
      </c>
      <c r="C654" s="56" t="s">
        <v>2559</v>
      </c>
      <c r="D654" s="13" t="s">
        <v>3887</v>
      </c>
      <c r="E654" s="205" t="s">
        <v>3888</v>
      </c>
      <c r="F654" s="200" t="s">
        <v>4084</v>
      </c>
      <c r="G654" s="200" t="s">
        <v>3172</v>
      </c>
      <c r="H654" s="35" t="s">
        <v>2564</v>
      </c>
      <c r="I654" s="52" t="s">
        <v>1446</v>
      </c>
      <c r="J654" s="52" t="s">
        <v>1446</v>
      </c>
      <c r="K654" s="52" t="s">
        <v>1446</v>
      </c>
      <c r="L654" s="52" t="s">
        <v>1446</v>
      </c>
      <c r="M654" s="52" t="s">
        <v>1446</v>
      </c>
      <c r="N654" s="52" t="s">
        <v>1446</v>
      </c>
      <c r="O654" s="52" t="s">
        <v>1446</v>
      </c>
      <c r="P654" s="35" t="s">
        <v>4085</v>
      </c>
      <c r="Q654" s="66"/>
      <c r="R654" s="26" t="s">
        <v>3175</v>
      </c>
      <c r="S654" s="35" t="s">
        <v>3176</v>
      </c>
      <c r="T654" s="37">
        <v>45260</v>
      </c>
      <c r="U654" s="37">
        <v>45260</v>
      </c>
      <c r="V654" s="37">
        <v>45290</v>
      </c>
      <c r="W654" s="7">
        <v>1</v>
      </c>
      <c r="X654" s="7">
        <v>0</v>
      </c>
      <c r="Y654" s="7">
        <v>30</v>
      </c>
      <c r="Z654" s="7" t="s">
        <v>136</v>
      </c>
      <c r="AA654" s="10">
        <v>5597900</v>
      </c>
      <c r="AB654" s="34" t="s">
        <v>1446</v>
      </c>
      <c r="AC654" s="28">
        <v>1669</v>
      </c>
      <c r="AD654" s="37">
        <v>45260</v>
      </c>
      <c r="AE654" s="10">
        <v>5597900</v>
      </c>
      <c r="AF654" s="52">
        <v>1993</v>
      </c>
      <c r="AG654" s="37">
        <v>45261</v>
      </c>
      <c r="AH654" s="10">
        <v>5597900</v>
      </c>
      <c r="AI654" s="15" t="s">
        <v>2361</v>
      </c>
      <c r="AJ654" s="12">
        <v>45260</v>
      </c>
      <c r="AK654" s="6" t="s">
        <v>4086</v>
      </c>
      <c r="AL654" s="35" t="s">
        <v>2576</v>
      </c>
      <c r="AM654" s="28" t="s">
        <v>2363</v>
      </c>
      <c r="AN654" s="15" t="s">
        <v>181</v>
      </c>
      <c r="AO654" s="11"/>
      <c r="AP654" s="11" t="s">
        <v>225</v>
      </c>
      <c r="AQ654" s="11"/>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37">
        <v>45290</v>
      </c>
      <c r="BZ654" s="40"/>
      <c r="CA654" s="40"/>
      <c r="CB654" s="40"/>
      <c r="CC654" s="14" t="s">
        <v>3411</v>
      </c>
      <c r="CD654" s="40"/>
      <c r="CE654" s="15" t="s">
        <v>3179</v>
      </c>
      <c r="CF654" s="30">
        <v>17052933</v>
      </c>
      <c r="CG654" s="30"/>
      <c r="CH654" s="30"/>
      <c r="CI654" s="30"/>
      <c r="CJ654" s="30"/>
      <c r="CK654" s="30"/>
      <c r="CL654" s="199"/>
      <c r="CM654" s="30"/>
      <c r="CN654" s="30"/>
      <c r="CO654" s="40"/>
      <c r="CP654" s="40"/>
      <c r="CQ654" s="30"/>
      <c r="CR654" s="199"/>
      <c r="CS654" s="40"/>
      <c r="CT654" s="40"/>
      <c r="CU654" s="40"/>
      <c r="CV654" s="40"/>
      <c r="CW654" s="40"/>
      <c r="CX654" s="40"/>
      <c r="CY654" s="30" t="s">
        <v>3180</v>
      </c>
      <c r="CZ654" s="26">
        <v>1</v>
      </c>
      <c r="DA654" s="40"/>
    </row>
    <row r="655" spans="1:105" ht="27" hidden="1" customHeight="1" x14ac:dyDescent="0.2">
      <c r="A655" s="55">
        <v>657</v>
      </c>
      <c r="B655" s="209"/>
      <c r="C655" s="56"/>
      <c r="D655" s="13"/>
      <c r="E655" s="205"/>
      <c r="F655" s="200"/>
      <c r="G655" s="200" t="s">
        <v>4087</v>
      </c>
      <c r="H655" s="35" t="s">
        <v>2564</v>
      </c>
      <c r="I655" s="52"/>
      <c r="J655" s="52"/>
      <c r="K655" s="52"/>
      <c r="L655" s="52"/>
      <c r="M655" s="52"/>
      <c r="N655" s="52"/>
      <c r="O655" s="52"/>
      <c r="P655" s="35"/>
      <c r="Q655" s="66"/>
      <c r="R655" s="26"/>
      <c r="S655" s="35"/>
      <c r="T655" s="37"/>
      <c r="U655" s="37"/>
      <c r="V655" s="37"/>
      <c r="W655" s="7"/>
      <c r="X655" s="7"/>
      <c r="Y655" s="7"/>
      <c r="Z655" s="7"/>
      <c r="AA655" s="10"/>
      <c r="AB655" s="34"/>
      <c r="AC655" s="28"/>
      <c r="AD655" s="37"/>
      <c r="AE655" s="10"/>
      <c r="AF655" s="52"/>
      <c r="AG655" s="37"/>
      <c r="AH655" s="10"/>
      <c r="AI655" s="15"/>
      <c r="AJ655" s="12"/>
      <c r="AK655" s="6"/>
      <c r="AL655" s="35"/>
      <c r="AM655" s="28"/>
      <c r="AN655" s="15"/>
      <c r="AO655" s="11"/>
      <c r="AP655" s="11" t="s">
        <v>225</v>
      </c>
      <c r="AQ655" s="11"/>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c r="BW655" s="40"/>
      <c r="BX655" s="40"/>
      <c r="BY655" s="37"/>
      <c r="BZ655" s="40"/>
      <c r="CA655" s="40"/>
      <c r="CB655" s="40"/>
      <c r="CC655" s="14"/>
      <c r="CD655" s="40"/>
      <c r="CE655" s="15"/>
      <c r="CF655" s="30"/>
      <c r="CG655" s="30"/>
      <c r="CH655" s="30"/>
      <c r="CI655" s="30"/>
      <c r="CJ655" s="30"/>
      <c r="CK655" s="30"/>
      <c r="CL655" s="199"/>
      <c r="CM655" s="30"/>
      <c r="CN655" s="30"/>
      <c r="CO655" s="40"/>
      <c r="CP655" s="40"/>
      <c r="CQ655" s="30"/>
      <c r="CR655" s="199"/>
      <c r="CS655" s="40"/>
      <c r="CT655" s="40"/>
      <c r="CU655" s="40"/>
      <c r="CV655" s="40"/>
      <c r="CW655" s="40"/>
      <c r="CX655" s="40"/>
      <c r="CY655" s="30"/>
      <c r="CZ655" s="26"/>
      <c r="DA655" s="40"/>
    </row>
    <row r="656" spans="1:105" ht="27" hidden="1" customHeight="1" x14ac:dyDescent="0.2">
      <c r="A656" s="55">
        <v>658</v>
      </c>
      <c r="B656" s="209"/>
      <c r="C656" s="56"/>
      <c r="D656" s="13"/>
      <c r="E656" s="205"/>
      <c r="F656" s="200"/>
      <c r="G656" s="200" t="s">
        <v>4088</v>
      </c>
      <c r="H656" s="35" t="s">
        <v>2564</v>
      </c>
      <c r="I656" s="52"/>
      <c r="J656" s="52"/>
      <c r="K656" s="52"/>
      <c r="L656" s="52"/>
      <c r="M656" s="52"/>
      <c r="N656" s="52"/>
      <c r="O656" s="52"/>
      <c r="P656" s="35"/>
      <c r="Q656" s="66"/>
      <c r="R656" s="26"/>
      <c r="S656" s="35"/>
      <c r="T656" s="37"/>
      <c r="U656" s="37"/>
      <c r="V656" s="37"/>
      <c r="W656" s="7"/>
      <c r="X656" s="7"/>
      <c r="Y656" s="7"/>
      <c r="Z656" s="7"/>
      <c r="AA656" s="10"/>
      <c r="AB656" s="34"/>
      <c r="AC656" s="28"/>
      <c r="AD656" s="37"/>
      <c r="AE656" s="10"/>
      <c r="AF656" s="52"/>
      <c r="AG656" s="37"/>
      <c r="AH656" s="10"/>
      <c r="AI656" s="15"/>
      <c r="AJ656" s="12"/>
      <c r="AK656" s="6"/>
      <c r="AL656" s="35"/>
      <c r="AM656" s="28"/>
      <c r="AN656" s="15"/>
      <c r="AO656" s="11"/>
      <c r="AP656" s="11" t="s">
        <v>219</v>
      </c>
      <c r="AQ656" s="11"/>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37"/>
      <c r="BZ656" s="40"/>
      <c r="CA656" s="40"/>
      <c r="CB656" s="40"/>
      <c r="CC656" s="14"/>
      <c r="CD656" s="40"/>
      <c r="CE656" s="15"/>
      <c r="CF656" s="30"/>
      <c r="CG656" s="30"/>
      <c r="CH656" s="30"/>
      <c r="CI656" s="30"/>
      <c r="CJ656" s="30"/>
      <c r="CK656" s="30"/>
      <c r="CL656" s="199"/>
      <c r="CM656" s="30"/>
      <c r="CN656" s="30"/>
      <c r="CO656" s="40"/>
      <c r="CP656" s="40"/>
      <c r="CQ656" s="30"/>
      <c r="CR656" s="199"/>
      <c r="CS656" s="40"/>
      <c r="CT656" s="40"/>
      <c r="CU656" s="40"/>
      <c r="CV656" s="40"/>
      <c r="CW656" s="40"/>
      <c r="CX656" s="40"/>
      <c r="CY656" s="30"/>
      <c r="CZ656" s="26"/>
      <c r="DA656" s="40"/>
    </row>
    <row r="657" spans="1:105" ht="27" hidden="1" customHeight="1" x14ac:dyDescent="0.2">
      <c r="A657" s="55">
        <v>659</v>
      </c>
      <c r="B657" s="209"/>
      <c r="C657" s="56"/>
      <c r="D657" s="13"/>
      <c r="E657" s="205"/>
      <c r="F657" s="200" t="s">
        <v>4089</v>
      </c>
      <c r="G657" s="200" t="s">
        <v>3172</v>
      </c>
      <c r="H657" s="35" t="s">
        <v>2564</v>
      </c>
      <c r="I657" s="52" t="s">
        <v>1446</v>
      </c>
      <c r="J657" s="52" t="s">
        <v>1446</v>
      </c>
      <c r="K657" s="52" t="s">
        <v>1446</v>
      </c>
      <c r="L657" s="52" t="s">
        <v>1446</v>
      </c>
      <c r="M657" s="52" t="s">
        <v>1446</v>
      </c>
      <c r="N657" s="52" t="s">
        <v>1446</v>
      </c>
      <c r="O657" s="52" t="s">
        <v>1446</v>
      </c>
      <c r="P657" s="35"/>
      <c r="Q657" s="66"/>
      <c r="R657" s="26"/>
      <c r="S657" s="35"/>
      <c r="T657" s="37"/>
      <c r="U657" s="37"/>
      <c r="V657" s="37"/>
      <c r="W657" s="7"/>
      <c r="X657" s="7"/>
      <c r="Y657" s="7"/>
      <c r="Z657" s="7"/>
      <c r="AA657" s="10"/>
      <c r="AB657" s="34"/>
      <c r="AC657" s="28"/>
      <c r="AD657" s="37"/>
      <c r="AE657" s="10"/>
      <c r="AF657" s="52"/>
      <c r="AG657" s="37"/>
      <c r="AH657" s="10"/>
      <c r="AI657" s="15"/>
      <c r="AJ657" s="12"/>
      <c r="AK657" s="6"/>
      <c r="AL657" s="35"/>
      <c r="AM657" s="28"/>
      <c r="AN657" s="15"/>
      <c r="AO657" s="11"/>
      <c r="AP657" s="11" t="s">
        <v>4090</v>
      </c>
      <c r="AQ657" s="11"/>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37"/>
      <c r="BZ657" s="40"/>
      <c r="CA657" s="40"/>
      <c r="CB657" s="40"/>
      <c r="CC657" s="14"/>
      <c r="CD657" s="40"/>
      <c r="CE657" s="15"/>
      <c r="CF657" s="30"/>
      <c r="CG657" s="30"/>
      <c r="CH657" s="30"/>
      <c r="CI657" s="30"/>
      <c r="CJ657" s="30"/>
      <c r="CK657" s="30"/>
      <c r="CL657" s="199"/>
      <c r="CM657" s="30"/>
      <c r="CN657" s="30"/>
      <c r="CO657" s="40"/>
      <c r="CP657" s="40"/>
      <c r="CQ657" s="30"/>
      <c r="CR657" s="199"/>
      <c r="CS657" s="40"/>
      <c r="CT657" s="40"/>
      <c r="CU657" s="40"/>
      <c r="CV657" s="40"/>
      <c r="CW657" s="40"/>
      <c r="CX657" s="40"/>
      <c r="CY657" s="30"/>
      <c r="CZ657" s="26"/>
      <c r="DA657" s="40"/>
    </row>
    <row r="658" spans="1:105" ht="27" hidden="1" customHeight="1" x14ac:dyDescent="0.2">
      <c r="A658" s="55">
        <v>660</v>
      </c>
      <c r="B658" s="209"/>
      <c r="C658" s="56"/>
      <c r="D658" s="13"/>
      <c r="E658" s="205"/>
      <c r="F658" s="200" t="s">
        <v>4091</v>
      </c>
      <c r="G658" s="200" t="s">
        <v>3172</v>
      </c>
      <c r="H658" s="35" t="s">
        <v>2564</v>
      </c>
      <c r="I658" s="52" t="s">
        <v>1446</v>
      </c>
      <c r="J658" s="52" t="s">
        <v>1446</v>
      </c>
      <c r="K658" s="52" t="s">
        <v>1446</v>
      </c>
      <c r="L658" s="52" t="s">
        <v>1446</v>
      </c>
      <c r="M658" s="52" t="s">
        <v>1446</v>
      </c>
      <c r="N658" s="52" t="s">
        <v>1446</v>
      </c>
      <c r="O658" s="52" t="s">
        <v>1446</v>
      </c>
      <c r="P658" s="35"/>
      <c r="Q658" s="66"/>
      <c r="R658" s="26"/>
      <c r="S658" s="35"/>
      <c r="T658" s="37"/>
      <c r="U658" s="37"/>
      <c r="V658" s="37"/>
      <c r="W658" s="7"/>
      <c r="X658" s="7"/>
      <c r="Y658" s="7"/>
      <c r="Z658" s="7"/>
      <c r="AA658" s="10"/>
      <c r="AB658" s="34"/>
      <c r="AC658" s="28"/>
      <c r="AD658" s="37"/>
      <c r="AE658" s="10"/>
      <c r="AF658" s="52"/>
      <c r="AG658" s="37"/>
      <c r="AH658" s="10"/>
      <c r="AI658" s="15"/>
      <c r="AJ658" s="12"/>
      <c r="AK658" s="6"/>
      <c r="AL658" s="35"/>
      <c r="AM658" s="28"/>
      <c r="AN658" s="15"/>
      <c r="AO658" s="11"/>
      <c r="AP658" s="11" t="s">
        <v>4090</v>
      </c>
      <c r="AQ658" s="11"/>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c r="BW658" s="40"/>
      <c r="BX658" s="40"/>
      <c r="BY658" s="37"/>
      <c r="BZ658" s="40"/>
      <c r="CA658" s="40"/>
      <c r="CB658" s="40"/>
      <c r="CC658" s="14"/>
      <c r="CD658" s="40"/>
      <c r="CE658" s="15"/>
      <c r="CF658" s="30"/>
      <c r="CG658" s="30"/>
      <c r="CH658" s="30"/>
      <c r="CI658" s="30"/>
      <c r="CJ658" s="30"/>
      <c r="CK658" s="30"/>
      <c r="CL658" s="199"/>
      <c r="CM658" s="30"/>
      <c r="CN658" s="30"/>
      <c r="CO658" s="40"/>
      <c r="CP658" s="40"/>
      <c r="CQ658" s="30"/>
      <c r="CR658" s="199"/>
      <c r="CS658" s="40"/>
      <c r="CT658" s="40"/>
      <c r="CU658" s="40"/>
      <c r="CV658" s="40"/>
      <c r="CW658" s="40"/>
      <c r="CX658" s="40"/>
      <c r="CY658" s="30"/>
      <c r="CZ658" s="26"/>
      <c r="DA658" s="40"/>
    </row>
    <row r="659" spans="1:105" ht="27" hidden="1" customHeight="1" x14ac:dyDescent="0.2">
      <c r="A659" s="55">
        <v>661</v>
      </c>
      <c r="B659" s="209"/>
      <c r="C659" s="56"/>
      <c r="D659" s="13"/>
      <c r="E659" s="205"/>
      <c r="F659" s="200" t="s">
        <v>4092</v>
      </c>
      <c r="G659" s="200" t="s">
        <v>3172</v>
      </c>
      <c r="H659" s="35" t="s">
        <v>2564</v>
      </c>
      <c r="I659" s="52" t="s">
        <v>1446</v>
      </c>
      <c r="J659" s="52" t="s">
        <v>1446</v>
      </c>
      <c r="K659" s="52" t="s">
        <v>1446</v>
      </c>
      <c r="L659" s="52" t="s">
        <v>1446</v>
      </c>
      <c r="M659" s="52" t="s">
        <v>1446</v>
      </c>
      <c r="N659" s="52" t="s">
        <v>1446</v>
      </c>
      <c r="O659" s="52" t="s">
        <v>1446</v>
      </c>
      <c r="P659" s="35"/>
      <c r="Q659" s="66"/>
      <c r="R659" s="26"/>
      <c r="S659" s="35"/>
      <c r="T659" s="37"/>
      <c r="U659" s="37"/>
      <c r="V659" s="37"/>
      <c r="W659" s="7"/>
      <c r="X659" s="7"/>
      <c r="Y659" s="7"/>
      <c r="Z659" s="7"/>
      <c r="AA659" s="10"/>
      <c r="AB659" s="34"/>
      <c r="AC659" s="28"/>
      <c r="AD659" s="37"/>
      <c r="AE659" s="10"/>
      <c r="AF659" s="52"/>
      <c r="AG659" s="37"/>
      <c r="AH659" s="10"/>
      <c r="AI659" s="15"/>
      <c r="AJ659" s="12"/>
      <c r="AK659" s="6"/>
      <c r="AL659" s="35"/>
      <c r="AM659" s="28"/>
      <c r="AN659" s="15"/>
      <c r="AO659" s="11"/>
      <c r="AP659" s="11" t="s">
        <v>4090</v>
      </c>
      <c r="AQ659" s="11"/>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37"/>
      <c r="BZ659" s="40"/>
      <c r="CA659" s="40"/>
      <c r="CB659" s="40"/>
      <c r="CC659" s="14"/>
      <c r="CD659" s="40"/>
      <c r="CE659" s="15"/>
      <c r="CF659" s="30"/>
      <c r="CG659" s="30"/>
      <c r="CH659" s="30"/>
      <c r="CI659" s="30"/>
      <c r="CJ659" s="30"/>
      <c r="CK659" s="30"/>
      <c r="CL659" s="199"/>
      <c r="CM659" s="30"/>
      <c r="CN659" s="30"/>
      <c r="CO659" s="40"/>
      <c r="CP659" s="40"/>
      <c r="CQ659" s="30"/>
      <c r="CR659" s="199"/>
      <c r="CS659" s="40"/>
      <c r="CT659" s="40"/>
      <c r="CU659" s="40"/>
      <c r="CV659" s="40"/>
      <c r="CW659" s="40"/>
      <c r="CX659" s="40"/>
      <c r="CY659" s="30"/>
      <c r="CZ659" s="26"/>
      <c r="DA659" s="40"/>
    </row>
    <row r="660" spans="1:105" ht="27" hidden="1" customHeight="1" x14ac:dyDescent="0.2">
      <c r="A660" s="55">
        <v>662</v>
      </c>
      <c r="B660" s="209"/>
      <c r="C660" s="56"/>
      <c r="D660" s="13"/>
      <c r="E660" s="205"/>
      <c r="F660" s="200" t="s">
        <v>4093</v>
      </c>
      <c r="G660" s="200" t="s">
        <v>3172</v>
      </c>
      <c r="H660" s="35" t="s">
        <v>2564</v>
      </c>
      <c r="I660" s="52" t="s">
        <v>1446</v>
      </c>
      <c r="J660" s="52" t="s">
        <v>1446</v>
      </c>
      <c r="K660" s="52" t="s">
        <v>1446</v>
      </c>
      <c r="L660" s="52" t="s">
        <v>1446</v>
      </c>
      <c r="M660" s="52" t="s">
        <v>1446</v>
      </c>
      <c r="N660" s="52" t="s">
        <v>1446</v>
      </c>
      <c r="O660" s="52" t="s">
        <v>1446</v>
      </c>
      <c r="P660" s="35"/>
      <c r="Q660" s="66"/>
      <c r="R660" s="26"/>
      <c r="S660" s="35"/>
      <c r="T660" s="37"/>
      <c r="U660" s="37"/>
      <c r="V660" s="37"/>
      <c r="W660" s="7"/>
      <c r="X660" s="7"/>
      <c r="Y660" s="7"/>
      <c r="Z660" s="7"/>
      <c r="AA660" s="10"/>
      <c r="AB660" s="34"/>
      <c r="AC660" s="28"/>
      <c r="AD660" s="37"/>
      <c r="AE660" s="10"/>
      <c r="AF660" s="52"/>
      <c r="AG660" s="37"/>
      <c r="AH660" s="10"/>
      <c r="AI660" s="15"/>
      <c r="AJ660" s="12"/>
      <c r="AK660" s="6"/>
      <c r="AL660" s="35"/>
      <c r="AM660" s="28"/>
      <c r="AN660" s="15"/>
      <c r="AO660" s="11"/>
      <c r="AP660" s="11" t="s">
        <v>4090</v>
      </c>
      <c r="AQ660" s="11"/>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37"/>
      <c r="BZ660" s="40"/>
      <c r="CA660" s="40"/>
      <c r="CB660" s="40"/>
      <c r="CC660" s="14"/>
      <c r="CD660" s="40"/>
      <c r="CE660" s="15"/>
      <c r="CF660" s="30"/>
      <c r="CG660" s="30"/>
      <c r="CH660" s="30"/>
      <c r="CI660" s="30"/>
      <c r="CJ660" s="30"/>
      <c r="CK660" s="30"/>
      <c r="CL660" s="199"/>
      <c r="CM660" s="30"/>
      <c r="CN660" s="30"/>
      <c r="CO660" s="40"/>
      <c r="CP660" s="40"/>
      <c r="CQ660" s="30"/>
      <c r="CR660" s="199"/>
      <c r="CS660" s="40"/>
      <c r="CT660" s="40"/>
      <c r="CU660" s="40"/>
      <c r="CV660" s="40"/>
      <c r="CW660" s="40"/>
      <c r="CX660" s="40"/>
      <c r="CY660" s="30"/>
      <c r="CZ660" s="26"/>
      <c r="DA660" s="40"/>
    </row>
    <row r="661" spans="1:105" ht="27" hidden="1" customHeight="1" x14ac:dyDescent="0.2">
      <c r="A661" s="55">
        <v>663</v>
      </c>
      <c r="B661" s="209"/>
      <c r="C661" s="56"/>
      <c r="D661" s="13"/>
      <c r="E661" s="205"/>
      <c r="F661" s="200"/>
      <c r="G661" s="200" t="s">
        <v>4094</v>
      </c>
      <c r="H661" s="35" t="s">
        <v>2564</v>
      </c>
      <c r="I661" s="52"/>
      <c r="J661" s="52"/>
      <c r="K661" s="52"/>
      <c r="L661" s="52"/>
      <c r="M661" s="52"/>
      <c r="N661" s="52"/>
      <c r="O661" s="52"/>
      <c r="P661" s="35"/>
      <c r="Q661" s="66"/>
      <c r="R661" s="26"/>
      <c r="S661" s="35"/>
      <c r="T661" s="37"/>
      <c r="U661" s="37"/>
      <c r="V661" s="37"/>
      <c r="W661" s="7"/>
      <c r="X661" s="7"/>
      <c r="Y661" s="7"/>
      <c r="Z661" s="7"/>
      <c r="AA661" s="10"/>
      <c r="AB661" s="34"/>
      <c r="AC661" s="28"/>
      <c r="AD661" s="37"/>
      <c r="AE661" s="10"/>
      <c r="AF661" s="52"/>
      <c r="AG661" s="37"/>
      <c r="AH661" s="10"/>
      <c r="AI661" s="15"/>
      <c r="AJ661" s="12"/>
      <c r="AK661" s="6"/>
      <c r="AL661" s="35"/>
      <c r="AM661" s="28"/>
      <c r="AN661" s="15"/>
      <c r="AO661" s="11"/>
      <c r="AP661" s="11" t="s">
        <v>310</v>
      </c>
      <c r="AQ661" s="11"/>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c r="BW661" s="40"/>
      <c r="BX661" s="40"/>
      <c r="BY661" s="37"/>
      <c r="BZ661" s="40"/>
      <c r="CA661" s="40"/>
      <c r="CB661" s="40"/>
      <c r="CC661" s="14"/>
      <c r="CD661" s="40"/>
      <c r="CE661" s="15"/>
      <c r="CF661" s="30"/>
      <c r="CG661" s="30"/>
      <c r="CH661" s="30"/>
      <c r="CI661" s="30"/>
      <c r="CJ661" s="30"/>
      <c r="CK661" s="30"/>
      <c r="CL661" s="199"/>
      <c r="CM661" s="30"/>
      <c r="CN661" s="30"/>
      <c r="CO661" s="40"/>
      <c r="CP661" s="40"/>
      <c r="CQ661" s="30"/>
      <c r="CR661" s="199"/>
      <c r="CS661" s="40"/>
      <c r="CT661" s="40"/>
      <c r="CU661" s="40"/>
      <c r="CV661" s="40"/>
      <c r="CW661" s="40"/>
      <c r="CX661" s="40"/>
      <c r="CY661" s="30"/>
      <c r="CZ661" s="26"/>
      <c r="DA661" s="40"/>
    </row>
    <row r="662" spans="1:105" ht="27" hidden="1" customHeight="1" x14ac:dyDescent="0.2">
      <c r="A662" s="55">
        <v>664</v>
      </c>
      <c r="B662" s="209"/>
      <c r="C662" s="56"/>
      <c r="D662" s="13"/>
      <c r="E662" s="205"/>
      <c r="F662" s="200"/>
      <c r="G662" s="200" t="s">
        <v>4095</v>
      </c>
      <c r="H662" s="35" t="s">
        <v>2564</v>
      </c>
      <c r="I662" s="52"/>
      <c r="J662" s="52"/>
      <c r="K662" s="52"/>
      <c r="L662" s="52"/>
      <c r="M662" s="52"/>
      <c r="N662" s="52"/>
      <c r="O662" s="52"/>
      <c r="P662" s="35"/>
      <c r="Q662" s="66"/>
      <c r="R662" s="26"/>
      <c r="S662" s="35"/>
      <c r="T662" s="37"/>
      <c r="U662" s="37"/>
      <c r="V662" s="37"/>
      <c r="W662" s="7"/>
      <c r="X662" s="7"/>
      <c r="Y662" s="7"/>
      <c r="Z662" s="7"/>
      <c r="AA662" s="10"/>
      <c r="AB662" s="34"/>
      <c r="AC662" s="28"/>
      <c r="AD662" s="37"/>
      <c r="AE662" s="10"/>
      <c r="AF662" s="52"/>
      <c r="AG662" s="37"/>
      <c r="AH662" s="10"/>
      <c r="AI662" s="15"/>
      <c r="AJ662" s="12"/>
      <c r="AK662" s="6"/>
      <c r="AL662" s="35"/>
      <c r="AM662" s="28"/>
      <c r="AN662" s="15"/>
      <c r="AO662" s="11"/>
      <c r="AP662" s="11" t="s">
        <v>418</v>
      </c>
      <c r="AQ662" s="11"/>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37"/>
      <c r="BZ662" s="40"/>
      <c r="CA662" s="40"/>
      <c r="CB662" s="40"/>
      <c r="CC662" s="14"/>
      <c r="CD662" s="40"/>
      <c r="CE662" s="15"/>
      <c r="CF662" s="30"/>
      <c r="CG662" s="30"/>
      <c r="CH662" s="30"/>
      <c r="CI662" s="30"/>
      <c r="CJ662" s="30"/>
      <c r="CK662" s="30"/>
      <c r="CL662" s="199"/>
      <c r="CM662" s="30"/>
      <c r="CN662" s="30"/>
      <c r="CO662" s="40"/>
      <c r="CP662" s="40"/>
      <c r="CQ662" s="30"/>
      <c r="CR662" s="199"/>
      <c r="CS662" s="40"/>
      <c r="CT662" s="40"/>
      <c r="CU662" s="40"/>
      <c r="CV662" s="40"/>
      <c r="CW662" s="40"/>
      <c r="CX662" s="40"/>
      <c r="CY662" s="30"/>
      <c r="CZ662" s="26"/>
      <c r="DA662" s="40"/>
    </row>
    <row r="1048544" spans="42:43" ht="15" customHeight="1" x14ac:dyDescent="0.2">
      <c r="AP1048544" s="33"/>
      <c r="AQ1048544" s="33"/>
    </row>
    <row r="1048552" spans="13:13" ht="15" customHeight="1" x14ac:dyDescent="0.2">
      <c r="M1048552" s="3"/>
    </row>
  </sheetData>
  <autoFilter ref="A1:DA662">
    <filterColumn colId="7">
      <filters>
        <filter val="NATURAL"/>
      </filters>
    </filterColumn>
    <filterColumn colId="22" showButton="0"/>
    <filterColumn colId="23" showButton="0"/>
    <filterColumn colId="24" showButton="0"/>
    <filterColumn colId="47" showButton="0"/>
    <filterColumn colId="48" showButton="0"/>
    <filterColumn colId="49" showButton="0"/>
    <filterColumn colId="55" showButton="0"/>
    <filterColumn colId="56" showButton="0"/>
    <filterColumn colId="57" showButton="0"/>
    <filterColumn colId="77" showButton="0"/>
  </autoFilter>
  <customSheetViews>
    <customSheetView guid="{679ACF1D-26BB-4355-A6BE-67AC7E0297E4}" filter="1" showAutoFilter="1">
      <pageMargins left="0" right="0" top="0" bottom="0" header="0" footer="0"/>
      <autoFilter ref="A1:DL684"/>
    </customSheetView>
    <customSheetView guid="{EF29E646-A73F-49B8-A731-F12ED509BE60}" filter="1" showAutoFilter="1">
      <pageMargins left="0" right="0" top="0" bottom="0" header="0" footer="0"/>
      <autoFilter ref="A1:DL684">
        <filterColumn colId="62">
          <filters>
            <filter val="$  1,293,750"/>
            <filter val="$  10,091,250"/>
            <filter val="$  10,344,000"/>
            <filter val="$  10,350,000"/>
            <filter val="$  10,500,000"/>
            <filter val="$  10,505,250"/>
            <filter val="$  10,593,225"/>
            <filter val="$  10,867,500"/>
            <filter val="$  10,971,000"/>
            <filter val="$  11,178,000"/>
            <filter val="$  11,200,000"/>
            <filter val="$  11,307,375"/>
            <filter val="$  11,471,250"/>
            <filter val="$  11,592,000"/>
            <filter val="$  11,773,125"/>
            <filter val="$  11,886,867"/>
            <filter val="$  11,954,250"/>
            <filter val="$  119,512"/>
            <filter val="$  12,350,000"/>
            <filter val="$  12,420,000"/>
            <filter val="$  12,533,333"/>
            <filter val="$  13,000,000"/>
            <filter val="$  13,443,110"/>
            <filter val="$  13,540,905"/>
            <filter val="$  13,542,000"/>
            <filter val="$  13,568,580"/>
            <filter val="$  13,568,850"/>
            <filter val="$  13,946,624"/>
            <filter val="$  13,972,500"/>
            <filter val="$  14,000,000"/>
            <filter val="$  14,283,000"/>
            <filter val="$  14,490,000"/>
            <filter val="$  14,700,000"/>
            <filter val="$  146,437,143"/>
            <filter val="$  15,000,000"/>
            <filter val="$  15,234,314"/>
            <filter val="$  15,516,000"/>
            <filter val="$  15,525,000"/>
            <filter val="$  15,799,000"/>
            <filter val="$  15,830,325"/>
            <filter val="$  15,939,000"/>
            <filter val="$  157,190,541"/>
            <filter val="$  16,146,000"/>
            <filter val="$  16,250,000"/>
            <filter val="$  16,301,250"/>
            <filter val="$  16,387,500"/>
            <filter val="$  16,663,500"/>
            <filter val="$  16,750,000"/>
            <filter val="$  16,837,926"/>
            <filter val="$  17,025,750"/>
            <filter val="$  17,077,500"/>
            <filter val="$  17,269,167"/>
            <filter val="$  17,500,000"/>
            <filter val="$  18,056,000"/>
            <filter val="$  18,091,800"/>
            <filter val="$  18,102,000"/>
            <filter val="$  18,112,500"/>
            <filter val="$  18,121,800"/>
            <filter val="$  18,630,000"/>
            <filter val="$  19,061,250"/>
            <filter val="$  19,561,500"/>
            <filter val="$  19,665,000"/>
            <filter val="$  19,923,750"/>
            <filter val="$  2,867,290"/>
            <filter val="$  2,874,635,335"/>
            <filter val="$  20,000,000"/>
            <filter val="$  20,182,500"/>
            <filter val="$  20,688,000"/>
            <filter val="$  20,700,000"/>
            <filter val="$  21,528,000"/>
            <filter val="$  21,735,000"/>
            <filter val="$  212,500,000"/>
            <filter val="$  22,080,000"/>
            <filter val="$  22,750,000"/>
            <filter val="$  22,770,000"/>
            <filter val="$  23,546,250"/>
            <filter val="$  24,000,000"/>
            <filter val="$  24,633,000"/>
            <filter val="$  24,685,500"/>
            <filter val="$  24,814,125"/>
            <filter val="$  24,840,000"/>
            <filter val="$  25,082,535"/>
            <filter val="$  25,357,500"/>
            <filter val="$  26,000,000"/>
            <filter val="$  26,498,719"/>
            <filter val="$  26,910,000"/>
            <filter val="$  28,152,000"/>
            <filter val="$  28,980,000"/>
            <filter val="$  3,190,570"/>
            <filter val="$  3,207,000"/>
            <filter val="$  3,250,000"/>
            <filter val="$  3,881,250"/>
            <filter val="$  3,975,000"/>
            <filter val="$  319,307,907"/>
            <filter val="$  36,846,000"/>
            <filter val="$  4,000,000"/>
            <filter val="$  4,600,000"/>
            <filter val="$  4,605,750"/>
            <filter val="$  4,657,500"/>
            <filter val="$  4,803,075"/>
            <filter val="$  4,975,000"/>
            <filter val="$  464,000"/>
            <filter val="$  47,383,576"/>
            <filter val="$  5,000,000"/>
            <filter val="$  5,175,000"/>
            <filter val="$  5,450,729"/>
            <filter val="$  5,520,000"/>
            <filter val="$  5,550,000"/>
            <filter val="$  5,589,000"/>
            <filter val="$  5,620,050"/>
            <filter val="$  5,858,333"/>
            <filter val="$  6,210,000"/>
            <filter val="$  6,468,750"/>
            <filter val="$  6,520,500"/>
            <filter val="$  6,556,725"/>
            <filter val="$  6,727,500"/>
            <filter val="$  6,783,333"/>
            <filter val="$  6,831,000"/>
            <filter val="$  6,986,250"/>
            <filter val="$  66,779,825"/>
            <filter val="$  7,000,000"/>
            <filter val="$  7,129,000"/>
            <filter val="$  7,141,500"/>
            <filter val="$  7,493,400"/>
            <filter val="$  7,538,250"/>
            <filter val="$  7,696,500"/>
            <filter val="$  7,762,500"/>
            <filter val="$  7,794,500"/>
            <filter val="$  7,935,000"/>
            <filter val="$  7,969,500"/>
            <filter val="$  8,016,667"/>
            <filter val="$  8,228,250"/>
            <filter val="$  8,311,750"/>
            <filter val="$  8,331,750"/>
            <filter val="$  8,355,379"/>
            <filter val="$  8,383,500"/>
            <filter val="$  8,633,333"/>
            <filter val="$  8,666,667"/>
            <filter val="$  8,796,667"/>
            <filter val="$  9,027,270"/>
            <filter val="$  9,142,500"/>
            <filter val="$  9,315,000"/>
            <filter val="$  9,418,500"/>
            <filter val="$  9,521,750"/>
            <filter val="$  9,522,000"/>
            <filter val="$  9,579,500"/>
            <filter val="$  9,599,625"/>
            <filter val="$  9,621,000"/>
            <filter val="$  9,780,750"/>
          </filters>
        </filterColumn>
      </autoFilter>
    </customSheetView>
    <customSheetView guid="{365B11C7-5D3D-4A6E-95EE-01D5F1D4E99C}" filter="1" showAutoFilter="1">
      <pageMargins left="0" right="0" top="0" bottom="0" header="0" footer="0"/>
      <autoFilter ref="A1:DL684">
        <filterColumn colId="3">
          <filters>
            <filter val="MAYRA ALEJANDRA GALINDO MARTINEZ"/>
          </filters>
        </filterColumn>
      </autoFilter>
    </customSheetView>
    <customSheetView guid="{7561AAEF-58D9-49C3-A92D-70E9876917FA}" filter="1" showAutoFilter="1">
      <pageMargins left="0" right="0" top="0" bottom="0" header="0" footer="0"/>
      <autoFilter ref="A1:DL684">
        <filterColumn colId="1">
          <filters>
            <filter val="643-2022-CPS-(80955)"/>
          </filters>
        </filterColumn>
      </autoFilter>
    </customSheetView>
    <customSheetView guid="{489BD981-3FCA-4175-9A17-46E3E7098BAB}" filter="1" showAutoFilter="1">
      <pageMargins left="0" right="0" top="0" bottom="0" header="0" footer="0"/>
      <autoFilter ref="A1:DL441">
        <filterColumn colId="49">
          <filters>
            <filter val="INVERSIÓN"/>
          </filters>
        </filterColumn>
      </autoFilter>
    </customSheetView>
    <customSheetView guid="{CBB0DFDA-E042-4500-B380-C22B17185BAE}" filter="1" showAutoFilter="1">
      <pageMargins left="0" right="0" top="0" bottom="0" header="0" footer="0"/>
      <autoFilter ref="A1:DL684"/>
    </customSheetView>
    <customSheetView guid="{3F4EC970-5457-4DF7-B1F1-4C907B0C67F0}" filter="1" showAutoFilter="1">
      <pageMargins left="0" right="0" top="0" bottom="0" header="0" footer="0"/>
      <autoFilter ref="A1:DL684">
        <filterColumn colId="1">
          <filters>
            <filter val="130-2022 CPS-AG (64517)"/>
            <filter val="523-2022-CPS-P (79503)"/>
          </filters>
        </filterColumn>
      </autoFilter>
    </customSheetView>
  </customSheetViews>
  <mergeCells count="3">
    <mergeCell ref="AV1:AY1"/>
    <mergeCell ref="BD1:BG1"/>
    <mergeCell ref="W1:Z1"/>
  </mergeCells>
  <hyperlinks>
    <hyperlink ref="F46" r:id="rId1"/>
    <hyperlink ref="AK74" r:id="rId2"/>
    <hyperlink ref="AK101" r:id="rId3"/>
    <hyperlink ref="AK278" r:id="rId4"/>
    <hyperlink ref="AK374" r:id="rId5"/>
    <hyperlink ref="AK519" r:id="rId6"/>
    <hyperlink ref="AK517" r:id="rId7"/>
    <hyperlink ref="AK81" r:id="rId8"/>
    <hyperlink ref="AK233" r:id="rId9"/>
    <hyperlink ref="AK393" r:id="rId10"/>
    <hyperlink ref="AK394" r:id="rId11" display="https://www.contratos.gov.co/consultas/detalleProceso.do?numConstancia=23-22-62528&amp;g-recaptcha-response=03AKH6MRHdgmL16QSQ_Inc6LAi92hEBlH-JaVt7adw9zECGhtpTwM-tXHRysGtyGNgGqlEXI6m2RJn-mVwHWbJ5YKiU8VGmO3Rl49xAXoHuoHv8PZaO6sYOtqNHOZtG2_cbbFNsOZ0IiZAMcLFuboZ_GHBI_sdPg_ME4CHIFgz_xtTyP2WAeSJHHm0lF6PyndfYdgWf4neVEZqeUp2_yvUJsb0OTY25kMDctYkVAG1mdtPbEfCSoIFW_B4PFvJkmcmCtpeOsuF6vQ9Ih1Bv3ZjlyCXazrJpb1qa-Q0o5URqxUUt-c8_JNlbXePfv5ELmdQ0CTugWrrehoLxdMBwjKe4Y1IrRy-9SC0MtGPaYhR4gH1p7vegTUVshQOzTPylFi-TtSWkfJh6a55-Bj_uPtdsJn-V70rG57zNY5jZzHfQjIaOWG6JHcKym_yIiQewBrj5N8ELP5BZudM_CR5pycANHseAeHYfeooaEUxb_d0kK615b4tX92nO3MbGAtEcsQrgsntU0pLtCVgMiixN2xYdbu-jNw-gQ3wdg"/>
    <hyperlink ref="AK467" r:id="rId12" display="https://www.contratos.gov.co/consultas/detalleProceso.do?numConstancia=23-22-64513&amp;g-recaptcha-response=03AL8dmw9Ml5au00UhA404oLObd0moOfwkJPURUkMchv3jjaYai9wYmhJZxo_jArxrN-UuMf7-8V6EyO92KtqEwnvBPSl2S1vwgUeiC_ixtXy72Stkfi1gntZYz7glvpXqmdiMGB7cqMUhJV0VuI15vP8PIr_pY8JhCqlyJV_66IM0WtMJquySyr7udJGwfu0xGsrlkVXR7-B0nKqSzIY-K6oQPCDswYb69n8upTbehdge10Dh7ZUj0Dadzj2xLp8-M12lGVskspXYZ44mmu8H_pFSnIUDIZrDJp-iQcxzKSlZmrW2o_qpukJL6yV39KoBX95I3T5eifYc-6zRafSxOv_yDLprKeJ0n_NLAJyTRbFexXvz3fA6doHplDzYAw4_CNnsrzEI_bXZ256bXwLsA6MQwixqEmiQa-H3MZzuU24NpmQZ4-gMA8Lm3Eeh-sP_yIdl2dz8bIR9P8RpnjFSHXdJ9oTwT3NQZX7trzDIG46JqGsKVMClg1DNvQ_omDaMC_gin294Soar4kwoS2pAIkB-2X63-KagW567QLjF0eo4gEaTc3_0gBtLw5VKtI37sU8PcGH8t5Hm"/>
    <hyperlink ref="AK511" r:id="rId13"/>
    <hyperlink ref="AK512" r:id="rId14"/>
    <hyperlink ref="AK513" r:id="rId15"/>
    <hyperlink ref="AK514" r:id="rId16"/>
    <hyperlink ref="AK516" r:id="rId17"/>
    <hyperlink ref="AK530" r:id="rId18"/>
    <hyperlink ref="AK531" r:id="rId19"/>
    <hyperlink ref="AK532" r:id="rId20"/>
    <hyperlink ref="AK539" r:id="rId21"/>
    <hyperlink ref="AK580" r:id="rId22" display="https://www.contratos.gov.co/consultas/detalleProceso.do?numConstancia=23-22-68906&amp;g-recaptcha-response=03AAYGu2RxKAtcWdLoTdROkmv6ZAmJph5LbuLtqg_8JKooMoo-QpUaiSjiOTV9IgtMwGWJcwjmDCCvANcoDY_2njX-CrR8PQ5oqxy7aU2m3ddFfsKMEvImeA5UeLR-ViNpcUMsvdg4ncS0y6dAzIq_8utjrH4RVsEmEipPXmzWOJaEkMzZvisoOmihXvI8lkTx7VzmbaFg16PvKbtVDkVAc7UeN2nl8uOKnnALXFphNOfY_dG6xCPScJgLpQTosPKnTmUMOw9orLEFd5-MOf8gw-6M3xAmbU_GQC0PbYwvKPZ-mWODnKsokxUasRKm1_ShG8sMnvcanMytR1MiQ9g3QgINtrJlMT-9G9iglvoOk8bFuw5E9DXcOCVVcriWTadsL0qsDAop-fhnOkgllb8emm4Z7OqgjTqwkbPL2qS9_FaRS72WLMKYsfF_mqAaw_YiF67sV9C6LDf8HhZYvUJrFLAB1uwaDY5dsquyNhPNdBjU64n8Mx-IxUF8lyBoetyzUiR9hbQDRP1Xoo1E1IQNB8gk0fhVhZMQmjbhjri-B5DlSv5p6YvW6eOO0W6L4HNS-zLmUzLuizjH"/>
    <hyperlink ref="AK586" r:id="rId23"/>
    <hyperlink ref="AK597" r:id="rId24" display="https://www.contratos.gov.co/consultas/detalleProceso.do?numConstancia=23-22-69308&amp;g-recaptcha-response=03AAYGu2SUTsRWeo8Lk_R14uuIyv2HLf9MFtYHtwz2PiR-h2fuuyY3ptbMK0WcAyvMkxJ3PdEMdUNDawLajimG7oQf4ohCFaf6R05CtGE0jY2zV1S6-ph71yPsnT3IAewkiXYjG5p7QaMaYKhSrOww5psCd1ABSK2ZRKQl2-Y7Gp5JjVHE4d8su0tkGF1g2y_ekU5ih_Z4xxSHurMNezrzQ5JE2uJTrabIEycUUSzt81dlJbnvwsx2fYY2xBtdCgnyNr4BNnpuPKgehyAqFUAr9p71f3kKiP_RnDaMAhefyWD_Pz-ga2NmwHGIgEgVQmU-TAkxzTrd-pkgl8LBmRqBEIzNPICSFZrax9JjetpidSH8lVTjdQcgK_pkC3CBlW24NN6KGVS7uHoS3OGCqHFsqxAAydpWDr_BerW6emY20JKazuQ7Wk7CrzOPlMk88oqNq2H47e5r_vgdPsUAs45CNPqDC0TOrnlbLpTmYtkeOLdUzH8J_FS2IePsbGh0kbJqm-xIW5wAt3p6SdR9bkiHPKmigOBBdJDgdo2XZzcumbhLSjzvY0VxsdzNRkO6HMJcrPjDUb8HKKWJ"/>
    <hyperlink ref="AK626:AK630" r:id="rId25" display="https://www.colombiacompra.gov.co/tienda-virtual-del-estado-colombiano/ordenes-compra/115672"/>
    <hyperlink ref="AK625" r:id="rId26"/>
    <hyperlink ref="AK622" r:id="rId27"/>
    <hyperlink ref="AK623" r:id="rId28"/>
    <hyperlink ref="AK620" r:id="rId29"/>
    <hyperlink ref="AK619" r:id="rId30"/>
    <hyperlink ref="AK618" r:id="rId31"/>
    <hyperlink ref="AK617" r:id="rId32"/>
    <hyperlink ref="AK616" r:id="rId33"/>
    <hyperlink ref="AK615" r:id="rId34"/>
    <hyperlink ref="AK614" r:id="rId35"/>
    <hyperlink ref="AK613" r:id="rId36"/>
    <hyperlink ref="AK610" r:id="rId37"/>
    <hyperlink ref="AK609" r:id="rId38"/>
    <hyperlink ref="AK608" r:id="rId39"/>
    <hyperlink ref="AK606" r:id="rId40"/>
    <hyperlink ref="AK605" r:id="rId41"/>
    <hyperlink ref="AK607" r:id="rId42"/>
    <hyperlink ref="AK262" r:id="rId43"/>
    <hyperlink ref="AK285" r:id="rId44"/>
    <hyperlink ref="AK283" r:id="rId45"/>
    <hyperlink ref="AK633" r:id="rId46"/>
    <hyperlink ref="AK634" r:id="rId47"/>
    <hyperlink ref="AK635" r:id="rId48"/>
    <hyperlink ref="AK637" r:id="rId49"/>
    <hyperlink ref="AK636" r:id="rId50"/>
    <hyperlink ref="AK638" r:id="rId51"/>
    <hyperlink ref="AK641" r:id="rId52"/>
    <hyperlink ref="AK645" r:id="rId53"/>
    <hyperlink ref="AK612" r:id="rId54"/>
    <hyperlink ref="AK639" r:id="rId55"/>
    <hyperlink ref="AK640" r:id="rId56"/>
    <hyperlink ref="AK642" r:id="rId57"/>
    <hyperlink ref="AK643" r:id="rId58"/>
    <hyperlink ref="AK644" r:id="rId59"/>
    <hyperlink ref="AK647" r:id="rId60"/>
    <hyperlink ref="AK649" r:id="rId61"/>
    <hyperlink ref="AK650" r:id="rId62"/>
    <hyperlink ref="AK651" r:id="rId63"/>
    <hyperlink ref="AK652" r:id="rId64"/>
    <hyperlink ref="AK621" r:id="rId65"/>
    <hyperlink ref="AK654" r:id="rId66"/>
    <hyperlink ref="AK324" r:id="rId67"/>
    <hyperlink ref="AK326" r:id="rId68"/>
  </hyperlinks>
  <pageMargins left="0.7" right="0.7" top="0.75" bottom="0.75" header="0" footer="0"/>
  <pageSetup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BASE DE DATOS  2023</vt:lpstr>
      <vt:lpstr>Hoja2</vt:lpstr>
      <vt:lpstr>Hoja1</vt:lpstr>
      <vt:lpstr>lnkContractReferenceLink_0</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Dayana Cardenas Galindo</dc:creator>
  <cp:keywords/>
  <dc:description/>
  <cp:lastModifiedBy>Dayana Cardenas</cp:lastModifiedBy>
  <cp:revision/>
  <dcterms:created xsi:type="dcterms:W3CDTF">2023-01-18T00:43:44Z</dcterms:created>
  <dcterms:modified xsi:type="dcterms:W3CDTF">2023-12-23T13:22:45Z</dcterms:modified>
  <cp:category/>
  <cp:contentStatus/>
</cp:coreProperties>
</file>