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extended-properties+xml" PartName="/docProps/app.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NTRATACION 2021" sheetId="1" r:id="rId4"/>
    <sheet state="visible" name="SUPERVISORES" sheetId="2" r:id="rId5"/>
    <sheet state="visible" name="Hoja1" sheetId="3" r:id="rId6"/>
  </sheets>
  <definedNames>
    <definedName localSheetId="0" name="lnkContractReferenceLink_0">'CONTRATACION 2021'!$C$246</definedName>
    <definedName hidden="1" localSheetId="0" name="_xlnm._FilterDatabase">'CONTRATACION 2021'!$A$1:$DM$440</definedName>
    <definedName hidden="1" localSheetId="1" name="_xlnm._FilterDatabase">SUPERVISORES!$A$1:$H$1</definedName>
  </definedNames>
  <calcPr/>
</workbook>
</file>

<file path=xl/sharedStrings.xml><?xml version="1.0" encoding="utf-8"?>
<sst xmlns="http://schemas.openxmlformats.org/spreadsheetml/2006/main" count="17224" uniqueCount="5091">
  <si>
    <t>ITEM</t>
  </si>
  <si>
    <t xml:space="preserve">CONVOCATORIA Y/O ORDEN DE COMPRA </t>
  </si>
  <si>
    <t>NUMERO DE CONTRATO FDLU</t>
  </si>
  <si>
    <t>NOMBRE DEL CONTRATISTA</t>
  </si>
  <si>
    <t>TIPO DE PERSONA</t>
  </si>
  <si>
    <t>TIPO DE IDENTIFI-CACION</t>
  </si>
  <si>
    <t xml:space="preserve">NUMERO DE IDENTIFICACION </t>
  </si>
  <si>
    <t>DIGITO  (NIT O RUT)</t>
  </si>
  <si>
    <t>GENERO</t>
  </si>
  <si>
    <t>FECHA DE CUMPLEAÑOS</t>
  </si>
  <si>
    <t>FECHA DE NACIMIENTO</t>
  </si>
  <si>
    <t>LUGAR DE NACIMIENTO</t>
  </si>
  <si>
    <t>DIRECCION DEL CONTRATISTA</t>
  </si>
  <si>
    <t>LOCALIDAD DONDE RESIDE</t>
  </si>
  <si>
    <t>TELEFONO CELULAR</t>
  </si>
  <si>
    <t>CORREO ELECTRONICO
PERSONAL</t>
  </si>
  <si>
    <t xml:space="preserve">CORREO ELECTRONICO
INSTITUCIONAL </t>
  </si>
  <si>
    <t>EPS</t>
  </si>
  <si>
    <t>FONDO DE PENSIONES</t>
  </si>
  <si>
    <t>ASEGURADORA RIESGOS LABORALES</t>
  </si>
  <si>
    <t>NIVEL DE RIESGO</t>
  </si>
  <si>
    <t>PERFIL
NIVEL-TITULO</t>
  </si>
  <si>
    <t>AREA O DEPENDENCIA</t>
  </si>
  <si>
    <t xml:space="preserve">NUMERO DE PROCESO EN SECOP </t>
  </si>
  <si>
    <t>MODALIDAD DE CONTRATACIÓN</t>
  </si>
  <si>
    <t>TIPO DE CONTRATO</t>
  </si>
  <si>
    <t>OBJETO</t>
  </si>
  <si>
    <t xml:space="preserve">NUMERO RUBRO PRESUPUESTAL </t>
  </si>
  <si>
    <t xml:space="preserve">NOMBRE DE RUBRO PRESUPUESTAL </t>
  </si>
  <si>
    <t>NUMERO
CDP</t>
  </si>
  <si>
    <t>VALOR CDP</t>
  </si>
  <si>
    <t>FECHA CDP</t>
  </si>
  <si>
    <t xml:space="preserve">NUMERO DE SIPSE </t>
  </si>
  <si>
    <t>FECHA FIRMA CONTRATO</t>
  </si>
  <si>
    <t xml:space="preserve">FECHA INICIAL DE CONTRATO </t>
  </si>
  <si>
    <t xml:space="preserve">FECHA DE TERMINACION INICIAL </t>
  </si>
  <si>
    <t xml:space="preserve">PLAZO DE EJECUCIÓN INICIAL </t>
  </si>
  <si>
    <t>VALOR INICIAL DEL CONTRATO</t>
  </si>
  <si>
    <t>VALOR MENSUAL</t>
  </si>
  <si>
    <t>NUMERO CRP</t>
  </si>
  <si>
    <t>VALOR CRP</t>
  </si>
  <si>
    <t>FECHA CRP</t>
  </si>
  <si>
    <t>POLIZA DEL CONTRATO</t>
  </si>
  <si>
    <t xml:space="preserve">TIPO DE MODIFICACION </t>
  </si>
  <si>
    <t xml:space="preserve">FECHA DE MODIFICACION </t>
  </si>
  <si>
    <t>NUMERO DE SIPSE DE LA MODIFICACION 1</t>
  </si>
  <si>
    <t xml:space="preserve">VALOR </t>
  </si>
  <si>
    <t>NUMERO DE CDP PREDIS (MODIFICACION 1)</t>
  </si>
  <si>
    <t>NUMERO DE RP (MODIFICACION 1)</t>
  </si>
  <si>
    <t>PLAZO</t>
  </si>
  <si>
    <t xml:space="preserve">FECHA DE REINICIO </t>
  </si>
  <si>
    <t>POLIZA DE LA MODIFICACION 1</t>
  </si>
  <si>
    <t>FECHA TERMINACION CON MODIFICATORIO 1</t>
  </si>
  <si>
    <t>TIPO DE MODIFICACION 2</t>
  </si>
  <si>
    <t>NUMERO DE SIPSE DE LA MODIFICACION 2</t>
  </si>
  <si>
    <t xml:space="preserve">FECHA DE RE INICIO </t>
  </si>
  <si>
    <t>FECHA DE TERMINACION CON MODIFICATORIO 2</t>
  </si>
  <si>
    <t>TIPO DE MODIFICACION 3</t>
  </si>
  <si>
    <t xml:space="preserve">NUMERO DE CDP </t>
  </si>
  <si>
    <t xml:space="preserve">NUMERO DE CRP </t>
  </si>
  <si>
    <t>PLAZO EN DIAS</t>
  </si>
  <si>
    <t>FECHA DE TERMINACION FINAL</t>
  </si>
  <si>
    <t xml:space="preserve">VALOR TOTAL DEL CONTRATO DESPUES DE LOS MODIFICATORIOS </t>
  </si>
  <si>
    <t xml:space="preserve">PLAZO TOTAL DEL CONTRATO DESPUES DE LOS MODIFICATORIOS </t>
  </si>
  <si>
    <t xml:space="preserve">FECHA DE TERMINACION FINAL </t>
  </si>
  <si>
    <t>ESTADO ACTUAL DEL CONTRATO</t>
  </si>
  <si>
    <t>OFICINA SUPERVISORA</t>
  </si>
  <si>
    <t>APOYO A LA SUPERVISION  DEL CONTRATO</t>
  </si>
  <si>
    <t>REQUIERE</t>
  </si>
  <si>
    <t>FECHA LIQUIDACIÓN CONTRATO</t>
  </si>
  <si>
    <t>FECHA PUBLICACION SECOP</t>
  </si>
  <si>
    <t>AFILIACION ARL</t>
  </si>
  <si>
    <t xml:space="preserve">ENLACE SECOP </t>
  </si>
  <si>
    <t>CONSTANCIA SECOP</t>
  </si>
  <si>
    <t>ABOGADO ENCARGADO</t>
  </si>
  <si>
    <t xml:space="preserve">CEDENTE </t>
  </si>
  <si>
    <t>NUMERO DE CEDULA DE CEDENTE</t>
  </si>
  <si>
    <t xml:space="preserve">CESIONARIO </t>
  </si>
  <si>
    <t xml:space="preserve">FECHA DE INICIO CESION </t>
  </si>
  <si>
    <t>NUMERO CRP
CESION</t>
  </si>
  <si>
    <t>VALOR CRP
CESION</t>
  </si>
  <si>
    <t xml:space="preserve">FECHA CRP
CESION </t>
  </si>
  <si>
    <t>OBSERVACIONES</t>
  </si>
  <si>
    <t>GASTOS</t>
  </si>
  <si>
    <t xml:space="preserve">PLATAFORMA DE PUBLICACION </t>
  </si>
  <si>
    <t>UBICACIÓN DEL EXPEDIENTE FISICO</t>
  </si>
  <si>
    <t>PARA FILTRAR</t>
  </si>
  <si>
    <t>DESIGNACION</t>
  </si>
  <si>
    <t>NUMERO DE ACUERDO MARCO</t>
  </si>
  <si>
    <t>CONTRATISTAS</t>
  </si>
  <si>
    <t>NIT</t>
  </si>
  <si>
    <t>% DE PARTICIPACION</t>
  </si>
  <si>
    <t>(sin ceros a la izquierda)</t>
  </si>
  <si>
    <t>NOMBRE Y APELLIDOS DEL CONTRATISTA O RAZON SOCIAL EN MAYUSCULA</t>
  </si>
  <si>
    <t xml:space="preserve">ESCOGER DE LA LISTA </t>
  </si>
  <si>
    <t xml:space="preserve">DIGITAR NUMERO  SIN PUNTOS NI GUIONES </t>
  </si>
  <si>
    <t>DIGITAR (DD/MM/AAAA)</t>
  </si>
  <si>
    <t>DIA</t>
  </si>
  <si>
    <t xml:space="preserve">MES </t>
  </si>
  <si>
    <t>AÑO</t>
  </si>
  <si>
    <t xml:space="preserve">APLICAR PROTOCOLO DE DILIGENCIAMIENTO DE DIRECCIONES ASI: 
Carrera: KR
Calle: CL
Diagonal: DG
Transversal: TV
Avenida: AV
Este: E
Sur: Sur
Apartamento: APTO
Bloque: BL
Interior: INT
no usar guiones ni caracteres, solo espacios para separar. 
Ejemplo: 
-KR 28 20 06 SUR
-TV 86 A 65 04 INT 10 APTO 301
-CL 80 A 102 F 08 SUR </t>
  </si>
  <si>
    <t>ESCOGER DE LA LISTA</t>
  </si>
  <si>
    <t xml:space="preserve">DIGITAR EL CORREO ELECTRONICO PERSONAL </t>
  </si>
  <si>
    <t>DIGITAR EL NOMBRE DE LA ENTIDAD PROMOTORA DE SALUD</t>
  </si>
  <si>
    <t xml:space="preserve">DIGITAR EL NOMBRE DEL FONDO DE PENSIONES </t>
  </si>
  <si>
    <t>DIGITAR EL NOMBRE DE LA ASEGURADORA DE RIESGOS LABORALES</t>
  </si>
  <si>
    <t xml:space="preserve">DIGITAR EL TITULO OTORGADO </t>
  </si>
  <si>
    <t xml:space="preserve">DIGITAR EL OBJETO CONTRACTUAL EN LETRA MAYUSCULA </t>
  </si>
  <si>
    <t xml:space="preserve">DIGITAR ELNUMERO SIN PUNTOS NI COMAS </t>
  </si>
  <si>
    <t xml:space="preserve">DIGITAR VALOR EN PESOS </t>
  </si>
  <si>
    <t xml:space="preserve">DIGITAR NUMERO DE MESES </t>
  </si>
  <si>
    <t xml:space="preserve">DIGITAR  NUMERO DE DIAS </t>
  </si>
  <si>
    <t xml:space="preserve">TOTAL EN DIAS </t>
  </si>
  <si>
    <t>DIGITAR VALOR EN PESOS</t>
  </si>
  <si>
    <t>DIAS</t>
  </si>
  <si>
    <t>EN CASO DE SUSPENSIONES</t>
  </si>
  <si>
    <t xml:space="preserve">ADICION Y PRORROGA </t>
  </si>
  <si>
    <t>TOTAL</t>
  </si>
  <si>
    <t>EN CASO DE SUSPENSIONES EN CASO DE CESION NOMBRES</t>
  </si>
  <si>
    <t xml:space="preserve">FUNCIONAMIENTO/INVERSION </t>
  </si>
  <si>
    <t>N/A</t>
  </si>
  <si>
    <t>CD-001-FDLU-2021</t>
  </si>
  <si>
    <t>ELVIRA ORJUELA SULVARAN</t>
  </si>
  <si>
    <t>Natural</t>
  </si>
  <si>
    <t>cedula de cuidadania</t>
  </si>
  <si>
    <t>Femenino</t>
  </si>
  <si>
    <t>KR 2 A 137  61 SUR</t>
  </si>
  <si>
    <t>USME</t>
  </si>
  <si>
    <t>elviraorjuela2020@gmail.com</t>
  </si>
  <si>
    <t>ARRENDAMIENTO</t>
  </si>
  <si>
    <t>CONTRATACION DIRECTA</t>
  </si>
  <si>
    <t xml:space="preserve">CELEBRAR UN CONTRATO DE ARRENDAMIENTO DE UN INMUEBLE UBICADO EN LA CARRERA 2 A No 137 - 61 SUR, PRIMER PISO PARA USOS EXCLUSIVO DE LA ALCALDÍA LOCAL DE USME CON LOS FINES Y PROPOSITOS DE ALMACENAJE Y BODEGAJE DE BIENES QUE HACEN PARTE DEL INVENTARIO FÍSICO DE LA ALCALDÍA LOCAL DE USME </t>
  </si>
  <si>
    <t>3-1-2-02-02-02-02-001</t>
  </si>
  <si>
    <t>Servicios de alquiler o arrendamiento con o sin opción de compra relativos a bienes inmuebles no residenciales propios o arrendados</t>
  </si>
  <si>
    <t>7 MESES</t>
  </si>
  <si>
    <t xml:space="preserve"> </t>
  </si>
  <si>
    <t>TERMINADO</t>
  </si>
  <si>
    <t>ALMACEN</t>
  </si>
  <si>
    <t>DIEGO BATERO</t>
  </si>
  <si>
    <t>https://www.secop.gov.co/CO1BusinessLine/Tendering/ContractNoticeView/Index?notice=CO1.NTC.1731680</t>
  </si>
  <si>
    <t xml:space="preserve"> CO1.RECEIPT.7804400</t>
  </si>
  <si>
    <t>MONIZA MONTES MERCADO</t>
  </si>
  <si>
    <t>FUNCIONAMIENTO</t>
  </si>
  <si>
    <t>SECOP II</t>
  </si>
  <si>
    <t>ARCHIVO</t>
  </si>
  <si>
    <t>Otros</t>
  </si>
  <si>
    <t>DESIGNADO</t>
  </si>
  <si>
    <t>CD-002-FDLU-2021</t>
  </si>
  <si>
    <t>DIEGO ARMANDO POSADA VARGAS</t>
  </si>
  <si>
    <t>Masculino</t>
  </si>
  <si>
    <t>VILLAVICENCIO</t>
  </si>
  <si>
    <t>DG 49 A SUR 54 63</t>
  </si>
  <si>
    <t>TUNJUELITO</t>
  </si>
  <si>
    <t>diegoaposada@hotmail.com</t>
  </si>
  <si>
    <t>diego.posada@gobiernobogota.gov.co</t>
  </si>
  <si>
    <t>Sura</t>
  </si>
  <si>
    <t>Protección</t>
  </si>
  <si>
    <t>POSITIVA</t>
  </si>
  <si>
    <t>Profesional</t>
  </si>
  <si>
    <t>Ingeniero civil</t>
  </si>
  <si>
    <t>PLANEACION</t>
  </si>
  <si>
    <t>PRESTACION DE SERVICIOS</t>
  </si>
  <si>
    <t>EL CONTRATISTA SE OBLIGA CON EL FONDO DE DESARROLLO LOCAL DE USME A PRESTAR SERVICIOS PROFESIONALES ESPECIALIZADOS AL DESPACHO Y A LAS DIFERENTES AREAS EN CUMPLIMIENTO A LAS METAS ESTABLECIDAS EN EL "PLAN DE DESARROLLO LOCAL 2021-2024</t>
  </si>
  <si>
    <t>13-30-11-60-557-000000-1856</t>
  </si>
  <si>
    <t>Gobierno abierto y transparente</t>
  </si>
  <si>
    <t xml:space="preserve">10 MESES </t>
  </si>
  <si>
    <t>394</t>
  </si>
  <si>
    <t>30-44-101040890</t>
  </si>
  <si>
    <t>ADICION Y PRORROGA</t>
  </si>
  <si>
    <t>EJECUCIÓN</t>
  </si>
  <si>
    <t>DESPACHO</t>
  </si>
  <si>
    <t xml:space="preserve">MABEL ANDREA SUA </t>
  </si>
  <si>
    <t xml:space="preserve">https://community.secop.gov.co/Public/Tendering/OpportunityDetail/Index?noticeUID=CO1.NTC.1754697&amp;isFromPublicArea=True&amp;isModal=False
</t>
  </si>
  <si>
    <t>CO1.PCCNTR.2249315</t>
  </si>
  <si>
    <t>ELIANA MARCELA PIRAZAN VILLANUEVA</t>
  </si>
  <si>
    <t>INVERSION</t>
  </si>
  <si>
    <t>CD-003-FDLU-2021</t>
  </si>
  <si>
    <t>CESAR AUGUSTO MALAGON GOMEZ</t>
  </si>
  <si>
    <t>NEMOCON CUNDINAMARCA</t>
  </si>
  <si>
    <t>KR 69 B 1 50</t>
  </si>
  <si>
    <t>KENNEDY</t>
  </si>
  <si>
    <t>cmalagon77@yahoo.es</t>
  </si>
  <si>
    <t>cesar.malagon@gobiernobogota.gov.co</t>
  </si>
  <si>
    <t>Famisanar</t>
  </si>
  <si>
    <t>Porvenir</t>
  </si>
  <si>
    <t>Arquitecto</t>
  </si>
  <si>
    <t>INFRAESTRUCTURA</t>
  </si>
  <si>
    <t>EL CONTRATISTA SE OBLIGA CON EL FONDO DE DESARROLLO LOCAL DE USME A PRESTAR SUS SERVICIOS PROFESIONALES ESPECIALIZADOS EN EL AREA GESTIÓN DEL DESARROLLO LOCAL PARA LA FORMULACION, PLANEACION, PRESENTACIÓN Y SEGUIMIENTO DE LOS PROYECTOS DE INFRAESTRUCTURA Y OBRAS CIVILES QUE DESARROLLE LA ENTIDAD.</t>
  </si>
  <si>
    <t>13-30-11-60-449-000000-1847</t>
  </si>
  <si>
    <t>Movilidad local sostenible</t>
  </si>
  <si>
    <t>395</t>
  </si>
  <si>
    <t>30-44-101040887</t>
  </si>
  <si>
    <t>DIEGO POSADA</t>
  </si>
  <si>
    <t xml:space="preserve">https://community.secop.gov.co/Public/Tendering/OpportunityDetail/Index?noticeUID=CO1.NTC.1754700&amp;isFromPublicArea=True&amp;isModal=False
</t>
  </si>
  <si>
    <t>CO1.PCCNTR.2249416</t>
  </si>
  <si>
    <t>CD-004-FDLU-2021</t>
  </si>
  <si>
    <t>DAVID RICARDO MOLINA PEÑUELA</t>
  </si>
  <si>
    <t>cedula de ciudadania</t>
  </si>
  <si>
    <t>BOGOTA</t>
  </si>
  <si>
    <t>KR 20 127 B 5 APTO 205</t>
  </si>
  <si>
    <t>SUBA</t>
  </si>
  <si>
    <t>ricardomolina79@hotmail.com</t>
  </si>
  <si>
    <t>david.molina@gobiernobogota.gov.co</t>
  </si>
  <si>
    <t>AlianSalud</t>
  </si>
  <si>
    <t>Abogado Especializado</t>
  </si>
  <si>
    <t>CONTRATACION</t>
  </si>
  <si>
    <t>CD-009-FDLU-2021</t>
  </si>
  <si>
    <t>396</t>
  </si>
  <si>
    <t>30-44-101040891</t>
  </si>
  <si>
    <t>CESION</t>
  </si>
  <si>
    <t xml:space="preserve">https://community.secop.gov.co/Public/Tendering/OpportunityDetail/Index?noticeUID=CO1.NTC.1754695&amp;isFromPublicArea=True&amp;isModal=False
</t>
  </si>
  <si>
    <t>CO1.PCCNTR.2249171</t>
  </si>
  <si>
    <t>JORGE EDUARDO SALGADO ARDILA</t>
  </si>
  <si>
    <t>CD-005-FDLU-2021</t>
  </si>
  <si>
    <t xml:space="preserve">JULIAN ANDRES DIAZ MUÑOZ </t>
  </si>
  <si>
    <t>CL 72 SUR 12 C 12</t>
  </si>
  <si>
    <t>juliandiazm@hotmail.com</t>
  </si>
  <si>
    <t>julian.diaz@gobiernobogota.gov.co</t>
  </si>
  <si>
    <t>Técnico</t>
  </si>
  <si>
    <t>Tecnólogo</t>
  </si>
  <si>
    <t>JAL</t>
  </si>
  <si>
    <t>PRESTAR APOYO Y SOPORTE TÉCNICO ADMINISTRATIVO EN LOS PROCESO DE DIGITACIÓN, ELABORACIÓN, PROYECCIÓN Y ACTUALIZACIÓN DE DOCUMENTOS FÍSICOS Y EN MEDIO MAGNÉTICO Y DISTRIBUCIÓN DE LA CORRESPONDENCIA PRODUCIDA POR LA JUNTA ADMINISTRADORA LOCAL DE USME</t>
  </si>
  <si>
    <t>397</t>
  </si>
  <si>
    <t>15-14-101238433</t>
  </si>
  <si>
    <t>CALIDAD</t>
  </si>
  <si>
    <t xml:space="preserve">LADY VIVIANA RODRIGUEZ </t>
  </si>
  <si>
    <t>https://community.secop.gov.co/Public/Tendering/OpportunityDetail/Index?noticeUID=CO1.NTC.1755012&amp;isFromPublicArea=True&amp;isModal=False</t>
  </si>
  <si>
    <t>CO1.PCCNTR.2249184</t>
  </si>
  <si>
    <t>CD-006-FDLU-2021</t>
  </si>
  <si>
    <t>MARTHA LILIANA RODRIGUEZ FIGUEREDO</t>
  </si>
  <si>
    <t>KR 8 B BIS 81 65 SUR</t>
  </si>
  <si>
    <t>lilianar1988@gmail.com</t>
  </si>
  <si>
    <t>martha.rodriguez@gobiernobogota.gov.co</t>
  </si>
  <si>
    <t>Colfondos</t>
  </si>
  <si>
    <t>Administradora de Empresas</t>
  </si>
  <si>
    <t>EL CONTRATISTA SE OBLIGA CON EL FONDO DE DESARROLLO LOCAL DE USME A PRESTAR EL APOYO  PROFESIONAL AL DESPACHO ESPECIFICAMENTE EN ACTIVIDADES DE SEGUIMIENTO, REVISION Y ATENCION A LOS REQUERIMIENTOS REALIZADOS POR ENTIDADES PÚBLICAS, ENTES PRIVADOS,  CIUDADANIA EN GENERAL Y ENTES DE CONTROL; FORTALECIENDO LOS PROCESOS ADMINISTRATIVOS EN CUMPLIMIENTO A LAS METAS ESTABLECIDAS EN EL 'PLAN DE DESARROLLO LOCAL 2021-2024</t>
  </si>
  <si>
    <t>398</t>
  </si>
  <si>
    <t>15-43-101020074</t>
  </si>
  <si>
    <t>https://community.secop.gov.co/Public/Tendering/OpportunityDetail/Index?noticeUID=CO1.NTC.1758490&amp;isFromPublicArea=True&amp;isModal=False</t>
  </si>
  <si>
    <t>CO1.PCCNTR.2253635</t>
  </si>
  <si>
    <t>CD-007-FDLU-2021</t>
  </si>
  <si>
    <t>ELIZABETH GARCÍA SIERRA</t>
  </si>
  <si>
    <t>CL 95 SUR 2 39</t>
  </si>
  <si>
    <t>egarsierra@hotmail.com</t>
  </si>
  <si>
    <t>elizabeth.garcia@gobiernobogota.gov.co</t>
  </si>
  <si>
    <t>Técnica en gestión Administrativa</t>
  </si>
  <si>
    <t>PRESTAR APOYO EN LOS PROCESOS TÉCNICOS ADMINISTRATIVOS DEL DESPACHO EN LO RELACIONADO CON LA PROGRAMACIÓN, EJECUCIÓN Y ACOMPAÑAMIENTO DE LAS ACTIVIDADES INSTITUCIONALES DEL ALCALDE LOCAL DE USME.</t>
  </si>
  <si>
    <t>399</t>
  </si>
  <si>
    <t>33-44-101209541</t>
  </si>
  <si>
    <t>LILIANA RODRIGUEZ</t>
  </si>
  <si>
    <t>https://community.secop.gov.co/Public/Tendering/OpportunityDetail/Index?noticeUID=CO1.NTC.1758594&amp;isFromPublicArea=True&amp;isModal=False</t>
  </si>
  <si>
    <t>CO1.PCCNTR.2253679</t>
  </si>
  <si>
    <t>CD-008-FDLU-2021</t>
  </si>
  <si>
    <t>JADER ROBERTO PACHECO MARTINEZ</t>
  </si>
  <si>
    <t>PLANETA RICA CORDOBA</t>
  </si>
  <si>
    <t>CL 136 C SUR  3 12</t>
  </si>
  <si>
    <t>jaderua16@hotmail.com</t>
  </si>
  <si>
    <t>jader.pacheco@gobiernobogota.gov.co</t>
  </si>
  <si>
    <t>Compensar</t>
  </si>
  <si>
    <t>Ingeniero de Sistemas</t>
  </si>
  <si>
    <t>PRESTAR LOS SERVICIOS PROFESIONALES EN EL MANEJO DE BASES DE DATOS, RECOLECCIÓN, CONSOLIDACIÓN, VERIFICACIÓN Y CARGUE DE LA INFORMACIÓN DE LOS PROCESOS DE SELECCIÓN EN CUANTO A PROYECTOS DE INVERSIÓN Y GASTOS DE FUNCIONAMIENTO A CARGO DE LA ALCALDÍA LOCAL DE USME EN LOS APLICATIVOS DESIGNADOS PARA TAL FIN, TALES COMO MUSI, SEGLAN, SIPSE, HOLA, ACCESS</t>
  </si>
  <si>
    <t>400</t>
  </si>
  <si>
    <t>15-46-101020080</t>
  </si>
  <si>
    <t xml:space="preserve">https://community.secop.gov.co/Public/Tendering/OpportunityDetail/Index?noticeUID=CO1.NTC.1758780&amp;isFromPublicArea=True&amp;isModal=False
</t>
  </si>
  <si>
    <t>CO1.PCCNTR.2254426</t>
  </si>
  <si>
    <t>CAMILA MORENO PULIDO</t>
  </si>
  <si>
    <t xml:space="preserve">cedula de cuidadania </t>
  </si>
  <si>
    <t>ZIPAQUIRA (CUNDINAMARCA)</t>
  </si>
  <si>
    <t>CL 65 9-53</t>
  </si>
  <si>
    <t>CHAPINERO</t>
  </si>
  <si>
    <t>cmorenopulido@gmail.com</t>
  </si>
  <si>
    <t>camila.moreno@gobiernobogota.gov.co</t>
  </si>
  <si>
    <t>Colpensiones</t>
  </si>
  <si>
    <t>PRESTAR LOS SERVICIOS PROFESIONALES ESPECIALIZADOS PARA APOYAR A LA ALCALDESA LOCAL EN LA FORMULACIÓN, SEGUIMIENTO Y ATENCIÓN DE LAS ACTUACIONES ADMINISTRATIVAS Y CONTRACTUALES DEL FONDO DE DESARROLLO LOCAL DE USME PARA EL FORTALECIMIENTO DE LOS PROCESOS Y ATENCIÓN A LOS REQUERIMIENTOS DE LAS DIFERENTES INSTANCIAS DISTRITALES APLICANDO LA NORMATIVIDAD VIGENTE</t>
  </si>
  <si>
    <t>401</t>
  </si>
  <si>
    <t>12-46-101045440</t>
  </si>
  <si>
    <t xml:space="preserve">https://community.secop.gov.co/Public/Tendering/OpportunityDetail/Index?noticeUID=CO1.NTC.1758792&amp;isFromPublicArea=True&amp;isModal=False
</t>
  </si>
  <si>
    <t>CO1.PCCNTR.2254445</t>
  </si>
  <si>
    <t>CD-010-FDLU-2021</t>
  </si>
  <si>
    <t>MAYERLY GARZON RICO</t>
  </si>
  <si>
    <t>CL 74 C 1 B 02 SUR</t>
  </si>
  <si>
    <t>mgarzonrico@yahoo.com</t>
  </si>
  <si>
    <t>mayerly.garzon@gobiernobogota.gov.co</t>
  </si>
  <si>
    <t>Abogada</t>
  </si>
  <si>
    <t>JURIDICA Y OBRAS</t>
  </si>
  <si>
    <t>APOYAR AL ALCALDE(SA) LOCAL EN LA FORMULACIÓN, SEGUIMIENTO E IMPLEMENTACIÓN DE LA ESTRATEGIA LOCAL PARA LA TERMINACIÓN JURÍDICA DE LAS ACTUACIONES ADMINISTRATIVAS QUE CURSAN EN LA ALCALDÍA LOCAL.</t>
  </si>
  <si>
    <t>13-30-11-60-557-000000-1857</t>
  </si>
  <si>
    <t>Gobierno legítimo y eficiente</t>
  </si>
  <si>
    <t>6 MESES</t>
  </si>
  <si>
    <t>402</t>
  </si>
  <si>
    <t>12-46-101045507</t>
  </si>
  <si>
    <t>https://community.secop.gov.co/Public/Tendering/ContractNoticePhases/View?PPI=CO1.PPI.12015584&amp;isFromPublicArea=True&amp;isModal=False</t>
  </si>
  <si>
    <t xml:space="preserve"> CO1.PCCNTR.2254521</t>
  </si>
  <si>
    <t>011-2021-CPS-P (56058)</t>
  </si>
  <si>
    <t>FRANCISCO JAVIER SALAZAR GURRUTE</t>
  </si>
  <si>
    <t>PITALITO - HUILA</t>
  </si>
  <si>
    <t>CL 7 8 40</t>
  </si>
  <si>
    <t>frjsalazargu@unal.edu.co</t>
  </si>
  <si>
    <t>francisco.salazar@gobiernobogota.gov.co</t>
  </si>
  <si>
    <t>Nueva Eps</t>
  </si>
  <si>
    <t>Abogado</t>
  </si>
  <si>
    <t>FDLUCD-011-2021(56058)</t>
  </si>
  <si>
    <t xml:space="preserve">PRESTAR LOS SERVICIOS PROFESIONALES AL AREA DE GESTIÓN DEL DESARROLLO LOCAL DE LA ALCALDÍA LOCAL DE USME EN LOS PROCEDIMIENTOS ADMINISTRATIVOS Y JURÍDICOS QUE ADELANTE EL FDLU, ASÍ COMO EN LOS PROCEDIMIENTOS JURÍDICOS DE LAS ETAPAS PRECONTRACTUALES, CONTRACTUALES Y POSTCONTRACTUALES DEL FDLU. </t>
  </si>
  <si>
    <t>15/02/2021 </t>
  </si>
  <si>
    <t>403</t>
  </si>
  <si>
    <t>30-44-101040926</t>
  </si>
  <si>
    <t xml:space="preserve">https://community.secop.gov.co/Public/Tendering/OpportunityDetail/Index?noticeUID=CO1.NTC.1763403&amp;isFromPublicArea=True&amp;isModal=False
</t>
  </si>
  <si>
    <t>CO1.PCCNTR.2259200</t>
  </si>
  <si>
    <t>012-2021-CPS-P (56038)</t>
  </si>
  <si>
    <t>JULIANA ANDREA PINILLOS SANCHEZ</t>
  </si>
  <si>
    <t>julii.pinillos@hotmail.com</t>
  </si>
  <si>
    <t>juliana.pinillos@gobiernobogota.gov.co</t>
  </si>
  <si>
    <t>FDLUCD-012-FDLU-2021(56038)</t>
  </si>
  <si>
    <t>PRESTAR LOS SERVICIOS PROFESIONALES COMO ABOGADO PARA REALIZAR ACTIVIDADES DE DIRECCIONAMIENTO, ESTRUCTURACIÓN, SEGUIMIENTO Y CONTROL DE LOS PROCESOS QUE ADELANTE EL FDLU EN SUS ETAPAS PRECONTRACTUALES, CONTRACTUALES Y POS- CONTRACTUALES, NECESARIOS PARA LA CORRECTA EJECUCIÓN DEL PLAN DE DESARROLLO LOCAL DE USME Y EL PLAN ANUAL DE ADQUISICIONES</t>
  </si>
  <si>
    <t>404</t>
  </si>
  <si>
    <t>30-44-101040925</t>
  </si>
  <si>
    <t>https://community.secop.gov.co/Public/Tendering/ContractNoticePhases/View?PPI=CO1.PPI.12032634&amp;isFromPublicArea=True&amp;isModal=False</t>
  </si>
  <si>
    <t>CO1.PCCNTR.2259349</t>
  </si>
  <si>
    <t>013-2021-CPS-P(57294)</t>
  </si>
  <si>
    <t>ESMERALDA CASTRO MORENO</t>
  </si>
  <si>
    <t>KR 53 C 51 68 SUR</t>
  </si>
  <si>
    <t>admonincodemar@gmail.com</t>
  </si>
  <si>
    <t>esmeralda.castro@gobiernobogota.gov.co</t>
  </si>
  <si>
    <t>Sanitas</t>
  </si>
  <si>
    <t>CUENTAS POR PAGAR</t>
  </si>
  <si>
    <t>FDLUCD-013-2021(56579)</t>
  </si>
  <si>
    <t>EL CONTRATISTA SE OBLIGA CON EL FONDO DE DESARROLLO LOCAL DE USME A PRESTAR SERVICIOS PROFESIONALES ESPECIALIZADOS EN LAS ETAPAS CONTRACTUALES Y POSCONTRACTUALES - LIQUIDACIONES DE ACUERDO AL PLAN DE ADQUISICIONES Y AL PLAN DE CONTRATACION</t>
  </si>
  <si>
    <t>439</t>
  </si>
  <si>
    <t>21-46-101023416</t>
  </si>
  <si>
    <t>https://community.secop.gov.co/Public/Tendering/ContractNoticePhases/View?PPI=CO1.PPI.12057896&amp;isFromPublicArea=True&amp;isModal=False</t>
  </si>
  <si>
    <t>CO1.PCCNTR.2266201</t>
  </si>
  <si>
    <t>014-2021-CPS-P(56225)</t>
  </si>
  <si>
    <t>MONICA MARITZA SOTELO MORA</t>
  </si>
  <si>
    <t>CL 73 D SUR 1 B 04</t>
  </si>
  <si>
    <t>moniksotelo@hotmail.com</t>
  </si>
  <si>
    <t>monica.sotelo@gobiernobogota.gov.co</t>
  </si>
  <si>
    <t>ENTES DE CONTROL</t>
  </si>
  <si>
    <t>FDLUCD-014-2021(56225)</t>
  </si>
  <si>
    <t>PRESTAR LOS SERVICIOS PROFESIONALES ESPECIALIZADOS EN LA ELABORACIÓN, PRESENTACIÓN, VALIDACIÓN Y RESPUESTA OPORTUNA DE INFORMES DE ENTES DE CONTROL QUE LE SEAN SOLICITADOS A LA ALCALDÍA LOCAL DE USME, ASÍ COMO EL APOYO EN LA FORMULACIÓN Y DEPURACIÓN DE LOS PLANES DE MEJORAMIENTO Y LA ARTICULACIÓN DEL CONSEJO LOCAL DE GOBIERNO</t>
  </si>
  <si>
    <t>18/12/2021 </t>
  </si>
  <si>
    <t>405</t>
  </si>
  <si>
    <t>15-44-101238644</t>
  </si>
  <si>
    <t>https://community.secop.gov.co/Public/Common/GoogleReCaptcha/Index?previousUrl=https%3a%2f%2fcommunity.secop.gov.co%2fPublic%2fTendering%2fOpportunityDetail%2fIndex%3fnoticeUID%3dCO1.NTC.1772418%26isFromPublicArea%3dTrue%26isModal%3dFalse</t>
  </si>
  <si>
    <t>CO1.PCCNTR.2270224</t>
  </si>
  <si>
    <t>015-2021-CPS-P(56347)</t>
  </si>
  <si>
    <t xml:space="preserve">LUZ ANGELA PAEZ MORENO </t>
  </si>
  <si>
    <t xml:space="preserve">TV 3 G 70 A 52 SUR </t>
  </si>
  <si>
    <t>ladgpm@gmail.com</t>
  </si>
  <si>
    <t>luz.paez@gobiernobogota.gov.co</t>
  </si>
  <si>
    <t>Contador Público</t>
  </si>
  <si>
    <t>FDLUCD-015-2021(56347)</t>
  </si>
  <si>
    <t>EL CONTRATISTA SE OBLIGA A PRESTAR SUS SERVICIOS PROFESIONALES EN EL ÁREA DE GESTIÓN DEL DESARROLLO  REALIZANDO LA FORMULACIÓN Y SEGUIMIENTO DE LOS PROCESOS CORRESPONDIENTES A LA EJECUCIÓN DEL PLAN DE DESARROLLO LOCAL 2021-2024, EN LOS DIFERENTES SECTORES DE LA ALCALDÍA LOCAL DE USME</t>
  </si>
  <si>
    <t>13-30-11-60-106-000000-1732</t>
  </si>
  <si>
    <t>Fortalecimiento a mipymes y/o emprendimientos culturales, empresariales y actividad productiva en usme</t>
  </si>
  <si>
    <t>407</t>
  </si>
  <si>
    <t>15-46-101020333</t>
  </si>
  <si>
    <t>RICARDO CASTRO</t>
  </si>
  <si>
    <t xml:space="preserve">https://community.secop.gov.co/Public/Tendering/OpportunityDetail/Index?noticeUID=CO1.NTC.1777202&amp;isFromPublicArea=True&amp;isModal=False
</t>
  </si>
  <si>
    <t>CO1.PCCNTR.2275441</t>
  </si>
  <si>
    <t>016-2021-CPS-P(56575)</t>
  </si>
  <si>
    <t>DIANA ALEXANDRA PAREDES CACERES</t>
  </si>
  <si>
    <t>CL 8 A BIS 80 63 T1 APTO 405</t>
  </si>
  <si>
    <t>dialexapc@hotmail.com</t>
  </si>
  <si>
    <t>diana.paredes@gobiernobogota.gov.co</t>
  </si>
  <si>
    <t>Medimas</t>
  </si>
  <si>
    <t>Abogado Especialista en Derecho Administrativo</t>
  </si>
  <si>
    <t>GESTION DEL RIESGO</t>
  </si>
  <si>
    <t>FDLUCD-016-2021(56575)</t>
  </si>
  <si>
    <t>PRESTAR LOS SERVICIOSPROFESIONALES ESPECIALIZADOS  EN LA COORDINACIÓN, ESTRUCTURACIÓN SEGUIMIENTO Y EVALUACION JUNTO CON EL EQUIPO INTERDISCIPLINARIO PARA CUMPLIR  CON LOS PROCEDIMIENTOS ADMINISTRATIVOS Y DE ATENCIÓN A EMERGENCIAS, CONFORME A LA NORMATIVIDAD APLICABLE DEL CONSEJO LOCAL DE GESTIÓN DEL RIESGO Y CAMBIO CLIMÁTICO (CLGR-CC) POR PARTE DE LA ALCALDÍA LOCAL DE USME</t>
  </si>
  <si>
    <t>13-30-11-60-230-000000-1806</t>
  </si>
  <si>
    <t>Acciones para el manejo de emergencias y desastres</t>
  </si>
  <si>
    <t>410</t>
  </si>
  <si>
    <t>15-46-101020342</t>
  </si>
  <si>
    <t>DESPACHO - JURIDICA</t>
  </si>
  <si>
    <t>https://community.secop.gov.co/Public/Tendering/OpportunityDetail/Index?noticeUID=CO1.NTC.1777072&amp;isFromPublicArea=True&amp;isModal=False</t>
  </si>
  <si>
    <t>CO1.PCCNTR.2275469</t>
  </si>
  <si>
    <t>017-2021-CPS-P(56058)</t>
  </si>
  <si>
    <t>JEISSON ARMANDO CUBILLOS MORA</t>
  </si>
  <si>
    <t>CL 73 BIS SUR 14 C 68</t>
  </si>
  <si>
    <t>jeisson114@gmail.com</t>
  </si>
  <si>
    <t>jeisson.cubillos@gobiernobogota.gov.co</t>
  </si>
  <si>
    <t>FDLUCD-017-2021(56058)</t>
  </si>
  <si>
    <t>408</t>
  </si>
  <si>
    <t>15-44-101238726</t>
  </si>
  <si>
    <t xml:space="preserve">https://community.secop.gov.co/Public/Tendering/OpportunityDetail/Index?noticeUID=CO1.NTC.1777084&amp;isFromPublicArea=True&amp;isModal=False
</t>
  </si>
  <si>
    <t>CO1.PCCNTR.2275541</t>
  </si>
  <si>
    <t>018-2021-CPS-P(56058)</t>
  </si>
  <si>
    <t>OSCAR IVAN DOMINGUEZ ROMERO</t>
  </si>
  <si>
    <t>KR 11 ESTE 66 A 67</t>
  </si>
  <si>
    <t>abogadodominguez@outlook.com</t>
  </si>
  <si>
    <t>ivan.dominguez@gobiernobogota.gov.co</t>
  </si>
  <si>
    <t>FDLUCD-018-2021(56058)</t>
  </si>
  <si>
    <t>406</t>
  </si>
  <si>
    <t>15-44-101238724</t>
  </si>
  <si>
    <t>https://community.secop.gov.co/Public/Tendering/OpportunityDetail/Index?noticeUID=CO1.NTC.1777174&amp;isFromPublicArea=True&amp;isModal=False</t>
  </si>
  <si>
    <t>CO1.PCCNTR.2275482</t>
  </si>
  <si>
    <t>019-2021-CPS-P(56484)</t>
  </si>
  <si>
    <t>JOSE IGNACIO LEURO CARVAJAL</t>
  </si>
  <si>
    <t>KR 70D 63D 39</t>
  </si>
  <si>
    <t>ENGATIVA</t>
  </si>
  <si>
    <t>joseleuro@gmail.com</t>
  </si>
  <si>
    <t>jose.leuro@gobiernobogota.gov.co</t>
  </si>
  <si>
    <t>Ingeniero de sistemas</t>
  </si>
  <si>
    <t>SISTEMAS</t>
  </si>
  <si>
    <t>FDLUCD-019-2021(56484)</t>
  </si>
  <si>
    <t>PRESTAR LOS SERVICIOS PROFESIONALES COMO ADMINISTRADOR DE RED BRINDANDO ASISTENCIA Y SOPORTE TÉCNICO DEL SOFTWARE Y HARDWARE DE LOS EQUIPOS Y PROGRAMAS QUE MANEJA LA ENTIDAD, ASÍ COMO A LOS USUARIOS QUE DESARROLLEN SUS ACTIVIDADES EN LA ALCALDÍA LOCAL DE USME.</t>
  </si>
  <si>
    <t>409</t>
  </si>
  <si>
    <t>15-44-101238739</t>
  </si>
  <si>
    <t xml:space="preserve">https://community.secop.gov.co/Public/Tendering/OpportunityDetail/Index?noticeUID=CO1.NTC.1777187&amp;isFromPublicArea=True&amp;isModal=False
</t>
  </si>
  <si>
    <t>CO1.PCCNTR.2275559</t>
  </si>
  <si>
    <t>020-2021-CPS-P(56038)</t>
  </si>
  <si>
    <t>CARLOS ARTURO ALFONSO MARTINEZ</t>
  </si>
  <si>
    <t>CALLE 70 F 107 35</t>
  </si>
  <si>
    <t>alfonsoart@gmail.com</t>
  </si>
  <si>
    <t>carlos.alfonso@gobiernobogota.gov.co</t>
  </si>
  <si>
    <t>FDLUCD-020-2021 (56038)</t>
  </si>
  <si>
    <t>411</t>
  </si>
  <si>
    <t>15-44-101238807</t>
  </si>
  <si>
    <t>https://community.secop.gov.co/Public/Tendering/OpportunityDetail/Index?noticeUID=CO1.NTC.1781048&amp;isFromPublicArea=True&amp;isModal=False</t>
  </si>
  <si>
    <t>CO1.PCCNTR.2279443</t>
  </si>
  <si>
    <t>IVAN DOMINGUEZ ROMERO</t>
  </si>
  <si>
    <t>021-2021-CPS-P(56034)</t>
  </si>
  <si>
    <t>CARLOS JAVIER SANTAMARIA OVALLE</t>
  </si>
  <si>
    <t>CL 65i SUR N. 77i - 28</t>
  </si>
  <si>
    <t>BOSA</t>
  </si>
  <si>
    <t>santamariacjedil@hotmail.com</t>
  </si>
  <si>
    <t>carlos.santamaria@gobiernobogota.gov.co</t>
  </si>
  <si>
    <t>FDLUCD-021-2021(56034)</t>
  </si>
  <si>
    <t>PRESTAR SERVICIOS PROFESIONALES EN LA ORIENTACIÓN Y APLICACIÓN DE LA NORMATIVIDAD NACIONAL, DISTRITAL Y LOCAL, LA PROYECCIÓN DE ACTOS ADMINISTRATIVOS, RESPUESTAS A RECLAMACIONES, REQUERIMIENTOS Y DERECHOS DE PETICIÓN RELACIONADOS CON LA GESTIÓN LOCAL QUE PERMITAN EL FORTALECIMIENTO INSTITUCIONAL</t>
  </si>
  <si>
    <t>413</t>
  </si>
  <si>
    <t>30-44-101040987</t>
  </si>
  <si>
    <t>DESPACHO - ENTES DE CONTROL</t>
  </si>
  <si>
    <t>MONICA MARITZA SOTELO</t>
  </si>
  <si>
    <t xml:space="preserve">https://community.secop.gov.co/Public/Tendering/OpportunityDetail/Index?noticeUID=CO1.NTC.1781200&amp;isFromPublicArea=True&amp;isModal=False
</t>
  </si>
  <si>
    <t>CO1.PCCNTR.2280013</t>
  </si>
  <si>
    <t>CAMILA ANDREA PATIÑO PEÑA CARLOS ANDRES TRUJILLO TRIANA</t>
  </si>
  <si>
    <t>CARLOS ANDRES TRUJILLO TRIANA CARLOS JAVIER SANTAMARIA OVALLE</t>
  </si>
  <si>
    <t>9/09/2021-3/11/2021</t>
  </si>
  <si>
    <t>894-992</t>
  </si>
  <si>
    <t>$22,100,000 $10.183.333</t>
  </si>
  <si>
    <t>9/09/2021- 5/11/2021</t>
  </si>
  <si>
    <t>PENDIENTE</t>
  </si>
  <si>
    <t>022-2021-CPS-P(56882)</t>
  </si>
  <si>
    <t>EIMY TATIANA RAMÍREZ CÁRDENAS</t>
  </si>
  <si>
    <t>KR 69 2 50</t>
  </si>
  <si>
    <t>souslapluie1@gmail.com</t>
  </si>
  <si>
    <t>eimy.ramirez@gobiernobogota.gov.co</t>
  </si>
  <si>
    <t>Administradora Publica</t>
  </si>
  <si>
    <t>ULATA</t>
  </si>
  <si>
    <t>FDLUCD-022-2021(56882)</t>
  </si>
  <si>
    <t>PRESTAR LOS SERVICIOS PROFESIONALES ESPECIALIZADOS, BRINDANDO APOYO EN LA FORMULACIÓN DE LOS PROCESOS DE EXTENSIÓN AGROPECUARIA A LOS PRODUCTORES AGROPECUARIOS DE LA LOCALIDAD USME ACORDE A LOS LINEAMIENTOS ESTABLECIDOS PARA TAL FIN EN LA LEY 1876 DE 2017</t>
  </si>
  <si>
    <t>13-30-11-60-123-000000-1726</t>
  </si>
  <si>
    <t>Extensión agropecuaria ambiental y productividad</t>
  </si>
  <si>
    <t>414</t>
  </si>
  <si>
    <t>30-44-101040982</t>
  </si>
  <si>
    <t>FRANCY FERNANDA TRUJILLO</t>
  </si>
  <si>
    <t>https://community.secop.gov.co/Public/Tendering/OpportunityDetail/Index?noticeUID=CO1.NTC.1781538&amp;isFromPublicArea=True&amp;isModal=False</t>
  </si>
  <si>
    <t>CO1.PCCNTR.2280219</t>
  </si>
  <si>
    <t>023-2021-CPS-AG(56060)</t>
  </si>
  <si>
    <t>YHONY ANDREY MEJIA TUSSO</t>
  </si>
  <si>
    <t>TV 36 17 284 T11 APTO 601</t>
  </si>
  <si>
    <t>SOACHA</t>
  </si>
  <si>
    <t>yhonymejia@gmail.com</t>
  </si>
  <si>
    <t>yhony.mejia@gobiernobogota.gov.co</t>
  </si>
  <si>
    <t>Tecnico</t>
  </si>
  <si>
    <t>FDLCD-023-2021(57426)</t>
  </si>
  <si>
    <t>EL CONTRATISTA SE OBLIGA PARA CON EL FONDO DE DESARROLLO LOCAL DE USME A PRESTAR SUS SERVICIOS TECNICOS DE APOYO Y ASISTENCIA ADMINISTRATIVA AL ÁREA DE GESTIÓN DEL DESARROLLO LOCAL -CONTRATACIÓN, PARA FORTALECER LAS ETAPAS CONTRACTUALES DE ACUERDO AL PLAN ANUAL DE ADQUISICIONES DE LA ALCALDIA LOCAL DE USME</t>
  </si>
  <si>
    <t>01/03/2021 </t>
  </si>
  <si>
    <t>494</t>
  </si>
  <si>
    <t>30-46-101007210</t>
  </si>
  <si>
    <t>https://community.secop.gov.co/Public/Tendering/OpportunityDetail/Index?noticeUID=CO1.NTC.1802544&amp;isFromPublicArea=True&amp;isModal=False</t>
  </si>
  <si>
    <t>CO1.PCCNTR.2303308</t>
  </si>
  <si>
    <t>024-2021-CPS-P(56798)</t>
  </si>
  <si>
    <t>EDWIN ALEJANDRO BUENHOMBRE MORENO</t>
  </si>
  <si>
    <t>KR 109 23 B 25</t>
  </si>
  <si>
    <t>FONTIBON</t>
  </si>
  <si>
    <t>alejobuen@gmail.com</t>
  </si>
  <si>
    <t>edwin.buenhombre@gobiernobogota.gov.co</t>
  </si>
  <si>
    <t>Administrador Publico</t>
  </si>
  <si>
    <t>PARTICIPACION</t>
  </si>
  <si>
    <t>FDLUCD-024-2021(56798</t>
  </si>
  <si>
    <t>PRESTAR SERVICIOS PROFESIONALES ESPECIALIZADOS PARA REALIZAR EL DISEÑO, LA IMPLEMENTACIÒN Y EL SEGUIMIENTO DE LA ESTRATEGIA DE GOBIERNO ABIERTO</t>
  </si>
  <si>
    <t>13-30-11-60-120-000000-1718</t>
  </si>
  <si>
    <t>Usme, referente en cultura, deporte, recreación y actividad física, con parques para el desarrollo y la salud 2021 -2024</t>
  </si>
  <si>
    <t>22/02/2021 </t>
  </si>
  <si>
    <t>425</t>
  </si>
  <si>
    <t>15-44-101238861</t>
  </si>
  <si>
    <t>https://community.secop.gov.co/Public/Tendering/OpportunityDetail/Index?noticeUID=CO1.NTC.1784071&amp;isFromPublicArea=True&amp;isModal=False</t>
  </si>
  <si>
    <t>CO1.PCCNTR.2282678</t>
  </si>
  <si>
    <t>025-2021-CPS-P(56603)</t>
  </si>
  <si>
    <t>GIOVANNY FERNANDO ROJAS VELÁSQUEZ</t>
  </si>
  <si>
    <t>CL 69 A  0 45 SUR</t>
  </si>
  <si>
    <t>gioro0928@gmail.com</t>
  </si>
  <si>
    <t>giovanny.rojas@gobiernobogota.gov.co</t>
  </si>
  <si>
    <t>Administrador de empresas, Especialista en Gestión Pública</t>
  </si>
  <si>
    <t>COORDINACION</t>
  </si>
  <si>
    <t>FDLUCD-025-2021 (56603)</t>
  </si>
  <si>
    <t>PRESTAR LOS SERVICIOS PROFESIONALES AL ÁREA DE GESTIÓN DE DESARROLLO LOCAL Y AL DESPACHO, PARA APOYAR EN LA CONSTRUCCIÓN, REVISIÓN, CARGUE Y CONSOLIDACIÓN DE INFORMES DE GESTIÓN CONTRACTUAL ¿SIVICOF, SIDEAP, PAC Y PREDIS¿, ENTRE OTROS A CARGO DEL FONDO DE DESARROLLO LOCAL DE USME CON DESTINO A ENTIDADES DE CONTROL Y ACTIVIDADES ADMINISTRATIVAS EN CUMPLIMIENTO DEL PLAN DE DESARROLLO LOCAL DE USME.</t>
  </si>
  <si>
    <t>419</t>
  </si>
  <si>
    <t>15-44-101238877</t>
  </si>
  <si>
    <t xml:space="preserve">https://community.secop.gov.co/Public/Tendering/OpportunityDetail/Index?noticeUID=CO1.NTC.1784766&amp;isFromPublicArea=True&amp;isModal=False
</t>
  </si>
  <si>
    <t>CO1.PCCNTR.2283549</t>
  </si>
  <si>
    <t>026-2021-CPS-P(56148)</t>
  </si>
  <si>
    <t>PEDRO ALFONSO FRANCO MORALES</t>
  </si>
  <si>
    <t>KR 18 A 151 48</t>
  </si>
  <si>
    <t>pfranco85@gmail.com</t>
  </si>
  <si>
    <t>pedro.franco@gobiernobogota.gov.co</t>
  </si>
  <si>
    <t>Politologo</t>
  </si>
  <si>
    <t>FDLUCD-026-2021(56148)</t>
  </si>
  <si>
    <t>PRESTAR LOS SERVICIOS PROFESIONALES PARA APOYAR A LA ALCALDESA LOCAL EN LA FORMULACIÓN, SEGUIMIENTO E IMPLEMENTACIÓN DE ACTUACIONES ADMINISTRATIVAS, PARA EL FORTALECIMIENTO DE LOS PROCESOS DE ATENCIÓN A LOS REQUERIMIENTOS DE LAS ENTIDADES Y ORGANISMOS A NIVEL NACIONAL, DISTRITAL Y LA JUNTA ADMINISTRADORA LOCAL, APLICANDO LA NORMATIVIDAD NACIONAL, DISTRITAL Y LOCAL VIGENTE</t>
  </si>
  <si>
    <t>415</t>
  </si>
  <si>
    <t>15-46-101020438</t>
  </si>
  <si>
    <t xml:space="preserve">https://community.secop.gov.co/Public/Tendering/OpportunityDetail/Index?noticeUID=CO1.NTC.1785119&amp;isFromPublicArea=True&amp;isModal=False
</t>
  </si>
  <si>
    <t>CO1.PCCNTR.2284023</t>
  </si>
  <si>
    <t>027-2021-CPS-P(57334)</t>
  </si>
  <si>
    <t>MILENA BUSTOS CORTES</t>
  </si>
  <si>
    <t>KR 1 B 71 F 06 SUR</t>
  </si>
  <si>
    <t>bustoscortesmilena@gmail.com</t>
  </si>
  <si>
    <t>milena.bustos@gobiernobogota.gov.co</t>
  </si>
  <si>
    <t>Administracion Publica</t>
  </si>
  <si>
    <t>FDLUCD-027-2021(57344)</t>
  </si>
  <si>
    <t>PRESTAR LOS SERVICIOS PROFESIONALES ESPECIALIZADOS COMO APOYO EN LA DEPURACIÓN DE LAS OBLIGACIONES POR PAGAR DEL FONDO DE DESARROLLO LOCAL DE USME DE LAS DIFERENTES VIGENCIAS, A TRAVÉS DE ACCIONES QUE PERMITAN LIQUIDAR, LIBERAR SALDOS, ELABORAR ACTAS DE FENECIMIENTO, DECLARAR POSIBLES INCUMPLIMIENTOS Y DEMÁS GESTIONES PARA EL CUMPLIMIENTO DE LAS METAS ESTABLECIDAS POR LA ALCALDÍA LOCAL DE USME.</t>
  </si>
  <si>
    <t>417</t>
  </si>
  <si>
    <t>15-44-101238864</t>
  </si>
  <si>
    <t>01/10/202</t>
  </si>
  <si>
    <t>ESMERALDA CASTRO</t>
  </si>
  <si>
    <t>https://community.secop.gov.co/Public/Tendering/OpportunityDetail/Index?noticeUID=CO1.NTC.1785060&amp;isFromPublicArea=True&amp;isModal=False</t>
  </si>
  <si>
    <t>CO1.PCCNTR.2283882</t>
  </si>
  <si>
    <t>028-2021-CPS-AG(56795)</t>
  </si>
  <si>
    <t>JORGE LEONARDO FORERO CASTAÑEDA</t>
  </si>
  <si>
    <t>KR 1 B ESTE 75 A 03 SUR</t>
  </si>
  <si>
    <t>leoforero1214@gmail.com</t>
  </si>
  <si>
    <t>jorge.forero@gobiernobogota.gov.co</t>
  </si>
  <si>
    <t>CDI</t>
  </si>
  <si>
    <t>FDLUCD-028-2021(56795)</t>
  </si>
  <si>
    <t>PRESTAR LOS SERVICIOS TÉCNICOS EN LOS PROCESOS DE ENTRADA Y SALIDA DE CORRESPONDENCIA DEL CDI, EJECUTANDO LOS PROCESOS ADMINISTRATIVOS PARA SU CONTROL Y VERIFICACIÓN.</t>
  </si>
  <si>
    <t>430</t>
  </si>
  <si>
    <t>15-44-101238875</t>
  </si>
  <si>
    <t>https://community.secop.gov.co/Public/Tendering/OpportunityDetail/Index?noticeUID=CO1.NTC.1785351&amp;isFromPublicArea=True&amp;isModal=False</t>
  </si>
  <si>
    <t>CO1.PCCNTR.2284247</t>
  </si>
  <si>
    <t>029-2021-CPS-P(56344)</t>
  </si>
  <si>
    <t xml:space="preserve">INGRID CAROLINA AVILA ALZATE </t>
  </si>
  <si>
    <t>DG 98 C SUR 6 - 34</t>
  </si>
  <si>
    <t>carolina.avila089@gmail.com</t>
  </si>
  <si>
    <t>ingrid.avila@gobiernobogota.gov.co</t>
  </si>
  <si>
    <t>Administradora pública</t>
  </si>
  <si>
    <t>FDLUCD-029-2021 (56344)</t>
  </si>
  <si>
    <t>416</t>
  </si>
  <si>
    <t>14-46-101049829</t>
  </si>
  <si>
    <t>https://community.secop.gov.co/Public/Tendering/OpportunityDetail/Index?noticeUID=CO1.NTC.1784883&amp;isFromPublicArea=True&amp;isModal=False</t>
  </si>
  <si>
    <t>CO1.PCCNTR.2283937</t>
  </si>
  <si>
    <t>030-2021-CPS-P(56606)</t>
  </si>
  <si>
    <t>HENRY ALONSO ARIZA GRANADOS</t>
  </si>
  <si>
    <t>CR 1 A BIS 72 34 SUR</t>
  </si>
  <si>
    <t>henryalonarizag@gmail.com</t>
  </si>
  <si>
    <t>henry.ariza@gobiernobogota.gov.co</t>
  </si>
  <si>
    <t>Ingeniero Industrial</t>
  </si>
  <si>
    <t>FDLUCD-030-2021 (56606)</t>
  </si>
  <si>
    <t>APOYAR TÉCNICAMENTE A LOS RESPONSABLES E INTEGRANTES DE LOS PROCESOS EN LA IMPLEMENTACIÓN DE HERRAMIENTAS DE GESTIÓN, SIGUIENDO LOS LINEAMIENTOS METODOLÓGICOS ESTABLECIDOS POR SECRETARIA DISTRITAL DE GOBIERNO</t>
  </si>
  <si>
    <t>418</t>
  </si>
  <si>
    <t>15-44-10123869</t>
  </si>
  <si>
    <t>https://community.secop.gov.co/Public/Tendering/OpportunityDetail/Index?noticeUID=CO1.NTC.1785063&amp;isFromPublicArea=True&amp;isModal=False</t>
  </si>
  <si>
    <t>CO1.PCCNTR.2283890</t>
  </si>
  <si>
    <t>031-2021-CPS-P(56423)</t>
  </si>
  <si>
    <t>JHON FREDDY JIMÉNEZ</t>
  </si>
  <si>
    <t>LA MESA CUNDINAMARCA</t>
  </si>
  <si>
    <t>KR 7 93 39 SUR</t>
  </si>
  <si>
    <t>jfjimenez18@hotmail.com</t>
  </si>
  <si>
    <t>jhon.jimenez@gobiernobogota.gov.co</t>
  </si>
  <si>
    <t>Licenciado en educación básica</t>
  </si>
  <si>
    <t>FDLUCD-031-2021 (56423)</t>
  </si>
  <si>
    <t>PRESTAR SERVICIOS PROFESIONALES DE APOYO A LA ALCALDÍA LOCAL DE USME EN LA IMPLEMENTACIÓN DE ESTRATEGIAS QUE GARANTICEN LA PROMOCIÓN Y PROTECCIÓN DEL DERECHO A LA PARTICIPACIÓN DEMOCRÁTICA DE LOS HABITANTES DE LA LOCALIDAD</t>
  </si>
  <si>
    <t>446</t>
  </si>
  <si>
    <t>12-44-101204754</t>
  </si>
  <si>
    <t>CAMILO CRUZ</t>
  </si>
  <si>
    <t>https://community.secop.gov.co/Public/Tendering/OpportunityDetail/Index?noticeUID=CO1.NTC.1789643&amp;isFromPublicArea=True&amp;isModal=False</t>
  </si>
  <si>
    <t>CO1.PCCNTR.2288768</t>
  </si>
  <si>
    <t>032-2021-CPS-P(56344)</t>
  </si>
  <si>
    <t>MILTON ROBERTO TORRES TORRES</t>
  </si>
  <si>
    <t>KR 32 A 2 A 10</t>
  </si>
  <si>
    <t>PUENTE ARANDA</t>
  </si>
  <si>
    <t>miltonr1970@hotmail.com</t>
  </si>
  <si>
    <t>milton.torres@gobiernobogota.gov.co</t>
  </si>
  <si>
    <t>Ing industrial</t>
  </si>
  <si>
    <t>FDLUCD-032-2021(56344)</t>
  </si>
  <si>
    <t>445</t>
  </si>
  <si>
    <t>30-46-101007162</t>
  </si>
  <si>
    <t>https://community.secop.gov.co/Public/Tendering/OpportunityDetail/Index?noticeUID=CO1.NTC.1790132&amp;isFromPublicArea=True&amp;isModal=False</t>
  </si>
  <si>
    <t>CO1.PCCNTR.2289539</t>
  </si>
  <si>
    <t>033-2021-CPS-P(57368)</t>
  </si>
  <si>
    <t>ROBERTO ALFONSO GOMEZ HERNANDEZ</t>
  </si>
  <si>
    <t>CHIQUINQUIRA</t>
  </si>
  <si>
    <t>CL 25 B 36 29 APTO 502</t>
  </si>
  <si>
    <t>TEUSAQUILLO</t>
  </si>
  <si>
    <t>ragomezh@unal.edu.co</t>
  </si>
  <si>
    <t>roberto.gomez@gobiernobogota.gov.co</t>
  </si>
  <si>
    <t>Ingeniero Civil</t>
  </si>
  <si>
    <t>FDLUCD-033-2021 (57368)</t>
  </si>
  <si>
    <t>EL CONTRATISTA SE OBLIGA CON EL FONDO DE DESARROLLO LOCAL DE USME A PRESTAR SUS SERVICIOS PROFESIONALES EN LA FORMULACION, PLANEACION, PRESENTACIÓN Y SEGUIMIENTO DE LOS PROYECTOS DE INFRAESTRUCTURA Y OBRAS CIVILES QUE DESARROLLE LA ENTIDAD, Y EN LOS REQUERMIENTOS DE INFRAESTRUCTURA CIVIL QUE TENGA LA ALCALDIA LOCAL</t>
  </si>
  <si>
    <t>13-30-11-60-233-000000-1809</t>
  </si>
  <si>
    <t>Infraestructura para la cultura, recreación y deporte</t>
  </si>
  <si>
    <t>24/02/2021 </t>
  </si>
  <si>
    <t>25/12/2021 </t>
  </si>
  <si>
    <t>458</t>
  </si>
  <si>
    <t>30-46-101007171</t>
  </si>
  <si>
    <t xml:space="preserve">CESAR MALAGON </t>
  </si>
  <si>
    <t>https://community.secop.gov.co/Public/Tendering/OpportunityDetail/Index?noticeUID=CO1.NTC.1792088&amp;isFromPublicArea=True&amp;isModal=False</t>
  </si>
  <si>
    <t>CO1.PCCNTR.2291654</t>
  </si>
  <si>
    <t>JEISSON CUBILLOS MORA</t>
  </si>
  <si>
    <t>034-2021-CPS-AG(56236)</t>
  </si>
  <si>
    <t>WILSON ERNESTO DIAZ CASTRO</t>
  </si>
  <si>
    <t>DUITAMA</t>
  </si>
  <si>
    <t>KR 14 A 71 F 06 SUR</t>
  </si>
  <si>
    <t>wilsondiazcastro@gmail.com</t>
  </si>
  <si>
    <t>wilson.diaz@gobiernobogota.gov.co</t>
  </si>
  <si>
    <t>FDLUCD-034-2021 (56236)</t>
  </si>
  <si>
    <t>PRESTAR LOS SERVICIOS DE APOYO TÉCNICO EN TODAS LAS ACTIVIDADES DE TIPO OPERATIVO Y ADMINISTRATIVO RELACIONADAS CON LA FORMULACIÓN Y EJECUCIÓN DE LOS PROYECTOS Y CONTRATOS DE INFRAESTRUCTURA DE LA ALCALDÍA LOCAL DE USME.</t>
  </si>
  <si>
    <t>13-30-11-60-555-000000-1854</t>
  </si>
  <si>
    <t>Intervención, dotación de salones comunales para el fortalecimiento de la participación ciudadana</t>
  </si>
  <si>
    <t>457</t>
  </si>
  <si>
    <t>15-44101238969</t>
  </si>
  <si>
    <t>24/02/201</t>
  </si>
  <si>
    <t>https://community.secop.gov.co/Public/Tendering/OpportunityDetail/Index?noticeUID=CO1.NTC.1792803&amp;isFromPublicArea=True&amp;isModal=False</t>
  </si>
  <si>
    <t>CO1.PCCNTR.2291924</t>
  </si>
  <si>
    <t>035-2021-CPS-P(57368)</t>
  </si>
  <si>
    <t>CLARA PATRICIA GUTIERREZ SUAREZ</t>
  </si>
  <si>
    <t>BARRANCABERMEJA</t>
  </si>
  <si>
    <t>CL 151 13 A 50 T1 APTO 1804</t>
  </si>
  <si>
    <t>USAQUEN</t>
  </si>
  <si>
    <t>clarawilly@hotmail.com</t>
  </si>
  <si>
    <t>clara.gutierrez@gobiernobogota.gov.co</t>
  </si>
  <si>
    <t>Arquitecta</t>
  </si>
  <si>
    <t>FDLUCD-035-2021 (57368)</t>
  </si>
  <si>
    <t>467</t>
  </si>
  <si>
    <t>30-46-101007166</t>
  </si>
  <si>
    <t>https://community.secop.gov.co/Public/Tendering/OpportunityDetail/Index?noticeUID=CO1.NTC.1792290&amp;isFromPublicArea=True&amp;isModal=False</t>
  </si>
  <si>
    <t>CO1.PCCNTR.2291907</t>
  </si>
  <si>
    <t>036-2021-CPS-P(56328)</t>
  </si>
  <si>
    <t>KR 8 B 75 C 21 SUR</t>
  </si>
  <si>
    <t>ricardo.castro@gobiernobogota.gov.co</t>
  </si>
  <si>
    <t>Administrador Público</t>
  </si>
  <si>
    <t>FDLUCD-036-2021 (56328)</t>
  </si>
  <si>
    <t>PRESTAR LOS SERVICIOS PROFESIONALES ESPECIALIZADOS EN APOYO A REVISIÓN, DISTRIBUCIÓN, ESTRUCTURACIÓN. FORMULACIÓN, SEGUIMIENTO Y EVALUACIÓN DE LOS PROYECTOS DE INVERSIÓN Y GASTOS DE FUNCIONAMIENTO DEL ÁREA GESTIÓN DEL DESARROLLO DE LA ALCALDÍA LOCAL DE USME.</t>
  </si>
  <si>
    <t>447</t>
  </si>
  <si>
    <t>30-46-101007164</t>
  </si>
  <si>
    <t>https://community.secop.gov.co/Public/Tendering/OpportunityDetail/Index?noticeUID=CO1.NTC.1792452&amp;isFromPublicArea=True&amp;isModal=False</t>
  </si>
  <si>
    <t>CO1.PCCNTR.2292016</t>
  </si>
  <si>
    <t>037-2021-CPS-AG(56795)</t>
  </si>
  <si>
    <t>CARLOS ENRIQUE VERA SANTANA</t>
  </si>
  <si>
    <t>KR 11 67 D 65 SUR</t>
  </si>
  <si>
    <t>cevers_04@hotmail.com</t>
  </si>
  <si>
    <t>carlos.santana@gobiernobogota.gov.co</t>
  </si>
  <si>
    <t>Comercio Internacional</t>
  </si>
  <si>
    <t>FDLUCD-037-2021(56795)</t>
  </si>
  <si>
    <t>449</t>
  </si>
  <si>
    <t>15-44-101238977</t>
  </si>
  <si>
    <t>https://community.secop.gov.co/Public/Tendering/OpportunityDetail/Index?noticeUID=CO1.NTC.1793105&amp;isFromPublicArea=True&amp;isModal=False</t>
  </si>
  <si>
    <t>CO1.PCCNTR.2292374</t>
  </si>
  <si>
    <t>038-2021-CPS-P(56280)</t>
  </si>
  <si>
    <t>FABIAN MAURICIO BENAVIDES GARCIA</t>
  </si>
  <si>
    <t>CL 2 G 40 D 03</t>
  </si>
  <si>
    <t>mauben1016@gmail.com</t>
  </si>
  <si>
    <t>fabian.benavides@gobiernobogota.gov.co</t>
  </si>
  <si>
    <t>FDLUCD-038-2021(56280)</t>
  </si>
  <si>
    <t>448</t>
  </si>
  <si>
    <t>30-46-101007174</t>
  </si>
  <si>
    <t>https://community.secop.gov.co/Public/Tendering/OpportunityDetail/Index?noticeUID=CO1.NTC.1793058&amp;isFromPublicArea=True&amp;isModal=False</t>
  </si>
  <si>
    <t>CO1.PCCNTR.2292553</t>
  </si>
  <si>
    <t>039-2021-CPS-P(56280)</t>
  </si>
  <si>
    <t>JOHN LEANDRO BETANCOURTH GUTIERREZ</t>
  </si>
  <si>
    <t>GRANADA (META)</t>
  </si>
  <si>
    <t>CL 71 C 94 A 52</t>
  </si>
  <si>
    <t>ingjohn91@gmail.com</t>
  </si>
  <si>
    <t>john.betancourth@gobiernobogota.gov.co</t>
  </si>
  <si>
    <t>FDLUCD-039-2021(56280)</t>
  </si>
  <si>
    <t>465</t>
  </si>
  <si>
    <t>30-46-101007167</t>
  </si>
  <si>
    <t>https://community.secop.gov.co/Public/Tendering/OpportunityDetail/Index?noticeUID=CO1.NTC.1794213&amp;isFromPublicArea=True&amp;isModal=False</t>
  </si>
  <si>
    <t>CO1.PCCNTR.2293838</t>
  </si>
  <si>
    <t>040-2021-CPS-P(56280)</t>
  </si>
  <si>
    <t>JHON GENER SANTOFIMIO RIVERA</t>
  </si>
  <si>
    <t>ATACO (TOLIMA)</t>
  </si>
  <si>
    <t>KR 11 A 190 46 INT 1 APTO 203</t>
  </si>
  <si>
    <t>ANTONIO NARIÑO</t>
  </si>
  <si>
    <t>jgsantofimior@gmail.com</t>
  </si>
  <si>
    <t>jhon.santofimio@gobiernobogota.gov.co</t>
  </si>
  <si>
    <t>Ingeniero de infraestructura</t>
  </si>
  <si>
    <t>FDLUCD-040-2021(56280)</t>
  </si>
  <si>
    <t>464</t>
  </si>
  <si>
    <t>30-46-101007183</t>
  </si>
  <si>
    <t>https://community.secop.gov.co/Public/Tendering/OpportunityDetail/Index?noticeUID=CO1.NTC.1794259&amp;isFromPublicArea=True&amp;isModal=False</t>
  </si>
  <si>
    <t>CO1.PCCNTR.2294111</t>
  </si>
  <si>
    <t>041-2021-CPS-P(56810)</t>
  </si>
  <si>
    <t xml:space="preserve">JAIRO ESTEBAN ALFONSO RINCON </t>
  </si>
  <si>
    <t>CL 44 B SUR 73 C 28</t>
  </si>
  <si>
    <t>jairoalfonso21@gmail.com</t>
  </si>
  <si>
    <t>jairo.alfonso@gobiernobogota.gov.co</t>
  </si>
  <si>
    <t>SEGURIDAD Y CONVIVENCIA</t>
  </si>
  <si>
    <t>FDLUCD-041-2021(56810)</t>
  </si>
  <si>
    <t>APOYAR EL (LA) ALCALDE (SA) LOCAL EN LA GESTIÓN DE LOS ASUNTOS RELACIONADOS CON SEGURIDAD CIUDADANA, CONVIVENCIA Y PREVENCIÓN DE CONFLICTIVIDADES, VIOLENCIAS Y DELITOS EN LA LOCALIDAD, DE CONFORMIDAD CON EL MARCO NORMATIVO APLICABLE EN LA MATERIA.</t>
  </si>
  <si>
    <t>462</t>
  </si>
  <si>
    <t>12-46-101046426</t>
  </si>
  <si>
    <t>https://community.secop.gov.co/Public/Tendering/OpportunityDetail/Index?noticeUID=CO1.NTC.1792898&amp;isFromPublicArea=True&amp;isModal=False</t>
  </si>
  <si>
    <t>CO1.PCCNTR.2292627</t>
  </si>
  <si>
    <t>042-2021-CPS-P(56130)</t>
  </si>
  <si>
    <t>LADY VIVIANA RODRIGUEZ MONDRAGON</t>
  </si>
  <si>
    <t>KR 98 A 15 A 70 T 21 APTO 204</t>
  </si>
  <si>
    <t>amvirod@gmail.com</t>
  </si>
  <si>
    <t>lady.rodriguez@gobiernobogota.gov.co</t>
  </si>
  <si>
    <t>administradora ambiental</t>
  </si>
  <si>
    <t>FDLUCD-042-2021(56130)</t>
  </si>
  <si>
    <t>PRESTAR SUS SERVICIOS PROFESIONALES ESPECIALIZADOS PARA APOYAR LA IMPLEMENTACIÓN DE HERRAMIENTAS DE GESTIÓN, SIGUIENDO LOS LINEAMIENTOS METODOLÓGICOS ESTABLECIDOS POR PLANEACIÓN  DISTRITAL.</t>
  </si>
  <si>
    <t>455</t>
  </si>
  <si>
    <t>30-46-101007176</t>
  </si>
  <si>
    <t>https://community.secop.gov.co/Public/Tendering/OpportunityDetail/Index?noticeUID=CO1.NTC.1793120&amp;isFromPublicArea=True&amp;isModal=False</t>
  </si>
  <si>
    <t>CO1.PCCNTR.2292537</t>
  </si>
  <si>
    <t>043-2021-CPS-P(56347)</t>
  </si>
  <si>
    <t>ANDRES SALAMANCA PRIETO</t>
  </si>
  <si>
    <t xml:space="preserve">TV 3 D 70 A 22 SUR </t>
  </si>
  <si>
    <t>andres.2805@hotmail.com</t>
  </si>
  <si>
    <t>andres.salamanca@gobiernobogota.gov.co</t>
  </si>
  <si>
    <t>FDLUCD-043-2021(56347)</t>
  </si>
  <si>
    <t>461</t>
  </si>
  <si>
    <t>12-46-101046412</t>
  </si>
  <si>
    <t>https://community.secop.gov.co/Public/Tendering/OpportunityDetail/Index?noticeUID=CO1.NTC.1793089&amp;isFromPublicArea=True&amp;isModal=False</t>
  </si>
  <si>
    <t>CO1.PCCNTR.2293017</t>
  </si>
  <si>
    <t>044-2021-CPS-P(56280)</t>
  </si>
  <si>
    <t>OSCAR FABRICIO CRUZ RUBIO</t>
  </si>
  <si>
    <t>KR 14 136 22 SUR</t>
  </si>
  <si>
    <t>oscar_cr19@hotmail.com</t>
  </si>
  <si>
    <t>oscar.cruz@gobiernobogota.gov.co</t>
  </si>
  <si>
    <t>FDLUCD-044-2021 (56280)</t>
  </si>
  <si>
    <t>450</t>
  </si>
  <si>
    <t>30-46-101007173</t>
  </si>
  <si>
    <t>https://community.secop.gov.co/Public/Tendering/OpportunityDetail/Index?noticeUID=CO1.NTC.1793069&amp;isFromPublicArea=True&amp;isModal=False</t>
  </si>
  <si>
    <t>CO1.PCCNTR.2292848</t>
  </si>
  <si>
    <t>CARLOS ARTURO ALFONSO</t>
  </si>
  <si>
    <t>045-2021-CPS-P(56322)</t>
  </si>
  <si>
    <t>NELSON MONTENEGRO MONSALVE</t>
  </si>
  <si>
    <t>CL 56 SUR 2 20 ESTE</t>
  </si>
  <si>
    <t>nelson.soda@hotmail.com</t>
  </si>
  <si>
    <t>Bachiller</t>
  </si>
  <si>
    <t>FDLUCD-045-2021 (56322)</t>
  </si>
  <si>
    <t>PRESTAR APOYO A LOS PROCESOS ASISTENCIALES Y ADMINISTRATIVOS PARA EL CONTROL, CONSOLIDACION. VERIFICACION, TRASCRIPCION DE ACTAS, PROYECCION DE LOS OFICIOS, ASISTENCIA EN SESIONES Y ACTUALIZACION DE DOCUMENTOS FISICOS Y EN MEDIO MAGNETICO DE LA JUNTA ADMINISTRADORA LOCAL DE USME</t>
  </si>
  <si>
    <t>451</t>
  </si>
  <si>
    <t>15-44-101238987</t>
  </si>
  <si>
    <t>https://community.secop.gov.co/Public/Tendering/OpportunityDetail/Index?noticeUID=CO1.NTC.1793556&amp;isFromPublicArea=True&amp;isModal=False</t>
  </si>
  <si>
    <t>CO1.PCCNTR.2293037</t>
  </si>
  <si>
    <t>046-2021-CPS-P(56636)</t>
  </si>
  <si>
    <t>LUIS GONZALO HERNANDEZ VELANDIA</t>
  </si>
  <si>
    <t>KR 112 B BIS 64 32</t>
  </si>
  <si>
    <t>arq_lghernandez@hotmail.es</t>
  </si>
  <si>
    <t>luis.hernandez@gobiernobogota.gov.co</t>
  </si>
  <si>
    <t>FDLUCD-046-2021 (56636)</t>
  </si>
  <si>
    <t>APOYAR TÉCNICAMENTE LAS DISTINTAS ETAPAS DE LOS PROCESOS DE COMPETENCIA DE LA ALCALDÍA LOCAL PARA LA DEPURACIÓN DE ACTUACIONES ADMINISTRATIVAS</t>
  </si>
  <si>
    <t>459</t>
  </si>
  <si>
    <t>15-44-101238988</t>
  </si>
  <si>
    <t>JURIDICA</t>
  </si>
  <si>
    <t>https://community.secop.gov.co/Public/Tendering/OpportunityDetail/Index?noticeUID=CO1.NTC.1793569&amp;isFromPublicArea=True&amp;isModal=False</t>
  </si>
  <si>
    <t>CO1.PCCNTR.2293112</t>
  </si>
  <si>
    <t>047-2021-CPS-P(56634)</t>
  </si>
  <si>
    <t>DAVID EDUARDO SANTAMARIA GARZON</t>
  </si>
  <si>
    <t>CL 74 B 14 A 16 02 SUR</t>
  </si>
  <si>
    <t>davids0313@outlook.com</t>
  </si>
  <si>
    <t>david.santamaria@gobiernobogota.gov.co</t>
  </si>
  <si>
    <t>FDLUCD-047-2021 (56634)</t>
  </si>
  <si>
    <t>APOYAR JURÍDICAMENTE A LA COORDINACIÒN EN LAS ACCIONES REQUERIDAS RELACIONADAS CON CÒDIGO DE POLICÌA</t>
  </si>
  <si>
    <t>460</t>
  </si>
  <si>
    <t>15-44-101238997</t>
  </si>
  <si>
    <t>EDGAR GUTIERREZ</t>
  </si>
  <si>
    <t>https://community.secop.gov.co/Public/Tendering/OpportunityDetail/Index?noticeUID=CO1.NTC.1793912&amp;isFromPublicArea=True&amp;isModal=False</t>
  </si>
  <si>
    <t>CO1.PCCNTR.2293612</t>
  </si>
  <si>
    <t>048-2021-CPS-AG(56571)</t>
  </si>
  <si>
    <t>JENNIFFER PAOLA CONTRERAS RODRIGUEZ</t>
  </si>
  <si>
    <t>DG 64 A SUR 43 A 16</t>
  </si>
  <si>
    <t>jennifferc.2205@gmail.com</t>
  </si>
  <si>
    <t>jennifer.contreras@gobiernobogota.gov.co</t>
  </si>
  <si>
    <t>tecnologo en gestion</t>
  </si>
  <si>
    <t>PRESUPUESTO</t>
  </si>
  <si>
    <t>FDLUCD-048-2021(56571)</t>
  </si>
  <si>
    <t>PRESTAR LOS SERVICIOS TÉCNICOS EN LOS PROCESOS ADMINISTRATIVOS, CONTABLES Y PRESUPUESTALES QUE ADELANTE EL FONDO DE DESARROLLO LOCAL DE USME, EN EL ÁREA DE GESTIÒN DEL DESARROLLO, ADMINISTRATIVA Y FINANZAS  DE LA ALCALDÍA LOCAL DE USME</t>
  </si>
  <si>
    <t>454</t>
  </si>
  <si>
    <t>15-44-101238991</t>
  </si>
  <si>
    <t>LIGIA NELLY TILAGUY SANCHEZ</t>
  </si>
  <si>
    <t>https://community.secop.gov.co/Public/Tendering/OpportunityDetail/Index?noticeUID=CO1.NTC.1793530&amp;isFromPublicArea=True&amp;isModal=False</t>
  </si>
  <si>
    <t>CO1.PCCNTR.2292770</t>
  </si>
  <si>
    <t>049-2021-CPS-P(56423)</t>
  </si>
  <si>
    <t>ANA OTILIA CUERVO AREVALO</t>
  </si>
  <si>
    <t>CR 2 137 44 SUR</t>
  </si>
  <si>
    <t>oticat@gmail.com</t>
  </si>
  <si>
    <t>ana.cuervo@gobiernobogota.gov.co</t>
  </si>
  <si>
    <t xml:space="preserve">especializacion gestion publica </t>
  </si>
  <si>
    <t>FDLUCD-049-2021 (56423)</t>
  </si>
  <si>
    <t>452</t>
  </si>
  <si>
    <t>30-46-101007178</t>
  </si>
  <si>
    <t>https://community.secop.gov.co/Public/Tendering/OpportunityDetail/Index?noticeUID=CO1.NTC.1793960&amp;isFromPublicArea=True&amp;isModal=False</t>
  </si>
  <si>
    <t>CO1.PCCNTR.2293366</t>
  </si>
  <si>
    <t>050-2021-CPS-P(56066)</t>
  </si>
  <si>
    <t xml:space="preserve">ZANIN SUA SUA </t>
  </si>
  <si>
    <t>SOCOTA BOYACA</t>
  </si>
  <si>
    <t>CR 2 185 C 09</t>
  </si>
  <si>
    <t>zanin.suasua@gmail.com</t>
  </si>
  <si>
    <t>zanin.sua@gobiernobogota.gov.co</t>
  </si>
  <si>
    <t>Salud Total</t>
  </si>
  <si>
    <t>CASA DE CONSUMIDOR</t>
  </si>
  <si>
    <t>FDLU-050-2021(56066)</t>
  </si>
  <si>
    <t>PRESTAR LOS SERVICIOS PROFESIONALES COMO ABOGADO PARA PONER EN FUNCIONAMIENTO Y MANTENER EN PLENA OPERATIVIDAD UN (1) PUNTO DE ATENCIÓN AL CONSUMIDOR, AL SERVICIO DE LA COMUNIDAD Y DE LOS CONSUMIDORES DE LA LOCALIDAD DE USME</t>
  </si>
  <si>
    <t>466</t>
  </si>
  <si>
    <t>14-44-101239016</t>
  </si>
  <si>
    <t>CASA DEL CONSUMIDOR</t>
  </si>
  <si>
    <t>DIANA PAREDES</t>
  </si>
  <si>
    <t>https://community.secop.gov.co/Public/Tendering/OpportunityDetail/Index?noticeUID=CO1.NTC.1794246&amp;isFromPublicArea=True&amp;isModal=False</t>
  </si>
  <si>
    <t>CO1.PCCNTR.2293939</t>
  </si>
  <si>
    <t>051-2021-CPS-AG(56707)</t>
  </si>
  <si>
    <t>GILBERTO ALEJANDRO VELEZ ZULUAGA</t>
  </si>
  <si>
    <t>PEREIRA (RISARALDA)</t>
  </si>
  <si>
    <t>KR 18 69 D 69 SUR</t>
  </si>
  <si>
    <t>CIUDAD BOLIVAR</t>
  </si>
  <si>
    <t>alejovelez215@gmail.com</t>
  </si>
  <si>
    <t>alejandro.velez@gobiernobogota.gov.co</t>
  </si>
  <si>
    <t>FDLUCD-051-2021(56707)</t>
  </si>
  <si>
    <t>PRESTAR LOS SERVICIOS TÉCNICOS Y ADMINISTRATIVOS PARA EL CONTROL, CONSOLIDACIÓN, VERIFICACIÓN, DIGITACIÓN, ELABORACIÓN Y ACTUALIZACIÓN DE DOCUMENTOS FÍSICOS Y EN MEDIO MAGNÉTICO, ASÍ COMO LA DISTRIBUCIÓN DE ENTRADA Y SALIDA DE LA CORRESPONDENCIA DEL ÁREA DE GESTIÓN DE DESARROLLO LOCAL DE LA ALCALDÍA LOCAL DE USME</t>
  </si>
  <si>
    <t>456</t>
  </si>
  <si>
    <t>15-44-101239004</t>
  </si>
  <si>
    <t>https://community.secop.gov.co/Public/Tendering/OpportunityDetail/Index?noticeUID=CO1.NTC.1794261&amp;isFromPublicArea=True&amp;isModal=False</t>
  </si>
  <si>
    <t>CO1.PCCNTR.2293951</t>
  </si>
  <si>
    <t>052-2021-CPS-AG(56835)</t>
  </si>
  <si>
    <t>ANGIE PAOLA TIBADUIZA GUTIERREZ</t>
  </si>
  <si>
    <t>CRA 30 A 3 85</t>
  </si>
  <si>
    <t>angieptibaduizag@gmail.com</t>
  </si>
  <si>
    <t>angie.tibaduiza@gobiernobogota.gov.co</t>
  </si>
  <si>
    <t>FDLUCD-052-2021(56835)</t>
  </si>
  <si>
    <t>PRESTAR LOS SERVICIOS ASISTENCIALES EN EL ÁREA GESTIÓN  POLICIVA DE LA ALCALDÍA LOCAL DE USME, COMO APOYO EN TODO LO RELACIONADO CON ATENCIÓN INTEGRAL DE LAS COMISIONES CIVILES ORDENADAS POR LAS AUTORIDADES JURISDICCIONALES DE LA REPÚBLICA CON RELACIÓN A LAS  ACTUACIONES ADMINISTRATIVAS PROCEDENTES.</t>
  </si>
  <si>
    <t>453</t>
  </si>
  <si>
    <t>12-46-101046502</t>
  </si>
  <si>
    <t>https://community.secop.gov.co/Public/Tendering/OpportunityDetail/Index?noticeUID=CO1.NTC.1794550&amp;isFromPublicArea=True&amp;isModal=False</t>
  </si>
  <si>
    <t>CO1.PCCNTR.2294110</t>
  </si>
  <si>
    <t>053-2021-CPS-AG(55943)</t>
  </si>
  <si>
    <t>SUSANA SÁNCHEZ GÓMEZ</t>
  </si>
  <si>
    <t>DG 89 BIS B SUR 4 D 28 CASA 61</t>
  </si>
  <si>
    <t>susan0108@hotmail.com</t>
  </si>
  <si>
    <t>susana.sanchez@gobiernobogota.gov.co</t>
  </si>
  <si>
    <t>FDLUCD-053-2021 (55943)</t>
  </si>
  <si>
    <t>BRINDAR APOYO RELACIONADO CON LOS PROCESOS DE ENTRADA Y SALIDA DE CORRESPONDENCIA DEL CDI, EJECUTANDO LOS PROCESOS ADMINISTRATIVOS PARA SU CONTROL Y VERIFICACIÓN.</t>
  </si>
  <si>
    <t>463</t>
  </si>
  <si>
    <t>15-44-101239018</t>
  </si>
  <si>
    <t>25/02/2021 </t>
  </si>
  <si>
    <t>https://community.secop.gov.co/Public/Tendering/OpportunityDetail/Index?noticeUID=CO1.NTC.1795817&amp;isFromPublicArea=True&amp;isModal=False</t>
  </si>
  <si>
    <t>CO1.PCCNTR.2295351</t>
  </si>
  <si>
    <t>054-2021-CPS-P(56012)</t>
  </si>
  <si>
    <t>CLAUDIA PAOLA CASTRO ORJUELA</t>
  </si>
  <si>
    <t>KR 2 A 137 41 SUR</t>
  </si>
  <si>
    <t>paokastroo@hotmail.com</t>
  </si>
  <si>
    <t>claudia.castro@gobiernobogota.gov.co</t>
  </si>
  <si>
    <t>Economista</t>
  </si>
  <si>
    <t>FDLUCD-054-2021 (56012)</t>
  </si>
  <si>
    <t>470</t>
  </si>
  <si>
    <t>15-14-101239062</t>
  </si>
  <si>
    <t>https://community.secop.gov.co/Public/Tendering/OpportunityDetail/Index?noticeUID=CO1.NTC.1796309&amp;isFromPublicArea=True&amp;isModal=False</t>
  </si>
  <si>
    <t>CO1.PCCNTR.2295399</t>
  </si>
  <si>
    <t>055-2021-CPS-AG(56242)</t>
  </si>
  <si>
    <t>YULI GERALDINE VELASQUEZ VERGARA</t>
  </si>
  <si>
    <t>CL 76 SUR 8 D 53 ESTE</t>
  </si>
  <si>
    <t>Yulivelasquez96@gmail.com</t>
  </si>
  <si>
    <t>Yuli.vergara@gobiernobogota.gov.co</t>
  </si>
  <si>
    <t>Psicóloga</t>
  </si>
  <si>
    <t>SUBSIDIO C</t>
  </si>
  <si>
    <t>FDLUCD-055-2021(56242)</t>
  </si>
  <si>
    <t>PRESTAR LOS SERVICIOS TÉCNICOS PARA LA OPERACIÓN, SEGUIMIENTO Y CUMPLIMIENTO DE LOS PROCESOS Y PROCEDIMIENTOS DEL SERVICIO APOYOS PARA LA SEGURIDAD ECONÓMICA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t>
  </si>
  <si>
    <t>13-30-11-60-101-000000-1707</t>
  </si>
  <si>
    <t>Apoyos para la población vulnerable de Usme</t>
  </si>
  <si>
    <t>471</t>
  </si>
  <si>
    <t>15-44-101239112</t>
  </si>
  <si>
    <t>OFICINA SUBSIDIO TIPO C</t>
  </si>
  <si>
    <t>MIRYAM BARBOSA</t>
  </si>
  <si>
    <t>https://community.secop.gov.co/Public/Tendering/OpportunityDetail/Index?noticeUID=CO1.NTC.1797253&amp;isFromPublicArea=True&amp;isModal=False</t>
  </si>
  <si>
    <t>CO1.PCCNTR.2297403</t>
  </si>
  <si>
    <t>056-2021-CPS-P(56240)</t>
  </si>
  <si>
    <t>MYRIAM CRISTINA BARBOSA GUZMAN</t>
  </si>
  <si>
    <t>CALLE 3 A SUR 7 21 ESTE</t>
  </si>
  <si>
    <t>SAN CRISTOBAL</t>
  </si>
  <si>
    <t>mcristinabarbosa5@gmail.com</t>
  </si>
  <si>
    <t>myriam.barbosa@gobiernobogota.gov.co</t>
  </si>
  <si>
    <t>FDLUCD-056-2021(56240)</t>
  </si>
  <si>
    <t>LIDERAR Y GARANTIZAR LA IMPLEMENTACIÓN Y SEGUIMIENTO DE LOS PROCESOS Y PROCEDIMIENTOS DEL SERVICIO SOCIAL.</t>
  </si>
  <si>
    <t>474</t>
  </si>
  <si>
    <t>33-44-101210047</t>
  </si>
  <si>
    <t xml:space="preserve">DIEGO POSADA </t>
  </si>
  <si>
    <t>https://community.secop.gov.co/Public/Tendering/OpportunityDetail/Index?noticeUID=CO1.NTC.1797502&amp;isFromPublicArea=True&amp;isModal=False</t>
  </si>
  <si>
    <t>CO1.PCCNTR.2297280</t>
  </si>
  <si>
    <t>057-2021-CPS-P(56187)</t>
  </si>
  <si>
    <t>ANGELICA MORENO VARGAS</t>
  </si>
  <si>
    <t>KR 4 F BIS ESTE 88 35 SUR</t>
  </si>
  <si>
    <t>psangelica2017@gmail.com</t>
  </si>
  <si>
    <t xml:space="preserve">
angelica.moreno@gobiernobogota.gov.co</t>
  </si>
  <si>
    <t>FDLUCD-057-2021(56187)</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</si>
  <si>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</si>
  <si>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472</t>
  </si>
  <si>
    <t>15-44-101239054</t>
  </si>
  <si>
    <t>https://community.secop.gov.co/Public/Tendering/OpportunityDetail/Index?noticeUID=CO1.NTC.1797714&amp;isFromPublicArea=True&amp;isModal=False</t>
  </si>
  <si>
    <t>CO1.PCCNTR.2297464</t>
  </si>
  <si>
    <t>058-2021-CPS-AG(56875)</t>
  </si>
  <si>
    <t>CHRISTIAN BUSTOS BARRERO</t>
  </si>
  <si>
    <t>CL 76 B SUR 8 B 25</t>
  </si>
  <si>
    <t>chrizbustos@gmail.com</t>
  </si>
  <si>
    <t>christian.bustos@gobiernobogota.gov.co</t>
  </si>
  <si>
    <t>Técnico en sistemas</t>
  </si>
  <si>
    <t>FDLUCD-058-2021 (56875)</t>
  </si>
  <si>
    <t xml:space="preserve"> APOYAR Y DAR SOPORTE TÉCNICO AL ADMINISTRADOR Y USUARIO FINAL DE LA RED DE SISTEMAS Y TECNOLOGÍA E INFORMACIÓN DE LA ALCALDÍA LOCAL</t>
  </si>
  <si>
    <t>468</t>
  </si>
  <si>
    <t>15-44-101239066</t>
  </si>
  <si>
    <t>JOSE IGNACIO LEURO</t>
  </si>
  <si>
    <t>https://community.secop.gov.co/Public/Tendering/OpportunityDetail/Index?noticeUID=CO1.NTC.1797541&amp;isFromPublicArea=True&amp;isModal=False</t>
  </si>
  <si>
    <t>CO1.PCCNTR.2297739</t>
  </si>
  <si>
    <t>059-2021-CPS-P(56280)</t>
  </si>
  <si>
    <t xml:space="preserve">GILBERTO MORALES OROZCO </t>
  </si>
  <si>
    <t>tunja</t>
  </si>
  <si>
    <t>CL 175 63 35</t>
  </si>
  <si>
    <t>g.morales56@hotmail.com</t>
  </si>
  <si>
    <t>gilberto.morales@gobiernobogota.gov.co</t>
  </si>
  <si>
    <t>ingeniero civil</t>
  </si>
  <si>
    <t>FDLUCD-059-2021(56280)</t>
  </si>
  <si>
    <t>469</t>
  </si>
  <si>
    <t>30-46-101007186</t>
  </si>
  <si>
    <t>https://community.secop.gov.co/Public/Tendering/OpportunityDetail/Index?noticeUID=CO1.NTC.1797486&amp;isFromPublicArea=True&amp;isModal=False</t>
  </si>
  <si>
    <t>CO1.PCCNTR.2298005</t>
  </si>
  <si>
    <t>060-2021-CPS-P(56187)</t>
  </si>
  <si>
    <t>JENNIFER LISED MARTINEZ DIAZ</t>
  </si>
  <si>
    <t>CL 78 SUR  7 22</t>
  </si>
  <si>
    <t>jenn.90@hotmail.com</t>
  </si>
  <si>
    <t>Trabajadora socios</t>
  </si>
  <si>
    <t>FDLUCD-60-2021(56187)</t>
  </si>
  <si>
    <t>473</t>
  </si>
  <si>
    <t>15-44-101239064</t>
  </si>
  <si>
    <t>https://community.secop.gov.co/Public/Tendering/OpportunityDetail/Index?noticeUID=CO1.NTC.1797787&amp;isFromPublicArea=True&amp;isModal=False</t>
  </si>
  <si>
    <t>CO1.PCCNTR.2297768</t>
  </si>
  <si>
    <t>061-2021-CPS-P(56836)</t>
  </si>
  <si>
    <t>JEISSON ANDRES PEREA GARCIA</t>
  </si>
  <si>
    <t xml:space="preserve">	
CL 64 112 B  82</t>
  </si>
  <si>
    <t>CUIDAD BOLIVAR</t>
  </si>
  <si>
    <t>jeisson.perea@gmail.com</t>
  </si>
  <si>
    <t>jeisson.perea@gobiernobogota.gov.co</t>
  </si>
  <si>
    <t>Ingeniero catastral y geodesta</t>
  </si>
  <si>
    <t>FDLUCD-061-2021(56836)</t>
  </si>
  <si>
    <t xml:space="preserve">APOYAR TÉCNICAMENTE LAS VISITAS PARA LA CORRESPONDIENTE EXPEDICIÓN DE LOS CERTIFICADOS DE PERMISO DE OCUPACIÓN A LOS PROYECTOS DE PROPIEDAD HORIZONTAL Y DEMÁS ACTUACIONES Y REQUERIMIENTOS RELACIONADOS ANTE LA ALCALDIA LOCAL DE USME </t>
  </si>
  <si>
    <t>475</t>
  </si>
  <si>
    <t>15-44-101239127</t>
  </si>
  <si>
    <t>https://community.secop.gov.co/Public/Tendering/OpportunityDetail/Index?noticeUID=CO1.NTC.1798416&amp;isFromPublicArea=True&amp;isModal=False</t>
  </si>
  <si>
    <t>CO1.PCCNTR.2298330</t>
  </si>
  <si>
    <t>062-2021-CPS-AG(56173)</t>
  </si>
  <si>
    <t>LUZ ADRIANA HERRERA CAMARGO</t>
  </si>
  <si>
    <t xml:space="preserve">KR 1 H BIS 81 78 S </t>
  </si>
  <si>
    <t>adriana.he1020@gmail.com</t>
  </si>
  <si>
    <t>luz.herrera@gobiernobogota.gov.co</t>
  </si>
  <si>
    <t>Profesional en negocios internacionales</t>
  </si>
  <si>
    <t>FDLUCD-062-2021 (56173)</t>
  </si>
  <si>
    <t>26/02/2021 </t>
  </si>
  <si>
    <t>483</t>
  </si>
  <si>
    <t>15-46-101020569</t>
  </si>
  <si>
    <t>ADRIANA MORALES</t>
  </si>
  <si>
    <t>https://community.secop.gov.co/Public/Tendering/OpportunityDetail/Index?noticeUID=CO1.NTC.1801306&amp;isFromPublicArea=True&amp;isModal=False</t>
  </si>
  <si>
    <t>CO1.PCCNTR.2301088</t>
  </si>
  <si>
    <t>063-2021-CPS-P(56423)</t>
  </si>
  <si>
    <t>DERLY ASTRID CORDERO GARCIA</t>
  </si>
  <si>
    <t>KR 11 67 09 SUR</t>
  </si>
  <si>
    <t>derlyastrid@gmail.com</t>
  </si>
  <si>
    <t>derly.cordero@gobiernobogota.gov.co</t>
  </si>
  <si>
    <t>Trabajadora Social</t>
  </si>
  <si>
    <t>FDLUCD-063-2021 (56423)</t>
  </si>
  <si>
    <t>479</t>
  </si>
  <si>
    <t>15-44-101239159</t>
  </si>
  <si>
    <t>https://community.secop.gov.co/Public/Tendering/OpportunityDetail/Index?noticeUID=CO1.NTC.1801304&amp;isFromPublicArea=True&amp;isModal=False</t>
  </si>
  <si>
    <t>CO1.PCCNTR.2301087</t>
  </si>
  <si>
    <t>064-2021-CPS-P(56187)</t>
  </si>
  <si>
    <t>JONATHAN RODRIGUEZ VELASQUEZ</t>
  </si>
  <si>
    <t>KR 102 141 18</t>
  </si>
  <si>
    <t>jonguez@live.com</t>
  </si>
  <si>
    <t>jonathan.rodriguez@gobiernobogota.gov.co</t>
  </si>
  <si>
    <t>Ingeniero industrial</t>
  </si>
  <si>
    <t>FDLUCD-064-2021 (56187)</t>
  </si>
  <si>
    <t>480</t>
  </si>
  <si>
    <t>15-44-101239167</t>
  </si>
  <si>
    <t>https://community.secop.gov.co/Public/Tendering/OpportunityDetail/Index?noticeUID=CO1.NTC.1801454&amp;isFromPublicArea=True&amp;isModal=False</t>
  </si>
  <si>
    <t>CO1.PCCNTR.2301932</t>
  </si>
  <si>
    <t>065-2021-CPS-P(56568)</t>
  </si>
  <si>
    <t>WENDY JHOLANY QUEVEDO RODRÍGUEZ,</t>
  </si>
  <si>
    <t>KR 136 A 151 02</t>
  </si>
  <si>
    <t>wquevedor@gmail.com</t>
  </si>
  <si>
    <t>wendy.quevedo@gobiernobogota.gov.co</t>
  </si>
  <si>
    <t>especializacion gerencia de proyectos</t>
  </si>
  <si>
    <t>FDLUCD-065-2021(56568)</t>
  </si>
  <si>
    <t>PRESTAR LOS SERVICIOS PROFESIONALES EN LOS PROCESOS ADMINISTRATIVOS, PRESUPUESTALES Y CONTABLES PARA EL CONTROL, CONSOLIDACIÓN, VERIFICACIÓN Y APLICACIÓN DE LAS NORMAS DE DERECHO CONTABLE, PRESUPUESTO Y SEGURIDAD SOCIAL, EN EL ÁREA DE GESTIÒN DEL DESARROLLO, ADMINISTRATIVA Y FINANZAS DE LA ALCALDÍA LOCAL DE USME</t>
  </si>
  <si>
    <t>476</t>
  </si>
  <si>
    <t>15-44-101239162</t>
  </si>
  <si>
    <t xml:space="preserve">TERMINACION ANTICIPADA </t>
  </si>
  <si>
    <t>https://community.secop.gov.co/Public/Tendering/OpportunityDetail/Index?noticeUID=CO1.NTC.1801765&amp;isFromPublicArea=True&amp;isModal=False</t>
  </si>
  <si>
    <t>CO1.PCCNTR.2302507</t>
  </si>
  <si>
    <t>066-2021-CPS-P(56483)</t>
  </si>
  <si>
    <t>EDGAR EDUARDO GUTIÉRREZ VARGAS</t>
  </si>
  <si>
    <t>CUCUTA</t>
  </si>
  <si>
    <t>CL 52 17 21</t>
  </si>
  <si>
    <t>e2guti@hotmail.com</t>
  </si>
  <si>
    <t>edgar.gutierrez@gobiernobogota.gov.co</t>
  </si>
  <si>
    <t>Derecho</t>
  </si>
  <si>
    <t>FDLUCD-066-2021(56483)</t>
  </si>
  <si>
    <t>PRESTAR LOS SERVICIOS PROFESIONALES PARA EL DESARROLLO DE LOS PROCESOS Y PROCEDIMIENTOS A CARGO DEL ÁREA DE GESTIÓN POLICIVA DE LA ALCALDIA LOCAL DE USME</t>
  </si>
  <si>
    <t>478</t>
  </si>
  <si>
    <t>15-44-101239165</t>
  </si>
  <si>
    <t>https://community.secop.gov.co/Public/Tendering/OpportunityDetail/Index?noticeUID=CO1.NTC.1801733&amp;isFromPublicArea=True&amp;isModal=False</t>
  </si>
  <si>
    <t>CO1.PCCNTR.2302058</t>
  </si>
  <si>
    <t>067-2021-CPS-P(56347)</t>
  </si>
  <si>
    <t>WILLIAM AUGUSTO ÁNGEL SÁNCHEZ</t>
  </si>
  <si>
    <t>CHOACHI</t>
  </si>
  <si>
    <t>CALLE 167 62 55 INT 117</t>
  </si>
  <si>
    <t>williangel0224@yahoo.com</t>
  </si>
  <si>
    <t>william.angel@gobiernobogota.gov.co</t>
  </si>
  <si>
    <t>ESPECIALISTA EN GERENCIA SOCIAL</t>
  </si>
  <si>
    <t>FDLUCD-067-2021(56347)</t>
  </si>
  <si>
    <t>477</t>
  </si>
  <si>
    <t>30-46-101007190</t>
  </si>
  <si>
    <t>https://community.secop.gov.co/Public/Tendering/OpportunityDetail/Index?noticeUID=CO1.NTC.1801761&amp;isFromPublicArea=True&amp;isModal=False</t>
  </si>
  <si>
    <t>CO1.PCCNTR.2303106</t>
  </si>
  <si>
    <t>068-2021-CPS-P(56187)</t>
  </si>
  <si>
    <t>GINA JOHANNA VÁSQUEZ CORTES</t>
  </si>
  <si>
    <t>CHOCONTA CUNDINAMARCA</t>
  </si>
  <si>
    <t>KR 2 48 R 43 SUR</t>
  </si>
  <si>
    <t>RAFAEL URIBE URIBE</t>
  </si>
  <si>
    <t>gjolis2809@gmail.com</t>
  </si>
  <si>
    <t>gina.vasquez@gobiernobogota.gov.co</t>
  </si>
  <si>
    <t>FDLUCD-068-2021(56187)</t>
  </si>
  <si>
    <t>482</t>
  </si>
  <si>
    <t xml:space="preserve"> 15-44-101239157</t>
  </si>
  <si>
    <t>https://community.secop.gov.co/Public/Tendering/OpportunityDetail/Index?noticeUID=CO1.NTC.1802253&amp;isFromPublicArea=True&amp;isModal=False</t>
  </si>
  <si>
    <t>CO1.PCCNTR.2302915</t>
  </si>
  <si>
    <t>069-2021-CPS-AG(56822)</t>
  </si>
  <si>
    <t>KAREN LILIANA PRIETO RODRIGUEZ</t>
  </si>
  <si>
    <t>CONCEPCION SANTANDER</t>
  </si>
  <si>
    <t>KR 11 A ESTE 17 B 45 SUR</t>
  </si>
  <si>
    <t>k.lprieto25@gmail.com</t>
  </si>
  <si>
    <t>karen.prieto@gobiernobogota.gov.co</t>
  </si>
  <si>
    <t>FDLUCD-069-2021(56822)</t>
  </si>
  <si>
    <t>PRESTAR APOYO ASISTENCIAL PARA LA DIGITALIZACIÓN Y MANEJO DEL APLICATIVO SI ACTÚA, ADELANTAR LOS PROCESOS ADMINISTRATIVOS PARA EL CONTROL, CONSOLIDACIÓN Y VERIFICACIÓN EN LA DIGITACIÓN, ELABORACIÓN Y ACTUALIZACIÓN DE DOCUMENTOS FÍSICOS Y EN MEDIO MAGNÉTICO DE LAS ACTUACIONES ADMINISTRATIVAS  DEL ÁREA DE GESTIÓN POLICIVA DE LA ALCALDÍA LOCAL DE USME.</t>
  </si>
  <si>
    <t>481</t>
  </si>
  <si>
    <t>15-44-101239156</t>
  </si>
  <si>
    <t>https://community.secop.gov.co/Public/Tendering/OpportunityDetail/Index?noticeUID=CO1.NTC.1802543&amp;isFromPublicArea=True&amp;isModal=False</t>
  </si>
  <si>
    <t>CO1.PCCNTR.2303307</t>
  </si>
  <si>
    <t>070-2021-CPS-AG(56548)</t>
  </si>
  <si>
    <t>RAFAEL RICARDO PAEZ MENDOZA</t>
  </si>
  <si>
    <t>CR 13 137  44 SUR</t>
  </si>
  <si>
    <t>rafapaez9003@gmail.com</t>
  </si>
  <si>
    <t>rafael.paez@gobiernobogota.gov.co</t>
  </si>
  <si>
    <t>FDLUCD-070-2021(56548)</t>
  </si>
  <si>
    <t>PRESTAR LOS SERVICIOS DE APOYO OPERATIVO, BRINDANDO APOYO EN LOS PROCESOS DE EXTENSIÓN AGROPECUARIA DE LA UNIDAD LOCAL DE ASISTENCIA TÉCNICA AGROPECUARIA Y AMBIENTAL ULATA DEL ÁREA DE GESTIÓN DE DESARROLLO LOCAL ALCALDÍA LOCAL DE USME PARA EL CUMPLIMIENTO DE LA LEY 1876 DE 2017</t>
  </si>
  <si>
    <t>13-30-11-60-233-000000-1808</t>
  </si>
  <si>
    <t xml:space="preserve"> Calidad ambiental en Usme</t>
  </si>
  <si>
    <t>486</t>
  </si>
  <si>
    <t>15-46-101020589</t>
  </si>
  <si>
    <t>https://community.secop.gov.co/Public/Tendering/OpportunityDetail/Index?noticeUID=CO1.NTC.1804136&amp;isFromPublicArea=True&amp;isModal=False</t>
  </si>
  <si>
    <t>071-2021-CPS-P(56187)</t>
  </si>
  <si>
    <t>SANDRA LILIANA PINEDA NEME</t>
  </si>
  <si>
    <t>CL 69 F 2 A 49 SUR</t>
  </si>
  <si>
    <t>zandypineda19@gmail.com</t>
  </si>
  <si>
    <t xml:space="preserve">
sandra.neme@gobiernobogota.gov.co</t>
  </si>
  <si>
    <t>FDLUCD-071-2021 (56187)</t>
  </si>
  <si>
    <t>491</t>
  </si>
  <si>
    <t>15-46-101020588</t>
  </si>
  <si>
    <t>https://community.secop.gov.co/Public/Tendering/OpportunityDetail/Index?noticeUID=CO1.NTC.1804352&amp;isFromPublicArea=True&amp;isModal=False</t>
  </si>
  <si>
    <t>CO1.PCCNTR.2305807</t>
  </si>
  <si>
    <t>072-2021-CPS-P(56639)</t>
  </si>
  <si>
    <t>JEFERSON ALEJANDRO GOMEZ SANTAFE</t>
  </si>
  <si>
    <t>Cl 75 A SUR 1 A 29 ESTE</t>
  </si>
  <si>
    <t>jag2903@hotmail.com</t>
  </si>
  <si>
    <t>sandra.neme@gobiernobogota.gov.co</t>
  </si>
  <si>
    <t>Capital Salud</t>
  </si>
  <si>
    <t>FDLUCD-072-2021 (56639)</t>
  </si>
  <si>
    <t>APOYAR JURÍDICAMENTE LA EJECUCIÓN DE LAS ACCIONES REQUERIDAS PARA LA DEPURACION DE LAS ACTUACIONES ADMINISTRATIVAS QUE CURSAN EN LA ALCALDÍA LOCAL DE USME.</t>
  </si>
  <si>
    <t>484</t>
  </si>
  <si>
    <t>15-46-101020581</t>
  </si>
  <si>
    <t>https://community.secop.gov.co/Public/Tendering/OpportunityDetail/Index?noticeUID=CO1.NTC.1804700&amp;isFromPublicArea=True&amp;isModal=False</t>
  </si>
  <si>
    <t>CO1.PCCNTR.2305990</t>
  </si>
  <si>
    <t>073-2021-CPS-AG(57132)</t>
  </si>
  <si>
    <t>HAMMER EDUARDO PACHECO ROJAS</t>
  </si>
  <si>
    <t>KR 14 138 F SUR 12</t>
  </si>
  <si>
    <t>hammer_908@hotmail.com</t>
  </si>
  <si>
    <t>hammer.pacheco@gobiernobogota.gov.co</t>
  </si>
  <si>
    <t>FDLUCD-073-2021 (57132)</t>
  </si>
  <si>
    <t>PRESTAR LOS SERVICIOS TÉCNICOS EN LOS PROCESOS DE ATENCIÓN DE EMERGENCIAS Y LAS ACTUACIONES ADMINISTRATIVAS QUE SE ADELANTEN CONFORME A LA NORMATIVIDAD TÉCNICA APLICABLE EN EL MARCO DEL CONSEJO LOCAL DE GESTIÓN DEL RIESGO Y CAMBIO CLIMÁTICO (CLGR-CC) DE LA ALCALDÍA LOCAL DE USME</t>
  </si>
  <si>
    <t>485</t>
  </si>
  <si>
    <t>15-44-101239234</t>
  </si>
  <si>
    <t>https://community.secop.gov.co/Public/Tendering/OpportunityDetail/Index?noticeUID=CO1.NTC.1805317&amp;isFromPublicArea=True&amp;isModal=False</t>
  </si>
  <si>
    <t>074-2021-CPS-AG(56548)</t>
  </si>
  <si>
    <t>MARÍA ANGELICA SALAMANCA CORTES</t>
  </si>
  <si>
    <t>KR 4 ESTE 75 D 28 SUR</t>
  </si>
  <si>
    <t>angelicasalamancann@hotmail.com</t>
  </si>
  <si>
    <t>maria.salamanca@gobiernobogota.gov.co</t>
  </si>
  <si>
    <t>FDLUCD-074-2021(56548)</t>
  </si>
  <si>
    <t>487</t>
  </si>
  <si>
    <t>15-46-101020584</t>
  </si>
  <si>
    <t>https://community.secop.gov.co/Public/Tendering/OpportunityDetail/Index?noticeUID=CO1.NTC.1804819&amp;isFromPublicArea=True&amp;isModal=False</t>
  </si>
  <si>
    <t>CO1.PCCNTR.2305961</t>
  </si>
  <si>
    <t>075-2021-CPS-AG(56817)</t>
  </si>
  <si>
    <t>ALEJANDRA VANESSA PABON SANCHEZ</t>
  </si>
  <si>
    <t>CALLE 75 B 1 D 21 ESTE</t>
  </si>
  <si>
    <t>alejhatakk@hotmail.com</t>
  </si>
  <si>
    <t>alejandra.pabon@gobiernobogota.gov.co</t>
  </si>
  <si>
    <t>INSPECCIONES 5A</t>
  </si>
  <si>
    <t>FDLUCD-075-2021 (56817)</t>
  </si>
  <si>
    <t>APOYAR ADMINISTRATIVA Y ASISTENCIALMENTE A LAS INSPECCIONES DE POLICÍA DE LA LOCALIDAD DE USME</t>
  </si>
  <si>
    <t>489</t>
  </si>
  <si>
    <t>15-45-101020593</t>
  </si>
  <si>
    <t xml:space="preserve">INSPECCIONES 5A </t>
  </si>
  <si>
    <t>LUIS IGNACIO VARGAS</t>
  </si>
  <si>
    <t>https://community.secop.gov.co/Public/Tendering/OpportunityDetail/Index?noticeUID=CO1.NTC.1804482&amp;isFromPublicArea=True&amp;isModal=False</t>
  </si>
  <si>
    <t>CO1.PCCNTR.2305982</t>
  </si>
  <si>
    <t>076-2021-CPS-P(56058)</t>
  </si>
  <si>
    <t>HECTOR DUARTE MENDEZ</t>
  </si>
  <si>
    <t>CARRERA 79 C 2 - 43</t>
  </si>
  <si>
    <t>hectorduartem86@gmail.com</t>
  </si>
  <si>
    <t>FDLUCD-076-2021 (56058)</t>
  </si>
  <si>
    <t>493</t>
  </si>
  <si>
    <t>15-44-101239236</t>
  </si>
  <si>
    <t>https://community.secop.gov.co/Public/Tendering/OpportunityDetail/Index?noticeUID=CO1.NTC.1805246&amp;isFromPublicArea=True&amp;isModal=False</t>
  </si>
  <si>
    <t>CO1.PCCNTR.2306810</t>
  </si>
  <si>
    <t>LUISA FERNANDA RAVELO MOYA</t>
  </si>
  <si>
    <t>077-2021-CPS-P(56877)</t>
  </si>
  <si>
    <t>CRISTIAN CAMILO VALENCIA BEJARANO</t>
  </si>
  <si>
    <t>KR 14 C 74 B 21 SUR</t>
  </si>
  <si>
    <t>cvalenciabejarano@gmail.com</t>
  </si>
  <si>
    <t>cristian.valencia@gobiernobogota.gov.co</t>
  </si>
  <si>
    <t>Oldmutual Skandia</t>
  </si>
  <si>
    <t>Ingeniero ambiental</t>
  </si>
  <si>
    <t>FDLUCD-077-2021(56877)</t>
  </si>
  <si>
    <t>PRESTAR LOS SERVICIOS PROFESIONALES, BRINDANDO APOYO EN EL IMPULSO DEL SERVICIO DE EXTENSIÓN AGROPECUARIA Y AMBIENTAL DE LA UNIDAD LOCAL DE ASISTENCIA TÉCNICA AGROPECUARIA Y AMBIENTAL ULATA DEL ÁREA DE GESTIÓN DEL DESARROLLO LOCAL DE LA ALCALDÍA LOCAL DE USME PARA EL CUMPLIMIENTO DE LA LEY 1876 DE 2017</t>
  </si>
  <si>
    <t>13-30-11-60-227-000000-1802</t>
  </si>
  <si>
    <t>Cambio cultural para la gestión de la crisis climática.</t>
  </si>
  <si>
    <t>488</t>
  </si>
  <si>
    <t>15-46-101020582</t>
  </si>
  <si>
    <t>https://community.secop.gov.co/Public/Tendering/OpportunityDetail/Index?noticeUID=CO1.NTC.1806001&amp;isFromPublicArea=True&amp;isModal=False</t>
  </si>
  <si>
    <t>CO1.PCCNTR.2307317</t>
  </si>
  <si>
    <t>078-2021-CPS-P(56066)</t>
  </si>
  <si>
    <t>WILSON ENRIQUE RINCON GUZMAN</t>
  </si>
  <si>
    <t>AC 68 60 97 BL 15 APTO 502</t>
  </si>
  <si>
    <t>wer75@hotmail.com</t>
  </si>
  <si>
    <t>wilson.rincon@gobiernobogota.gov.co</t>
  </si>
  <si>
    <t>FDLUCD-078-2021(56066)</t>
  </si>
  <si>
    <t>492</t>
  </si>
  <si>
    <t>21-46-101023851</t>
  </si>
  <si>
    <t>https://community.secop.gov.co/Public/Tendering/OpportunityDetail/Index?noticeUID=CO1.NTC.1806113&amp;isFromPublicArea=True&amp;isModal=False</t>
  </si>
  <si>
    <t>CO1.PCCNTR.2307148</t>
  </si>
  <si>
    <t>079-2021-CPS-P(56425)</t>
  </si>
  <si>
    <t>YEISON EDUARDO VALENCIA BANGUERA</t>
  </si>
  <si>
    <t>GUAPI CAUCA</t>
  </si>
  <si>
    <t>KR 4 ESTE 89 C 15 SUR</t>
  </si>
  <si>
    <t>yevbnaranjo@hotmail.com</t>
  </si>
  <si>
    <t>yeison.valencia@gobiernobogota.gov.co</t>
  </si>
  <si>
    <t>Licenciado en ciencias naturales</t>
  </si>
  <si>
    <t>FDLUCD-079-2021(56425)</t>
  </si>
  <si>
    <t>APOYAR AL ALCALDE LOCAL EN EL FORTALECIMIENTO E INCLUSIÓN DE LAS COMUNIDADES NEGRAS, AFROCOLOMBIANAS Y PALENQUERAS EN EL MARCO DE LA POLÍTICA PÚBLICA DISTRITAL AFRODESCENDIENTES Y LOS ESPACIOS DE PARTICIPACIÓN.</t>
  </si>
  <si>
    <t>490</t>
  </si>
  <si>
    <t>15-46-101020585</t>
  </si>
  <si>
    <t>https://community.secop.gov.co/Public/Tendering/OpportunityDetail/Index?noticeUID=CO1.NTC.1806133&amp;isFromPublicArea=True&amp;isModal=False</t>
  </si>
  <si>
    <t>CO1.PCCNTR.2307442</t>
  </si>
  <si>
    <t>080-2021-CPS-AG(56546)</t>
  </si>
  <si>
    <t>LUIS FELIPE RIVEROS MONTAÑA</t>
  </si>
  <si>
    <t>FINCA LOS PINOS VEREDA LAS MERCEDES KILOMETRO 16 VIA SUMAPAZ</t>
  </si>
  <si>
    <t>luisfeliperiverosm@gmail.com</t>
  </si>
  <si>
    <t>luis.riveros@gobiernobogota.gov.co</t>
  </si>
  <si>
    <t>FDLUCD-080-2021-(56546)</t>
  </si>
  <si>
    <t>PRESTAR LOS SERVICIOS OPERATIVOS, BRINDANDO APOYO EN LOS PROCESOS DE PRODUCCIÓN DE MATERIAL VEGETAL Y FUNCIONAMIENTO DEL VIVERO DE LA UNIDAD LOCAL DE ASISTENCIA TÉCNICA AGROPECUARIA Y AMBIENTAL ULATA DEL ÁREA DE GESTIÓN DE DESARROLLO LOCAL DE LA ALCALDÍA LOCAL DE USME PARA EL CUMPLIMIENTO DE LA LEY 1876 DE 2017</t>
  </si>
  <si>
    <t>13-30-11-60-124-000000-1727</t>
  </si>
  <si>
    <t>Agricultura urbana en Usme</t>
  </si>
  <si>
    <t>9 MESES Y 29 DIAS</t>
  </si>
  <si>
    <t>640</t>
  </si>
  <si>
    <t xml:space="preserve">	15-44-101239375</t>
  </si>
  <si>
    <t>https://community.secop.gov.co/Public/Tendering/OpportunityDetail/Index?noticeUID=CO1.NTC.1811421&amp;isFromPublicArea=True&amp;isModal=False</t>
  </si>
  <si>
    <t>CO1.PCCNTR.2312741</t>
  </si>
  <si>
    <t>081-2021-CPS-P(56610)</t>
  </si>
  <si>
    <t xml:space="preserve">ROBERTO GUTIERREZ GUTIERREZ </t>
  </si>
  <si>
    <t>KR 30 A 3 C 85 ED. ULTRA II. APTO 102</t>
  </si>
  <si>
    <t>robertlibre88@gmail.com</t>
  </si>
  <si>
    <t>roberto.gutierrez@gobiernobogota.gov.co</t>
  </si>
  <si>
    <t>Especialista en Derecho Administrativo</t>
  </si>
  <si>
    <t>PYBA</t>
  </si>
  <si>
    <t>FDLUCD-081-2021(56610)</t>
  </si>
  <si>
    <t>APOYAR AL (LA) ALCALDE (SA) LOCAL EN LA PROMOCIÓN, ARTICULACIÓN, ACOMPAÑAMIENTO Y SEGUIMIENTO PARA LA ATENCIÓN Y PROTECCIÓN DE LOS ANIMALES DOMÉSTICOS Y SILVESTRES DE LA LOCALIDAD.</t>
  </si>
  <si>
    <t>13-30-11-60-234-000000-1810</t>
  </si>
  <si>
    <t>Usme Protectora de animales</t>
  </si>
  <si>
    <t>654</t>
  </si>
  <si>
    <t>12-46-101046999</t>
  </si>
  <si>
    <t>https://community.secop.gov.co/Public/Tendering/OpportunityDetail/Index?noticeUID=CO1.NTC.1811505&amp;isFromPublicArea=True&amp;isModal=False</t>
  </si>
  <si>
    <t>CO1.PCCNTR.2312938</t>
  </si>
  <si>
    <t>082-2021-CPS-P(57520)</t>
  </si>
  <si>
    <t>NELSON FERNANDO RAMOS RIVERA</t>
  </si>
  <si>
    <t>CL 76 B SUR 14 B 19</t>
  </si>
  <si>
    <t>nelsonramos9715@gmail.com</t>
  </si>
  <si>
    <t>nelson.ramos@gobiernobogota.gov.co</t>
  </si>
  <si>
    <t>Administración pública</t>
  </si>
  <si>
    <t>FDLUCD-082-2021 (57520)</t>
  </si>
  <si>
    <t>PRESTAR LOS SERVICIOS PROFESIONALES EN LOS PROCESOS DE REUBICACIÓN Y DE RECUPERACIÓN DE ESPACIO PÚBLICO, CONTROL DE ESTABLECIMIENTOS DE COMERCIO, ASÍ COMO EN LOS DEMÁS PROCESOS ADMINISTRATIVOS A CARGO DEL ÁREA GESTIÓN POLICIVA DE LA ALCALDÍA LOCAL DE USME</t>
  </si>
  <si>
    <t>02/03/2021 </t>
  </si>
  <si>
    <t>641</t>
  </si>
  <si>
    <t>15-46-101020672</t>
  </si>
  <si>
    <t>https://community.secop.gov.co/Public/Tendering/OpportunityDetail/Index?noticeUID=CO1.NTC.1811748&amp;isFromPublicArea=True&amp;isModal=False</t>
  </si>
  <si>
    <t>CO1.PCCNTR.2313977</t>
  </si>
  <si>
    <t>083-2021-CPS-AG(55903)</t>
  </si>
  <si>
    <t>OSCAR ALEJANDRO RODRIGUEZ CAMACHO</t>
  </si>
  <si>
    <t>CR 8 B 81 03 SUR</t>
  </si>
  <si>
    <t>oalejandrorc81@gmail.com</t>
  </si>
  <si>
    <t>alejandro.rodriguez@gobiernobogota.gov.co</t>
  </si>
  <si>
    <t>Técnologo profesional en instalaciones hidráulicas sanitarias y de gas</t>
  </si>
  <si>
    <t>FDLUCD-083-2021 (55903)</t>
  </si>
  <si>
    <t>APOYAR Y DAR SOPORTE TÉCNICO HÚMEDO Y LOGISTICO A LAS DIFERENTES SEDES Y DEPENDENCIAS DE LA ALCALDÍA LOCAL DE USME</t>
  </si>
  <si>
    <t>642</t>
  </si>
  <si>
    <t>15-44-101239387</t>
  </si>
  <si>
    <t>MARTHA LILIANA RODRIGUEZ</t>
  </si>
  <si>
    <t>https://community.secop.gov.co/Public/Tendering/OpportunityDetail/Index?noticeUID=CO1.NTC.1812634&amp;isFromPublicArea=True&amp;isModal=False</t>
  </si>
  <si>
    <t>CO1.PCCNTR.2314533</t>
  </si>
  <si>
    <t>084-2021-CPS-AG(55926)</t>
  </si>
  <si>
    <t>OSCAR ALEXANDER LOZANO ARANDA</t>
  </si>
  <si>
    <t>CL 136 SUR 14 F 85</t>
  </si>
  <si>
    <t>oscalexloza@gmail.com</t>
  </si>
  <si>
    <t>oscar.lozano@gobiernobogota.gov.co</t>
  </si>
  <si>
    <t>FDLUCD-084-2021 (55926)</t>
  </si>
  <si>
    <t>¿PRESTAR LOS SERVICIOS DE APOYO LOGÍSTICO QUE SE REQUIERAN EN EL DESARROLLO DE LAS ACTIVIDADES EN LAS DIFERENTES DEPENDENCIAS Y SEDES A CARGO DEL FONDO DE DESARROLLO LOCAL DE USME¿</t>
  </si>
  <si>
    <t>637</t>
  </si>
  <si>
    <t>15-46-101020651</t>
  </si>
  <si>
    <t>https://community.secop.gov.co/Public/Tendering/OpportunityDetail/Index?noticeUID=CO1.NTC.1812590&amp;isFromPublicArea=True&amp;isModal=False</t>
  </si>
  <si>
    <t>CO1.PCCNTR.2314718</t>
  </si>
  <si>
    <t>085-2021-CPS-AG(56703)</t>
  </si>
  <si>
    <t>LAURA GERALDINE HINCAPIE DIAZ</t>
  </si>
  <si>
    <t>CL 76 B SUR 7 42</t>
  </si>
  <si>
    <t xml:space="preserve">lauragediaz00@gmail.com
</t>
  </si>
  <si>
    <t xml:space="preserve">
laura.hincapie@gobiernobogota.gov.co</t>
  </si>
  <si>
    <t>FDLUCD-085-2021 (56703)</t>
  </si>
  <si>
    <t>APOYAR ADMINISTRATIVA Y ASISTENCIALMENTE EN EL ÁREA DE GESTIÓN DE DESARROLLO LOCAL DE LA ALCALDÍA LOCAL DE USME.</t>
  </si>
  <si>
    <t>636</t>
  </si>
  <si>
    <t>15-44-101242230</t>
  </si>
  <si>
    <t>SUSPENSIÓN</t>
  </si>
  <si>
    <t>14 DIAS</t>
  </si>
  <si>
    <t xml:space="preserve">CESION </t>
  </si>
  <si>
    <t>https://community.secop.gov.co/Public/Tendering/OpportunityDetail/Index?noticeUID=CO1.NTC.1812482&amp;isFromPublicArea=True&amp;isModal=False</t>
  </si>
  <si>
    <t>CO1.PCCNTR.2315022</t>
  </si>
  <si>
    <t>NELSON DANIEL SANTIAGO CRUZ UMBA</t>
  </si>
  <si>
    <t>086-2021-CPS-P(56423)</t>
  </si>
  <si>
    <t>NATALIA PAOLA SANCHEZ CABRERA</t>
  </si>
  <si>
    <t>CL 59 SUR 60 A 84 T7 APTO 603</t>
  </si>
  <si>
    <t>nsanchez@sdmujer.gov.co</t>
  </si>
  <si>
    <t>natalia.sanchez@gobiernobogota.gov.co</t>
  </si>
  <si>
    <t>Especialista de DDHH</t>
  </si>
  <si>
    <t>FDLUCD-086-2021 (56423)</t>
  </si>
  <si>
    <t>643</t>
  </si>
  <si>
    <t>15-44-101239376</t>
  </si>
  <si>
    <t>https://community.secop.gov.co/Public/Tendering/OpportunityDetail/Index?noticeUID=CO1.NTC.1812815&amp;isFromPublicArea=True&amp;isModal=False</t>
  </si>
  <si>
    <t>CO1.PCCNTR.2314725</t>
  </si>
  <si>
    <t>087-2021-CPS-P(56814)</t>
  </si>
  <si>
    <t>OSCAR GEOVANNI RUBIO SALAZAR</t>
  </si>
  <si>
    <t>FINCA EL TRIANGULO VEREDA LA REQUILINA USME CENTRO</t>
  </si>
  <si>
    <t>oscar.grsalazar@gmail.com</t>
  </si>
  <si>
    <t>oscar.rubio@gobiernobogota.gov.co</t>
  </si>
  <si>
    <t>Ingeniero Catastral y Geodesta</t>
  </si>
  <si>
    <t>FDLUCD-087-2021(56814)</t>
  </si>
  <si>
    <t>PRESTAR LOS SERVICIOS PROFESIONALES EN LAS RESPUESTAS A LAS EMERGENCIAS QUE SE PRESENTEN EN LA LOCALIDAD, ASÍ COMO A LAS ACTUACIONES ADMINISTRATIVAS QUE SE ESTÉN ADELANTANDO CONFORME A LA NORMATIVIDAD TÉCNICA APLICABLE EN EL MARCO DEL CONSEJO LOCAL DE GESTIÓN DEL RIESGO Y CAMBIO CLIMÁTICO (CLGR-CC) DE LA ALCALDÍA LOCAL DE USME</t>
  </si>
  <si>
    <t>650</t>
  </si>
  <si>
    <t>15-44-101239388</t>
  </si>
  <si>
    <t>https://community.secop.gov.co/Public/Tendering/OpportunityDetail/Index?noticeUID=CO1.NTC.1812392&amp;isFromPublicArea=True&amp;isModal=False</t>
  </si>
  <si>
    <t>CO1.PCCNTR.2314566</t>
  </si>
  <si>
    <t>088-2021-CPS-AG(56242)</t>
  </si>
  <si>
    <t>ANDRES CASTELLANOS ALGARRA</t>
  </si>
  <si>
    <t>CALLE 71 F 1 89 SUR</t>
  </si>
  <si>
    <t>andresc.1946@yahoo.com</t>
  </si>
  <si>
    <t>andres.algarra@gobiernobogota.gov.co</t>
  </si>
  <si>
    <t>Tecnología industrial</t>
  </si>
  <si>
    <t>FDLUCD-088-2021 (56242)</t>
  </si>
  <si>
    <t>644</t>
  </si>
  <si>
    <t>15-44-101239414</t>
  </si>
  <si>
    <t>https://community.secop.gov.co/Public/Tendering/OpportunityDetail/Index?noticeUID=CO1.NTC.1813123&amp;isFromPublicArea=True&amp;isModal=False</t>
  </si>
  <si>
    <t>CO1.PCCNTR.2314777</t>
  </si>
  <si>
    <t>089-2021-CPS-P(56261)</t>
  </si>
  <si>
    <t>SINDY ALEXANDRA AREVALO ATARA</t>
  </si>
  <si>
    <t xml:space="preserve">CL 74 B BIS SUR 14 A 29 </t>
  </si>
  <si>
    <t>arevaloatara@gmail.com</t>
  </si>
  <si>
    <t>sindy.arevalo@gobiernobogota.gov.co</t>
  </si>
  <si>
    <t>Trabajadora social</t>
  </si>
  <si>
    <t>FDLUCD-089-2021(56261)</t>
  </si>
  <si>
    <t>PRESTAR LOS SERVICIOS PROFESIONALES PARA LA OPERACIÓN, SEGUIMIENTO Y CUMPLIMIENTO DE LOS PROCESOS Y PROCEDIMIENTOS DEL SERVICIO APOYO ECONÓMICO TIPO C, REQUERIDOS PARA EL OPORTUNO Y ADECUADO REGISTRO, CRUCE Y REPORTE DE LOS DATOS EN EL SISTEMA MISIONAL ¿ SIRBE, QUE CONTRIBUYAN A LA GARANTÍA DE LOS DERECHOS DE LA POBLACIÓN MAYOR EN EL MARCO DE LA POLÍTICA PÚBLICA SOCIAL PARA EL ENVEJECIMIENTO Y LA VEJEZ  EN EL DISTRITO CAPITAL A CARGO DE LA ALCALDÍA LOCAL.</t>
  </si>
  <si>
    <t>651</t>
  </si>
  <si>
    <t>15-46-101020659</t>
  </si>
  <si>
    <t>https://community.secop.gov.co/Public/Tendering/OpportunityDetail/Index?noticeUID=CO1.NTC.1813038&amp;isFromPublicArea=True&amp;isModal=False</t>
  </si>
  <si>
    <t>CO1.PCCNTR.2315104</t>
  </si>
  <si>
    <t>090-2021-CPS-P(56187)</t>
  </si>
  <si>
    <t>MARIA VICTORIA MONTOYA FRANCO</t>
  </si>
  <si>
    <t>SALAMINA CALDAS</t>
  </si>
  <si>
    <t>CL 7 F 79 - 43</t>
  </si>
  <si>
    <t>mariavictoriamontoya8@gmail.com</t>
  </si>
  <si>
    <t>trabajo en campo</t>
  </si>
  <si>
    <t>Comunicadora social periodista</t>
  </si>
  <si>
    <t>FDLUCD-090-2021(56187)</t>
  </si>
  <si>
    <t>655</t>
  </si>
  <si>
    <t>15-44-101239417</t>
  </si>
  <si>
    <t>1 MES</t>
  </si>
  <si>
    <t>https://community.secop.gov.co/Public/Tendering/OpportunityDetail/Index?noticeUID=CO1.NTC.1815108&amp;isFromPublicArea=True&amp;isModal=False</t>
  </si>
  <si>
    <t>CO1.PCCNTR.2317060</t>
  </si>
  <si>
    <t xml:space="preserve">MARCELA CAMACHO BENAVIDES </t>
  </si>
  <si>
    <t>091-2021-CPS-P(56478)</t>
  </si>
  <si>
    <t>JORGE TIBERIO ANGARITA GARCIA</t>
  </si>
  <si>
    <t>CL 69 A 99 08</t>
  </si>
  <si>
    <t>jotatibe@gmail.com</t>
  </si>
  <si>
    <t>tiberio.angarita@gobiernobogota.gov.co</t>
  </si>
  <si>
    <t>Diseñador Grafico</t>
  </si>
  <si>
    <t>PRENSA</t>
  </si>
  <si>
    <t>FDLUCD-091-2021(56478)</t>
  </si>
  <si>
    <t xml:space="preserve">APOYAR AL EQUIPO DE PRENSA Y COMUNICACIONES DE LA ALCALDÍA LOCAL EN LA REALIZACIÓN DE PRODUCTOS Y PIEZAS DIGITALES, IMPRESAS Y PUBLICITARIAS DE GRAN FORMATO Y DE ANIMACIÓN GRÁFICA, ASÍ COMO APOYAR LA PRODUCCIÓN Y MONTAJE DE EVENTOS. </t>
  </si>
  <si>
    <t>639</t>
  </si>
  <si>
    <t>15-44-101239385</t>
  </si>
  <si>
    <t>VALERIA GOMEZ</t>
  </si>
  <si>
    <t>https://community.secop.gov.co/Public/Tendering/OpportunityDetail/Index?noticeUID=CO1.NTC.1814340&amp;isFromPublicArea=True&amp;isModal=False</t>
  </si>
  <si>
    <t>CO1.PCCNTR.2316816</t>
  </si>
  <si>
    <t>092-2021-CPS-P(56881)</t>
  </si>
  <si>
    <t>YENY ROCIO VASQUEZ LOZANO</t>
  </si>
  <si>
    <t>FUSAGASUGA</t>
  </si>
  <si>
    <t xml:space="preserve">DG 62 SUR 2 C 55 </t>
  </si>
  <si>
    <t>giny2807@hotmail.com</t>
  </si>
  <si>
    <t>yeny.vasquez@gobiernobogota.gov.co</t>
  </si>
  <si>
    <t>Asistente Administrativo</t>
  </si>
  <si>
    <t>FDLUCD-092-2021(56881)</t>
  </si>
  <si>
    <t>PRESTAR LOS SERVICIOS ASISTENCIALES EN LA UNIDAD LOCAL DE ASISTENCIA TÉCNICA AGROPECUARIA Y AMBIENTAL ULATA DEL ÁREA DE GESTIÓN DE DESARROLLO LOCAL DE LA ALCALDÍA LOCAL DE USME</t>
  </si>
  <si>
    <t>638</t>
  </si>
  <si>
    <t>15-44-101239408</t>
  </si>
  <si>
    <t>https://community.secop.gov.co/Public/Tendering/OpportunityDetail/Index?noticeUID=CO1.NTC.1814604&amp;isFromPublicArea=True&amp;isModal=False</t>
  </si>
  <si>
    <t>CO1.PCCNTR.2316732</t>
  </si>
  <si>
    <t>093-2021-CPS-P(56801)</t>
  </si>
  <si>
    <t>JEIMY LORENA RODRIGUEZ FORERO</t>
  </si>
  <si>
    <t>CL 60 SUR 2 C ESTE 51</t>
  </si>
  <si>
    <t>nel129r@gmail.com</t>
  </si>
  <si>
    <t>jeimy.rodriguez@gobiernobogota.gov.co</t>
  </si>
  <si>
    <t>FDLUCD-093-2021 (56801)</t>
  </si>
  <si>
    <t>EL CONTRATISTA SE OBLIGA PARA CON EL FONDO DE DESARROLLO LOCAL DE USME A PRESTAR SUS SERVICIOS PROFESIONALES AL ÁREA DE GESTIÓN DEL DESARROLLO LOCAL EN LA DEPURACIÓN DE LAS OBLIGACIONES POR PAGAR DEL FONDO DE DESARROLLO LOCAL DE USME</t>
  </si>
  <si>
    <t>645</t>
  </si>
  <si>
    <t>15-44-10123940</t>
  </si>
  <si>
    <t>https://community.secop.gov.co/Public/Tendering/OpportunityDetail/Index?noticeUID=CO1.NTC.1814528&amp;isFromPublicArea=True&amp;isModal=False</t>
  </si>
  <si>
    <t>CO1.PCCNTR.2316824</t>
  </si>
  <si>
    <t>094-2021-CPS-AG(56822)</t>
  </si>
  <si>
    <t>MERCY LILIANA REINA</t>
  </si>
  <si>
    <t>AV CARACAS T3 N 108 11 SUR APT 503 TORRE 3</t>
  </si>
  <si>
    <t>mercyliliana85@hotmail.com</t>
  </si>
  <si>
    <t>mercy.reina@gobiernobogota.gov.co</t>
  </si>
  <si>
    <t>Técnico Administración</t>
  </si>
  <si>
    <t>FDLUCD-094-2021(56822)</t>
  </si>
  <si>
    <t>652</t>
  </si>
  <si>
    <t>15-46-101020673</t>
  </si>
  <si>
    <t>https://community.secop.gov.co/Public/Tendering/OpportunityDetail/Index?noticeUID=CO1.NTC.1814926&amp;isFromPublicArea=True&amp;isModal=False</t>
  </si>
  <si>
    <t>CO1.PCCNTR.2317315</t>
  </si>
  <si>
    <t>095-2021-CPS-P(56347)</t>
  </si>
  <si>
    <t>IVAN ANDRES IBARRA ESTUPIÑAN</t>
  </si>
  <si>
    <t>AV CL 153 119 40 INT 10 CASA 13</t>
  </si>
  <si>
    <t>andresibarra0613@gmail.com</t>
  </si>
  <si>
    <t>ivan.ibarra@gobiernobogota.gov.co</t>
  </si>
  <si>
    <t>Especialista</t>
  </si>
  <si>
    <t>FDLUCD-095-2021(56347)</t>
  </si>
  <si>
    <t>646</t>
  </si>
  <si>
    <t>14-46-101050529</t>
  </si>
  <si>
    <t>https://community.secop.gov.co/Public/Tendering/OpportunityDetail/Index?noticeUID=CO1.NTC.1814872&amp;isFromPublicArea=True&amp;isModal=False</t>
  </si>
  <si>
    <t>CO1.PCCNTR.2317322</t>
  </si>
  <si>
    <t>096-2021-CPS-AG(56838)</t>
  </si>
  <si>
    <t>MIREYA INES MARTINEZ MORA</t>
  </si>
  <si>
    <t>GUADUAS CUNDINAMARCA</t>
  </si>
  <si>
    <t>KR 72 J 42 G 12 SUR INT 4 APTO 202</t>
  </si>
  <si>
    <t>miremarmo@hotmail.com</t>
  </si>
  <si>
    <t>mireya.martinez@gobiernobogota.gov.co</t>
  </si>
  <si>
    <t>Dirección de Sanidad Militar</t>
  </si>
  <si>
    <t>Ministerio Defensa Nacional</t>
  </si>
  <si>
    <t>FDLUCD-096-2021(56838)</t>
  </si>
  <si>
    <t>APOYAR ASISTENCIALMENTE EL ÁREA DE GESTIÓN POLICIVA EN LO RELACIONADO CON RÉGIMEN DE PROPIEDAD HORIZONTAL Y ACTIVIDADES DE INSPECCIÓN Y VIGILANCIA DE PARQUEADEROS</t>
  </si>
  <si>
    <t>03/03/2021 </t>
  </si>
  <si>
    <t>9 MESES Y 28 DIAS</t>
  </si>
  <si>
    <t>15-44-101239462</t>
  </si>
  <si>
    <t>https://community.secop.gov.co/Public/Tendering/OpportunityDetail/Index?noticeUID=CO1.NTC.1818316&amp;isFromPublicArea=True&amp;isModal=False</t>
  </si>
  <si>
    <t>CO1.PCCNTR.2320775</t>
  </si>
  <si>
    <t>097-2021-CPS-AG(56817)</t>
  </si>
  <si>
    <t>DUVAN STEVEN POVEDA LOPEZ</t>
  </si>
  <si>
    <t>CL 75 A SUR 8 68</t>
  </si>
  <si>
    <t>povedita87@hotmail.com</t>
  </si>
  <si>
    <t>duvan.poveda@gobiernobogota.gov.co</t>
  </si>
  <si>
    <t>INSPECCIONES 5C</t>
  </si>
  <si>
    <t>FDLUCD-097-2021 (56817)</t>
  </si>
  <si>
    <t>04/03/2021 </t>
  </si>
  <si>
    <t>660</t>
  </si>
  <si>
    <t>15-44-101239516</t>
  </si>
  <si>
    <t xml:space="preserve">INSPECCIONES 5C </t>
  </si>
  <si>
    <t>JESUS ROBERTO PIÑEROS</t>
  </si>
  <si>
    <t xml:space="preserve">https://community.secop.gov.co/Public/Tendering/OpportunityDetail/Index?noticeUID=CO1.NTC.1819117&amp;isFromPublicArea=True&amp;isModal=False
</t>
  </si>
  <si>
    <t>CO1.PCCNTR.2321297</t>
  </si>
  <si>
    <t>098-2021-CPS-P(56479)</t>
  </si>
  <si>
    <t>YOMARY BENAVIDES GARCIA</t>
  </si>
  <si>
    <t>KR 43 58 C 52</t>
  </si>
  <si>
    <t>yomarybega@gmail.com</t>
  </si>
  <si>
    <t>yomary.benavides@gobiernobogota.gov.co</t>
  </si>
  <si>
    <t xml:space="preserve">comunicación social </t>
  </si>
  <si>
    <t>FDLUCD-098-2021 (56479)</t>
  </si>
  <si>
    <t>APOYAR AL EQUIPO DE PRENSA Y COMUNICACIONES DE LA ALCALDÍA LOCAL EN LA REALIZACIÓN Y PUBLICACIÓN DE CONTENIDOS DE REDES SOCIALES Y CANALES DE DIVULGACIÓN DIGITAL (SITIO WEB) DE LA ALCALDÍA LOCAL.</t>
  </si>
  <si>
    <t>9 MESES Y 27 DIAS</t>
  </si>
  <si>
    <t>659</t>
  </si>
  <si>
    <t>17-44-101189650</t>
  </si>
  <si>
    <t>https://community.secop.gov.co/Public/Tendering/OpportunityDetail/Index?noticeUID=CO1.NTC.1819373&amp;isFromPublicArea=True&amp;isModal=False</t>
  </si>
  <si>
    <t>CO1.PCCNTR.2322523</t>
  </si>
  <si>
    <t>099-2021-CPS-AG(57514)</t>
  </si>
  <si>
    <t>FERNANDO JIMENEZ SANCHEZ</t>
  </si>
  <si>
    <t>KR 14 74 SUR 32 INT 2</t>
  </si>
  <si>
    <t>ferjimenez2011@gmail.com</t>
  </si>
  <si>
    <t>fernando.jimenez@gobiernobogota.gov.co</t>
  </si>
  <si>
    <t>ATENCION CIUDADANO</t>
  </si>
  <si>
    <t>FDLUCD-099-2021(57514)</t>
  </si>
  <si>
    <t>EL CONTRATISTA SE OBLIGA PARA CON EL FONDO DE DESARROLLO LOCAL DE USME A PRESTAR SUS SERVICIOS TECNICOS DE APOYO Y PROCESOS ADMINISTRATIVOS A TRAVÉS DEL REGISTRO CONSOLIDACIÓN, CONTROL Y VERIFICACIÓN DE LOS REQUERIMIENTOS ALLEGADOS A LA ALCALDÍA LOCAL Y REGISTRADOS EN EL SISTEMA SDQS, ASÍ COMO PRESTAR LA ADECUADA Y OPORTUNA ATENCIÓN A LA CIUDADANÍA QUE REQUIERE LOS SERVICIOS DE LA ALCALDÍA.</t>
  </si>
  <si>
    <t>658</t>
  </si>
  <si>
    <t>15-44-101239477</t>
  </si>
  <si>
    <t>https://community.secop.gov.co/Public/Tendering/OpportunityDetail/Index?noticeUID=CO1.NTC.1819307&amp;isFromPublicArea=True&amp;isModal=False</t>
  </si>
  <si>
    <t>CO1.PCCNTR.2321084</t>
  </si>
  <si>
    <t>100-2021-CPS-P(56186)</t>
  </si>
  <si>
    <t>LEIDY DAYANA CASTELLANOS GOMEZ</t>
  </si>
  <si>
    <t>CALLE 4 A  53 B 61</t>
  </si>
  <si>
    <t>ladycastellanos19@gmail.com</t>
  </si>
  <si>
    <t>leidy.castellanos@gobiernobogota.gov.co</t>
  </si>
  <si>
    <t>FDLUCD-100-2021(56186)</t>
  </si>
  <si>
    <t>9 MESES Y 3 DIAS</t>
  </si>
  <si>
    <t>667</t>
  </si>
  <si>
    <t>15-44-101239537</t>
  </si>
  <si>
    <t>https://community.secop.gov.co/Public/Tendering/OpportunityDetail/Index?noticeUID=CO1.NTC.1821099&amp;isFromPublicArea=True&amp;isModal=False</t>
  </si>
  <si>
    <t>CO1.PCCNTR.2323874</t>
  </si>
  <si>
    <t>101-2021-CPS-P(56639)</t>
  </si>
  <si>
    <t>JENNIFERS MARORY COLMENARES ARDILA</t>
  </si>
  <si>
    <t>CL 76 D SUR 14 49 ESTE INT 3</t>
  </si>
  <si>
    <t>malorycolmenares@gmail.com</t>
  </si>
  <si>
    <t>jennifers.colmenares@gobiernobogota.gov.co</t>
  </si>
  <si>
    <t>FDLUCD-101-2021-(56639)</t>
  </si>
  <si>
    <t>668</t>
  </si>
  <si>
    <t>15-44-101239527</t>
  </si>
  <si>
    <t>https://community.secop.gov.co/Public/Tendering/OpportunityDetail/Index?noticeUID=CO1.NTC.1821520&amp;isFromPublicArea=True&amp;isModal=False</t>
  </si>
  <si>
    <t>CO1.PCCNTR.2324324</t>
  </si>
  <si>
    <t>102-2021-CPS-AG(56878)</t>
  </si>
  <si>
    <t xml:space="preserve">CARLOS ARTURO LAGOS RIOS </t>
  </si>
  <si>
    <t xml:space="preserve">CL 137 D SUR 1 20 </t>
  </si>
  <si>
    <t>jhoan121_5@hotmail.com</t>
  </si>
  <si>
    <t>carlos.lagos@gobiernobogota.gov.co</t>
  </si>
  <si>
    <t>No cotiza</t>
  </si>
  <si>
    <t>Auxiliar de vivero</t>
  </si>
  <si>
    <t>FDLUCD-102-2021(56878)</t>
  </si>
  <si>
    <t>PRESTAR LOS SERVICIOS ASISTENCIALES, BRINDANDO APOYO OPERATIVO EN LOS PROCESOS DE PRODUCCIÓN DE MATERIAL VEGETAL Y FUNCIONAMIENTO DEL VIVERO DE LA UNIDAD LOCAL DE ASISTENCIA TÉCNICA AGROPECUARIA Y AMBIENTAL ULATA DEL ÁREA DE GESTIÓN DEL DESARROLLO LOCAL DE LA ALCALDÍA LOCAL DE USME PARA EL CUMPLIMIENTO DE LA LEY 1876 DE 2017</t>
  </si>
  <si>
    <t>05/03/2021 </t>
  </si>
  <si>
    <t>9 MESES Y 24 DIAS</t>
  </si>
  <si>
    <t>661</t>
  </si>
  <si>
    <t>15-46-101020748</t>
  </si>
  <si>
    <t>https://community.secop.gov.co/Public/Tendering/OpportunityDetail/Index?noticeUID=CO1.NTC.1823035&amp;isFromPublicArea=True&amp;isModal=False</t>
  </si>
  <si>
    <t>CO1.PCCNTR.2326007</t>
  </si>
  <si>
    <t>103-2021-CPS-P(56347)</t>
  </si>
  <si>
    <t>INTI ADRIANO RIBADENEIRA MIÑO</t>
  </si>
  <si>
    <t>IPIALES</t>
  </si>
  <si>
    <t xml:space="preserve">CL 49 14 81 </t>
  </si>
  <si>
    <t>intiribadeneira@hotmail.com</t>
  </si>
  <si>
    <t>inti.ribadeneira@gobiernobogota.gov.co</t>
  </si>
  <si>
    <t>Profesional en Relaciones Internacionales</t>
  </si>
  <si>
    <t>FDLUCD-103-2021 (56347)</t>
  </si>
  <si>
    <t>662</t>
  </si>
  <si>
    <t>14-44-101126465</t>
  </si>
  <si>
    <t>https://community.secop.gov.co/Public/Tendering/OpportunityDetail/Index?noticeUID=CO1.NTC.1823367&amp;isFromPublicArea=True&amp;isModal=False</t>
  </si>
  <si>
    <t>CO1.PCCNTR.2326263</t>
  </si>
  <si>
    <t>104-2021-CPS-P(56801)</t>
  </si>
  <si>
    <t>DIANA CAROLINA BAEZ VARGAS</t>
  </si>
  <si>
    <t>KM 6 VIA SAN JUAN DE SUMAPAZ VEREDA OLARTE</t>
  </si>
  <si>
    <t>dianisjpc@gmail.com</t>
  </si>
  <si>
    <t>diana.baez@gobiernobogota.gov.co</t>
  </si>
  <si>
    <t>FDLUCD-104-2021 (56801)</t>
  </si>
  <si>
    <t>663</t>
  </si>
  <si>
    <t>15-44-101239611</t>
  </si>
  <si>
    <t>https://community.secop.gov.co/Public/Tendering/OpportunityDetail/Index?noticeUID=CO1.NTC.1823390&amp;isFromPublicArea=True&amp;isModal=False</t>
  </si>
  <si>
    <t>CO1.PCCNTR.2326471</t>
  </si>
  <si>
    <t>105-2021-CPS-P(56625)</t>
  </si>
  <si>
    <t>BRAYAN GUILLERMO BARRAGAN GAITAN</t>
  </si>
  <si>
    <t>CL 59 A SUR 22 J 04</t>
  </si>
  <si>
    <t>braguibaga@hotmail.com</t>
  </si>
  <si>
    <t>brayan.barragan@gobiernobogota.gov.co</t>
  </si>
  <si>
    <t>FDLUCD-105-2021 (56625)</t>
  </si>
  <si>
    <t>APOYAR JURÍDICAMENTE LA EJECUCIÓN DE LAS ACCIONES REQUERIDAS PARA EL TRÁMITE E IMPULSO PROCESAL DE LAS ACTUACIONES CONTRAVENCIONALES Y/O QUERELLAS QUE CURSEN EN LAS INSPECCIONES DE POLICÍA DE LA LOCALIDAD DE USME</t>
  </si>
  <si>
    <t>664</t>
  </si>
  <si>
    <t>15-44-101239606</t>
  </si>
  <si>
    <t>https://community.secop.gov.co/Public/Tendering/OpportunityDetail/Index?noticeUID=CO1.NTC.1823939&amp;isFromPublicArea=True&amp;isModal=False</t>
  </si>
  <si>
    <t>CO1.PCCNTR.2326813</t>
  </si>
  <si>
    <t>106-2021-CPS-P(57557)</t>
  </si>
  <si>
    <t>WILLIAM GERMAN PEREZ LLANOS</t>
  </si>
  <si>
    <t>CALLE 55 SUR 24 B 55 INT 20 APTO 402</t>
  </si>
  <si>
    <t>willisger@yahoo.com</t>
  </si>
  <si>
    <t>german.perez@gobiernobogota.gov.co</t>
  </si>
  <si>
    <t>Arqutecto</t>
  </si>
  <si>
    <t>FDLUCD-106-2021(57557)</t>
  </si>
  <si>
    <t>PRESTAR LOS SERVICIOS PROFESIONALES, BRINDANDO APOYO TÉCNICO AL ÁREA DE GESTIÓN POLICIVA DE LA ALCALDÍA LOCAL DE USME, CON OCASIÓN A LA INFRACCIÓN AL RÉGIMEN DE OBRAS Y URBANISMO Y PARA DAR CUMPLIMIENTO AL FALLO DEL CONSEJO DE ESTADO, ACCIÓN POPULAR REF. NO. 25000232500020050066203 DEL 5 DE NOVIEMBRE DE 2013</t>
  </si>
  <si>
    <t>665</t>
  </si>
  <si>
    <t>15-44-101239615</t>
  </si>
  <si>
    <t>https://community.secop.gov.co/Public/Tendering/OpportunityDetail/Index?noticeUID=CO1.NTC.1823829&amp;isFromPublicArea=True&amp;isModal=False</t>
  </si>
  <si>
    <t>CO1.PCCNTR.2326552</t>
  </si>
  <si>
    <t>107-2021-CPS-AG(56817)</t>
  </si>
  <si>
    <t>MABEL ASTRID ROA PINZON</t>
  </si>
  <si>
    <t>KR 14 I 76 14</t>
  </si>
  <si>
    <t>mabelitanegrita@gmail.com</t>
  </si>
  <si>
    <t>mabel.roa@gobiernobogota.gov.co</t>
  </si>
  <si>
    <t>INSPECCIONES 5B</t>
  </si>
  <si>
    <t>FDLUCD-107-2021 (56817)</t>
  </si>
  <si>
    <t>666</t>
  </si>
  <si>
    <t>15-44-101239638</t>
  </si>
  <si>
    <t>CARLOS FERNANDO  GONZALEZ</t>
  </si>
  <si>
    <t>https://community.secop.gov.co/Public/Tendering/OpportunityDetail/Index?noticeUID=CO1.NTC.1824563&amp;isFromPublicArea=True&amp;isModal=False</t>
  </si>
  <si>
    <t>CO1.PCCNTR.2327831</t>
  </si>
  <si>
    <t>108-2021-CPS-P(56871)</t>
  </si>
  <si>
    <t>ALEXANDER AVILA AVILA</t>
  </si>
  <si>
    <t>KR 2 ESTE 97 A 58 SUR</t>
  </si>
  <si>
    <t>aavilaa333@gmail.com</t>
  </si>
  <si>
    <t>alexander.avila@gobiernobogota.gov.co</t>
  </si>
  <si>
    <t>GESTION AMBIENTAL INSTITUCIONAL</t>
  </si>
  <si>
    <t>FDLUCD-108-2021 (56871)</t>
  </si>
  <si>
    <t>APOYAR LA FORMULACIÓN, EJECUCIÓN, SEGUIMIENTO Y MEJORA CONTINUA DE LAS HERRAMIENTAS QUE CONFORMAN LA GESTIÓN AMBIENTAL INSTITUCIONAL DE LA ALCALDÍA LOCAL.</t>
  </si>
  <si>
    <t>13-30-11-60-238-000000-1816</t>
  </si>
  <si>
    <t>Usme comprometida con energías alternativas y separación en la fuente</t>
  </si>
  <si>
    <t>08/03/2021 </t>
  </si>
  <si>
    <t>9 MESES Y 23 DIAS</t>
  </si>
  <si>
    <t>671</t>
  </si>
  <si>
    <t>15-44-101239705</t>
  </si>
  <si>
    <t>NESTOR ROMERO</t>
  </si>
  <si>
    <t>https://community.secop.gov.co/Public/Tendering/OpportunityDetail/Index?noticeUID=CO1.NTC.1827802&amp;isFromPublicArea=True&amp;isModal=False</t>
  </si>
  <si>
    <t>CO1.PCCNTR.2330343</t>
  </si>
  <si>
    <t>109-2021-CPS-P(56833)</t>
  </si>
  <si>
    <t>OMAR ALBERTO IBAÑEZ JIMENEZ</t>
  </si>
  <si>
    <t>MIRAFLORES</t>
  </si>
  <si>
    <t>TV 85 52 C 19 APTO 226</t>
  </si>
  <si>
    <t>omali1977@yahoo.es</t>
  </si>
  <si>
    <t>FDLUCD-109-2021 (56833)</t>
  </si>
  <si>
    <t>PRESTAR LOS SERVICIOS PROFESIONALES COMO ABOGADO EN EL ÁREA GESTIÓN POLICIVA DE LA ALCALDÍA LOCAL DE USME, EN TODO LO RELACIONADO CON ATENCIÓN INTEGRAL DE LAS COMISIONES CIVILES ORDENADAS POR LAS AUTORIDADES JURISDICCIONALES DE LA REPÚBLICA DANDO IMPULSO A LAS  ACTUACIONES ADMINISTRATIVAS PROCEDENTES.</t>
  </si>
  <si>
    <t>670</t>
  </si>
  <si>
    <t>11-46-101019697</t>
  </si>
  <si>
    <t>https://community.secop.gov.co/Public/Tendering/OpportunityDetail/Index?noticeUID=CO1.NTC.1827676&amp;isFromPublicArea=True&amp;isModal=False</t>
  </si>
  <si>
    <t>CO1.PCCNTR.2329989</t>
  </si>
  <si>
    <t>110-2021-CPS-AG(55943)</t>
  </si>
  <si>
    <t>JHONATAN ANDRÉS MORENO VELA</t>
  </si>
  <si>
    <t>KR 7 B 90 32 SUR</t>
  </si>
  <si>
    <t>tato.andres1022@gmail.com</t>
  </si>
  <si>
    <t>jhonatan.moreno@gobiernobogota.gov.co</t>
  </si>
  <si>
    <t>FDLUCD-110-2021 (55943)</t>
  </si>
  <si>
    <t>669</t>
  </si>
  <si>
    <t>15-44-101239633</t>
  </si>
  <si>
    <t>https://community.secop.gov.co/Public/Tendering/OpportunityDetail/Index?noticeUID=CO1.NTC.1827670&amp;isFromPublicArea=True&amp;isModal=False</t>
  </si>
  <si>
    <t>CO1.PCCNTR.2330623</t>
  </si>
  <si>
    <t>111-2021-CPS-P(56477)</t>
  </si>
  <si>
    <t>LUIS DANIEL MUÑOZ ARIAS</t>
  </si>
  <si>
    <t>KR 15 31 50 APTO 1007</t>
  </si>
  <si>
    <t>danielfreepress@gmail.com</t>
  </si>
  <si>
    <t>luis.munoz@gobiernobogota.gov.co</t>
  </si>
  <si>
    <t xml:space="preserve"> FDLUCD-111-2021 (56477)</t>
  </si>
  <si>
    <t>APOYAR AL EQUIPO DE PRENSA Y COMUNICACIONES DE LA ALCALDÍA LOCAL DE USME, EN LA CREACIÓN, REALIZACIÓN, PRODUCCIÓN Y EDICIÓN DE VÍDEOS, ASÍ COMO EL REGISTRO, EDICIÓN Y LA PRESENTACIÓN DE FOTOGRAFÍAS DE LOS ACONTECIMIENTOS, HECHOS Y EVENTOS EXTERNOS E INTERNOS DE LA ALCALDÍA LOCAL DE USME, PARA SER UTILIZADOS COMO INSUMOS DE COMUNICACIÓN EN LOS MEDIOS, ESPECIALMENTE ESCRITOS, DIGITALES Y AUDIOVISUALES.</t>
  </si>
  <si>
    <t>673</t>
  </si>
  <si>
    <t>17-44-101189708</t>
  </si>
  <si>
    <t>https://community.secop.gov.co/Public/Tendering/OpportunityDetail/Index?noticeUID=CO1.NTC.1829164&amp;isFromPublicArea=True&amp;isModal=False</t>
  </si>
  <si>
    <t>CO1.PCCNTR.2332633</t>
  </si>
  <si>
    <t>112-2021-CPS-AG(55932)</t>
  </si>
  <si>
    <t>YENNIFER YURANI MUÑOZ FRACICA</t>
  </si>
  <si>
    <t>CL 106 SUR 2 B 66 ESTE</t>
  </si>
  <si>
    <t>slayurani19@hotmail.com</t>
  </si>
  <si>
    <t>jennifer.munoz@gobiernobogota.gov.co</t>
  </si>
  <si>
    <t>Técnico en archivo</t>
  </si>
  <si>
    <t>FDLUCD-112-2021 (55932)</t>
  </si>
  <si>
    <t>¿APOYAR EN LAS TAREAS OPERATIVAS DE CARÁCTER ARCHIVÍSTICO DESARROLLADAS EN LA ALCALDÍA LOCAL DE USME PARA GARANTIZAR LA APLICACIÓN CORRECTA DE LOS PROCEDIMIENTOS TÉCNICOS¿.</t>
  </si>
  <si>
    <t>9 MESES Y 22 DIAS</t>
  </si>
  <si>
    <t>681</t>
  </si>
  <si>
    <t>15-44-101239692</t>
  </si>
  <si>
    <t>https://community.secop.gov.co/Public/Tendering/OpportunityDetail/Index?noticeUID=CO1.NTC.1829447&amp;isFromPublicArea=True&amp;isModal=False</t>
  </si>
  <si>
    <t>CO1.PCCNTR.2332649</t>
  </si>
  <si>
    <t>113-2021-CPS-P(55943)</t>
  </si>
  <si>
    <t>LILIANA MAHECHA RODRIGUEZ</t>
  </si>
  <si>
    <t>AV CL 68 60 97 BL 15 APTO 502</t>
  </si>
  <si>
    <t>liliana.mahecha@hotmail.com</t>
  </si>
  <si>
    <t>liliana.mahecha@gobiernobogota.gov.co</t>
  </si>
  <si>
    <t>INSPECCIONES 5D</t>
  </si>
  <si>
    <t>FDLUCD-113-2021 (56624)</t>
  </si>
  <si>
    <t>APOYAR TÉCNICAMENTE LAS DISTINTAS ETAPAS DE LOS PROCESOS DE COMPETENCIA DE LAS INSPECCIONES DE POLICÍA DE LA LOCALIDAD DE USME, SEGÚN REPARTO</t>
  </si>
  <si>
    <t>21-46-101024259</t>
  </si>
  <si>
    <t>CARLOS EDUARDO HOYOS</t>
  </si>
  <si>
    <t>https://community.secop.gov.co/Public/Tendering/OpportunityDetail/Index?noticeUID=CO1.NTC.1829287&amp;isFromPublicArea=True&amp;isModal=False</t>
  </si>
  <si>
    <t>CO1.PCCNTR.2332565</t>
  </si>
  <si>
    <t>114-2021-CPS-AG(57571)</t>
  </si>
  <si>
    <t>ANDRES ARLEY NIEBLES PARRA</t>
  </si>
  <si>
    <t>KR 74 H 62 I 57 SUR</t>
  </si>
  <si>
    <t>nieblazoom@gmail.com</t>
  </si>
  <si>
    <t>andres.niebles@gobiernobogota.gov.co</t>
  </si>
  <si>
    <t>Comunicador social periodista</t>
  </si>
  <si>
    <t>FDLUCD-114-2021-(57571)</t>
  </si>
  <si>
    <t>APOYAR Y DAR SOPORTE TÉCNICO AUDIOVISUAL EN LOS AUDITORIOS Y SALAS DE LA ALCALDÍA LOCAL.</t>
  </si>
  <si>
    <t>672</t>
  </si>
  <si>
    <t>15-44-101239729</t>
  </si>
  <si>
    <t>https://community.secop.gov.co/Public/Tendering/OpportunityDetail/Index?noticeUID=CO1.NTC.1830049&amp;isFromPublicArea=True&amp;isModal=False</t>
  </si>
  <si>
    <t>CO1.PCCNTR.2333150</t>
  </si>
  <si>
    <t>115-2021-CPS-P(57597)</t>
  </si>
  <si>
    <t>CATALINA ZULUAGA GONZALEZ</t>
  </si>
  <si>
    <t>MEDELLIN</t>
  </si>
  <si>
    <t>CL115  54 88</t>
  </si>
  <si>
    <t>catalinazuluagag@gmail.com</t>
  </si>
  <si>
    <t xml:space="preserve">Diseñadora Industrial </t>
  </si>
  <si>
    <t>REACTIVACION ECONOMICA</t>
  </si>
  <si>
    <t xml:space="preserve"> FDLUCD-115-2021(57597)</t>
  </si>
  <si>
    <t>PRESTAR LOS SERVICIOS PROFESIONALES ESPECIALIZADOS  A LA ALCALDIA LOCAL DE USME, PARA LA EJECUCIÓN DE LOS PROCESOS, ACTIVIDADES Y ESTRATEGIAS ADMINISTRATIVAS Y DE CAMPO, EN EL MARCO DE LA POLITICA DE REACTIVACIÓN ECONOMICA DISTRITAL, DE ACUERDO CON LA NUEVA REALIDAD PARA BOGOTÁ, ORIGINADA POR LA EMERGENCIA ECONÓMICA, SOCIAL Y ECOLÓGICA CAUSADA POR EL CORONAVIRUS COVID-19</t>
  </si>
  <si>
    <t>09/03/2021 </t>
  </si>
  <si>
    <t>9 MESES Y 20 DIAS</t>
  </si>
  <si>
    <t>676</t>
  </si>
  <si>
    <t>12-46-101047417</t>
  </si>
  <si>
    <t>PEDRO FRANCO</t>
  </si>
  <si>
    <t>https://community.secop.gov.co/Public/Tendering/OpportunityDetail/Index?noticeUID=CO1.NTC.1832013&amp;isFromPublicArea=True&amp;isModal=False</t>
  </si>
  <si>
    <t>CO1.PCCNTR.2335901</t>
  </si>
  <si>
    <t>116-2021-CPS-AG(57571)</t>
  </si>
  <si>
    <t>MARIO ANDRÉS MUÑOZ ONOFRE</t>
  </si>
  <si>
    <t>CL 115 54 88 APTO 201</t>
  </si>
  <si>
    <t xml:space="preserve">subcantante@gmail.com
</t>
  </si>
  <si>
    <t>mario.munoz@gobiernobogota.gov.co</t>
  </si>
  <si>
    <t xml:space="preserve">tecnico </t>
  </si>
  <si>
    <t>CULTURA</t>
  </si>
  <si>
    <t>FDLUCD-116-2021(57601)</t>
  </si>
  <si>
    <t>PRESTAR LOS SERVICIOS DE APOYO COMO GESTOR CULTURAL PARA LA PROMOCIÓN, ORIENTACIÓN Y EL FORTALECIMIENTO DE LOS PROCESOS CULTURALES Y ARTISTICOS IMPULSADOS POR LA ALCALDIA LOCAL DE USME</t>
  </si>
  <si>
    <t>9 MESES Y 10 DIAS</t>
  </si>
  <si>
    <t>677</t>
  </si>
  <si>
    <t>12-46-101047422</t>
  </si>
  <si>
    <t>https://community.secop.gov.co/Public/Tendering/OpportunityDetail/Index?noticeUID=CO1.NTC.1832131&amp;isFromPublicArea=True&amp;isModal=False</t>
  </si>
  <si>
    <t>CO1.PCCNTR.2335938</t>
  </si>
  <si>
    <t>117-2021-CPS-AG(56069)</t>
  </si>
  <si>
    <t>JIMY ALEXANDER TOLOSA MELO</t>
  </si>
  <si>
    <t>KR 10 90 16 SUR</t>
  </si>
  <si>
    <t>mohancol@hotmail.com</t>
  </si>
  <si>
    <t>jimy.tolosa@gobiernobogota.gov.co</t>
  </si>
  <si>
    <t>FDLUCD-117-2021(56069)</t>
  </si>
  <si>
    <t>PRESTAR LOS SERVICIOS ASISTENCIALES PARA APOYAR LA PUESTA EN FUNCIONAMIENTO Y MANTENER EN PLENA OPERATIVIDAD UN (1) PUNTO DE ATENCIÓN AL CONSUMIDOR, AL SERVICIO DE LA COMUNIDAD EN GENERAL Y DE LOS CONSUMIDORES DE LA LOCALIDAD DE USME.</t>
  </si>
  <si>
    <t>675</t>
  </si>
  <si>
    <t>15-44-101239768</t>
  </si>
  <si>
    <t>https://community.secop.gov.co/Public/Tendering/OpportunityDetail/Index?noticeUID=CO1.NTC.1831331&amp;isFromPublicArea=True&amp;isModal=False</t>
  </si>
  <si>
    <t>CO1.PCCNTR.2334942</t>
  </si>
  <si>
    <t>118-2021-CPS-P(56625)</t>
  </si>
  <si>
    <t>CARLOS ALBERTO HERNANDEZ MUÑOZ</t>
  </si>
  <si>
    <t>CR 114 A 77 D 20 T 3 APTO 902</t>
  </si>
  <si>
    <t>juridicacaralherandez@gmail.com</t>
  </si>
  <si>
    <t xml:space="preserve">
carlos.munoz@gobiernobogota.gov.co
</t>
  </si>
  <si>
    <t>FDLUCD-118-2021 (56625)</t>
  </si>
  <si>
    <t>678</t>
  </si>
  <si>
    <t>15-44-101239778</t>
  </si>
  <si>
    <t>https://community.secop.gov.co/Public/Tendering/OpportunityDetail/Index?noticeUID=CO1.NTC.1832021&amp;isFromPublicArea=True&amp;isModal=False</t>
  </si>
  <si>
    <t>CO1.PCCNTR.2335902</t>
  </si>
  <si>
    <t>119-2021-CPS-P(56814)</t>
  </si>
  <si>
    <t>WILLIAM JOHANY AGUILAR</t>
  </si>
  <si>
    <t>KR 11 67 A 09 SUR T 6 APTO 502</t>
  </si>
  <si>
    <t>williamaguilar17@gmail.com</t>
  </si>
  <si>
    <t>william.aguilar@gobiernobogota.gov.co</t>
  </si>
  <si>
    <t>Constructor y Gestor Arquitectónico</t>
  </si>
  <si>
    <t>FDLUCD-119-2021 (56814)</t>
  </si>
  <si>
    <t>679</t>
  </si>
  <si>
    <t>15-44-101239787</t>
  </si>
  <si>
    <t>https://community.secop.gov.co/Public/Tendering/OpportunityDetail/Index?noticeUID=CO1.NTC.1832042&amp;isFromPublicArea=True&amp;isModal=False</t>
  </si>
  <si>
    <t>CO1.PCCNTR.2335929</t>
  </si>
  <si>
    <t>120-2021-CPS-P(56697)</t>
  </si>
  <si>
    <t>AMANDA PALOMARES</t>
  </si>
  <si>
    <t xml:space="preserve">CL 137 B SUR 14 24 </t>
  </si>
  <si>
    <t>apalomares125@gmail.com</t>
  </si>
  <si>
    <t>amanda.palomares@gobiernobogota.gov.co</t>
  </si>
  <si>
    <t>FDLUCD120-2021 (56697)</t>
  </si>
  <si>
    <t>PRESTAR LOS SERVICIOS PROFESIONALES, BRINDANDO APOYO EN EL IMPULSO DE LOS PROCESOS SOCIOECONÓMICOS Y DE EXTENSIÓN AGROPECUARIA DE LA UNIDAD LOCAL DE ASISTENCIA TÉCNICA AGROPECUARIA Y AMBIENTAL ULATA DEL ÁREA DE GESTIÓN DEL DESARROLLO LOCAL DE LA ALCALDÍA LOCAL DE USME PARA EL CUMPLIMIENTO DE LA LEY 1876 DE 2017</t>
  </si>
  <si>
    <t>680</t>
  </si>
  <si>
    <t>15-44-101239777</t>
  </si>
  <si>
    <t>https://community.secop.gov.co/Public/Tendering/OpportunityDetail/Index?noticeUID=CO1.NTC.1832142&amp;isFromPublicArea=True&amp;isModal=False</t>
  </si>
  <si>
    <t>CO1.PCCNTR.2336025</t>
  </si>
  <si>
    <t>121-2021-CPS-AG(57599)</t>
  </si>
  <si>
    <t>ORLANDO MORENO ARIAS</t>
  </si>
  <si>
    <t>DG 100 C SUR 6 38 ESTE</t>
  </si>
  <si>
    <t>orlandousme@gmail.com</t>
  </si>
  <si>
    <t>orlando.arias@gobiernobogota.gov.co</t>
  </si>
  <si>
    <t>Técnico profesional en procesos logisticos</t>
  </si>
  <si>
    <t>FDLUCD-121-2021 AG (57599)</t>
  </si>
  <si>
    <t>PRESTAR APOYO EN LOS PROCESOS ADMINISTRATIVOS Y TÉCNICOS EN EL ÀREA DE ALMACEN DEL FONDO DE DESARROLLO LOCAL DE USME, DE ACUERDO A LOS PROCESOS Y PROCEDIMIENTOS ESTABLECIDOS</t>
  </si>
  <si>
    <t>9 MESES Y 21 DIAS</t>
  </si>
  <si>
    <t>686</t>
  </si>
  <si>
    <t>12-46-101047468</t>
  </si>
  <si>
    <t>https://community.secop.gov.co/Public/Tendering/OpportunityDetail/Index?noticeUID=CO1.NTC.1835204&amp;isFromPublicArea=True&amp;isModal=False</t>
  </si>
  <si>
    <t>CO1.PCCNTR.2339109</t>
  </si>
  <si>
    <t>122-2021-CPS-P(56832)</t>
  </si>
  <si>
    <t>NELLY ALEXANDRA VARGAS ROMERO</t>
  </si>
  <si>
    <t>CL 55 SUR 24 C 28 INT A APTO 201</t>
  </si>
  <si>
    <t>nellyalexavargasro@hotmail.com</t>
  </si>
  <si>
    <t>nelly.vargas@gobiernobogota.gov.co</t>
  </si>
  <si>
    <t>FDLUCD-122-2021(56832)</t>
  </si>
  <si>
    <t>PRESTAR LOS SERVICIOS PROFESIONALES PARA EL DESARROLLO, EJECUCIÓN Y SEGUIMIENTO DE LAS ACCIONES PARA COBRO PERSUASIVO, LO ANTERIOR CONTEMPLA EL SUMINISTRO, CONSULTA Y CARGUE DE LA INFORMACIÓN EN LOS APLICATIVOS DISPUESTOS PARA ELLO, TALES COMO SIVICOF Y SICO Y APOYO EN LA SUSTANCIACIÓN DE PROCESOS ADMINISTRATIVOS DEL ÁREA GESTIÓN POLICIVA DE LA ALCALDÍA LOCAL DE USME</t>
  </si>
  <si>
    <t>685</t>
  </si>
  <si>
    <t>15-44-101239819</t>
  </si>
  <si>
    <t>https://community.secop.gov.co/Public/Tendering/OpportunityDetail/Index?noticeUID=CO1.NTC.1835041&amp;isFromPublicArea=True&amp;isModal=False</t>
  </si>
  <si>
    <t>CO1.PCCNTR.2338845</t>
  </si>
  <si>
    <t>123-2021-CPS-AG(56485)</t>
  </si>
  <si>
    <t>CARMEN VIVIANA RUEDA SANGUINO</t>
  </si>
  <si>
    <t>BUCARAMANGA</t>
  </si>
  <si>
    <t>TV 5 77 B 14 SUR</t>
  </si>
  <si>
    <t>carmenrueda368@gmail.com</t>
  </si>
  <si>
    <t>carmen.rueda@gobiernobogota.gov.co</t>
  </si>
  <si>
    <t>GESTOR INTERISTITUCIONAL</t>
  </si>
  <si>
    <t>FDLUCD-123-2021 (56485)</t>
  </si>
  <si>
    <t>PRESTAR LOS SERVICIOS ASISTENCIALES PARA EL FORTALECIMIENTO A LA GESTIÓN LOCAL DE PROCESOS INSTITUCIONALES Y SOCIALES DE INTERÉS PÚBLICO ARTICULADA POR EL FONDO DE DESARROLLO LOCAL DE USME EN COMPAÑÍA DE SECTORES ADMINISTRATIVOS DEL DISTRITO, INSTANCIAS Y ORGANIZACIONES SOCIALES EN LA LOCALIDAD</t>
  </si>
  <si>
    <t>684</t>
  </si>
  <si>
    <t>15-44-101239855</t>
  </si>
  <si>
    <t>https://community.secop.gov.co/Public/Tendering/OpportunityDetail/Index?noticeUID=CO1.NTC.1835172&amp;isFromPublicArea=True&amp;isModal=False</t>
  </si>
  <si>
    <t>CO1.PCCNTR.2338842</t>
  </si>
  <si>
    <t>124-2021-CPS-AG(57522)</t>
  </si>
  <si>
    <t>BRANDON STEVEN SOTO REY</t>
  </si>
  <si>
    <t>CL 67 B SUR 13 60</t>
  </si>
  <si>
    <t>sotorey15@hotmail.com</t>
  </si>
  <si>
    <t>brandon.soto@gobiernobogota.gov.co</t>
  </si>
  <si>
    <t>FDLUCD-124-2021 (57522)</t>
  </si>
  <si>
    <t>PRESTAR LOS SERVICIOS ASISTENCIALES EN EL AREA DE PRENSA Y COMINICACIONES DE LA ALCALDIA LOCAL DE USME</t>
  </si>
  <si>
    <t>683</t>
  </si>
  <si>
    <t>15-44-101239857</t>
  </si>
  <si>
    <t>https://community.secop.gov.co/Public/Tendering/OpportunityDetail/Index?noticeUID=CO1.NTC.1835670&amp;isFromPublicArea=True&amp;isModal=False</t>
  </si>
  <si>
    <t>CO1.PCCNTR.2339485</t>
  </si>
  <si>
    <t>125-2021-CPS-AG(56485)</t>
  </si>
  <si>
    <t>MILADYS DEL CARMEN MEZA AVILA</t>
  </si>
  <si>
    <t>BARRANQUILLA</t>
  </si>
  <si>
    <t>TV 13 B 40 31 SUR</t>
  </si>
  <si>
    <t>miladysdelcarmenmeza@gmail.com</t>
  </si>
  <si>
    <t>miladys.meza@gobiernobogota.gov.co</t>
  </si>
  <si>
    <t>FDLUCD-125-2021 (56482)</t>
  </si>
  <si>
    <t>689</t>
  </si>
  <si>
    <t>15-44-101239860</t>
  </si>
  <si>
    <t>https://community.secop.gov.co/Public/Tendering/OpportunityDetail/Index?noticeUID=CO1.NTC.1835983&amp;isFromPublicArea=True&amp;isModal=False</t>
  </si>
  <si>
    <t>CO1.PCCNTR.2340509</t>
  </si>
  <si>
    <t>126-2021-CPS-AG(57648)</t>
  </si>
  <si>
    <t>JHOAN SANTIAGO MORENO CASTIBLANCO</t>
  </si>
  <si>
    <t>KR 99 C 61 72 SUR</t>
  </si>
  <si>
    <t>losamigosdesanta@hotmail.com</t>
  </si>
  <si>
    <t>jhoan.moreno@gobiernobogota.gov.co</t>
  </si>
  <si>
    <t>FDLUCD-126-2021(57648)</t>
  </si>
  <si>
    <t>APOYAR TÉCNICAMENTE LA GESTIÓN DOCUMENTAL DE LA ALCALDÍA LOCAL PARA LA IMPLEMENTACIÓN DEL PROCESO DE VERIFICACIÓN, SOPORTE Y ACOMPAÑAMIENTO, EN EL DESARROLLO DE LAS ACTIVIDADES PROPIAS DE LOS PROCESOS Y ACTUACIONES ADMINISTRATIVAS EXISTENTES, DEL ÁREA DE GESTIÓN POLICIVA</t>
  </si>
  <si>
    <t>696</t>
  </si>
  <si>
    <t>15-44-101239913</t>
  </si>
  <si>
    <t>https://community.secop.gov.co/Public/Tendering/OpportunityDetail/Index?noticeUID=CO1.NTC.1837879&amp;isFromPublicArea=True&amp;isModal=False</t>
  </si>
  <si>
    <t>CO1.PCCNTR.2343085</t>
  </si>
  <si>
    <t>127-2021-CPS-P(57604)</t>
  </si>
  <si>
    <t>CLAUDIA CAROLINA PEÑA RIOS</t>
  </si>
  <si>
    <t>AV KR 30 55 19 APTO 302</t>
  </si>
  <si>
    <t>maracuyarte@yahoo.es</t>
  </si>
  <si>
    <t>claudia.pena@gobiernobogota.gov.co</t>
  </si>
  <si>
    <t>Comunicadora Social y Periodista</t>
  </si>
  <si>
    <t>FDLUCD-127-2021 (57604)</t>
  </si>
  <si>
    <t>9 MESES</t>
  </si>
  <si>
    <t>690</t>
  </si>
  <si>
    <t>12-44-101205444</t>
  </si>
  <si>
    <t>https://community.secop.gov.co/Public/Tendering/OpportunityDetail/Index?noticeUID=CO1.NTC.1839815&amp;isFromPublicArea=True&amp;isModal=False</t>
  </si>
  <si>
    <t>CO1.PCCNTR.2345008</t>
  </si>
  <si>
    <t>128-2021-CPS-AG(56485)</t>
  </si>
  <si>
    <t>SERGIO ESTEBAN REYES BAYONA</t>
  </si>
  <si>
    <t>CL 76 A SUR 10 A 48</t>
  </si>
  <si>
    <t>sergio-reyes@javeriana.edu.co</t>
  </si>
  <si>
    <t>sergio.reyes@gobiernobogota.gov.co</t>
  </si>
  <si>
    <t>bachiller</t>
  </si>
  <si>
    <t>FDLUCD-128-2021 (56485)</t>
  </si>
  <si>
    <t>695</t>
  </si>
  <si>
    <t>15-46-101020839</t>
  </si>
  <si>
    <t>https://community.secop.gov.co/Public/Tendering/OpportunityDetail/Index?noticeUID=CO1.NTC.1839755&amp;isFromPublicArea=True&amp;isModal=False</t>
  </si>
  <si>
    <t>CO1.PCCNTR.2345129</t>
  </si>
  <si>
    <t>129-2021-CPS-P(56625)</t>
  </si>
  <si>
    <t>JAVIER ALEXIS PÉREZ ZÁRATE</t>
  </si>
  <si>
    <t>KR 18 C 50 A 65</t>
  </si>
  <si>
    <t>japerezzarate@gmail.com</t>
  </si>
  <si>
    <t xml:space="preserve">
javier.perez@gobiernobogota.gov.co</t>
  </si>
  <si>
    <t>FDLUCD-129-2021 (56625)</t>
  </si>
  <si>
    <t>691</t>
  </si>
  <si>
    <t>15-44-101239970</t>
  </si>
  <si>
    <t>https://community.secop.gov.co/Public/Tendering/OpportunityDetail/Index?noticeUID=CO1.NTC.1839767&amp;isFromPublicArea=True&amp;isModal=False</t>
  </si>
  <si>
    <t>CO1.PCCNTR.2345219</t>
  </si>
  <si>
    <t>130-2021-CPS-AG(57647)</t>
  </si>
  <si>
    <t>BETTY SANCHEZ CANTILLO</t>
  </si>
  <si>
    <t>GUAMAL MAGDALENA</t>
  </si>
  <si>
    <t>KR 11 N 67 A 88 SUR T9 APTO 402 QUINTAS DEL PORTAL 2</t>
  </si>
  <si>
    <t>bsanchezcontadora@gmail.com</t>
  </si>
  <si>
    <t>betty.sanchez@gobiernobogota.gov.co</t>
  </si>
  <si>
    <t>CONTABILIDAD</t>
  </si>
  <si>
    <t xml:space="preserve"> FDLUCD-130-2021 (57647)</t>
  </si>
  <si>
    <t>PRESTAR LOS SERVICIOS TÉCNICOS EN LOS PROCESOS ADMINISTRATIVOS, CONTABLES Y PRESUPUESTALES QUE ADELANTE EL FONDO DE DESARROLLO LOCAL DE USME</t>
  </si>
  <si>
    <t>9 MESES Y 15 DIAS</t>
  </si>
  <si>
    <t>688</t>
  </si>
  <si>
    <t>15-44-101239877</t>
  </si>
  <si>
    <t>https://community.secop.gov.co/Public/Tendering/OpportunityDetail/Index?noticeUID=CO1.NTC.1838272&amp;isFromPublicArea=True&amp;isModal=False</t>
  </si>
  <si>
    <t>CO1.PCCNTR.2343517</t>
  </si>
  <si>
    <t>131-2021-CPS-AG(55932)</t>
  </si>
  <si>
    <t>OLGA LUCIA HUERTAS MENDEZ</t>
  </si>
  <si>
    <t>TV 1 C BIS 76 B 82 SUR INT 1</t>
  </si>
  <si>
    <t>olhumen@hotmail.com</t>
  </si>
  <si>
    <t>olga.huertas@gobiernobogota.gov.co</t>
  </si>
  <si>
    <t>FDLUCD-131-2021 (55932)</t>
  </si>
  <si>
    <t>693</t>
  </si>
  <si>
    <t>15-44-101239924</t>
  </si>
  <si>
    <t>https://community.secop.gov.co/Public/Tendering/OpportunityDetail/Index?noticeUID=CO1.NTC.1838297&amp;isFromPublicArea=True&amp;isModal=False</t>
  </si>
  <si>
    <t>CO1.PCCNTR.2343081</t>
  </si>
  <si>
    <t>132-2021-CPS-P(56625)</t>
  </si>
  <si>
    <t xml:space="preserve">ERIKA MILENA ROSAS PEÑA  </t>
  </si>
  <si>
    <t>KR 14 H 76 B 78 SUR INT 1</t>
  </si>
  <si>
    <t>erikamilerosas@hotmail.com</t>
  </si>
  <si>
    <t>erika.rosas@gobiernobogota.gov.co</t>
  </si>
  <si>
    <t>FDLUCD-132-2021 (56625)</t>
  </si>
  <si>
    <t>694</t>
  </si>
  <si>
    <t>21-46-101024405</t>
  </si>
  <si>
    <t>https://community.secop.gov.co/Public/Tendering/OpportunityDetail/Index?noticeUID=CO1.NTC.1838626&amp;isFromPublicArea=True&amp;isModal=False</t>
  </si>
  <si>
    <t>CO1.PCCNTR.2343618</t>
  </si>
  <si>
    <t>133-2021-CPS-P(56636)</t>
  </si>
  <si>
    <t>JUAN DAVID JIMÉNEZ ÁLVAREZ</t>
  </si>
  <si>
    <t>KR 118 86 20 INT 34 APTO 302</t>
  </si>
  <si>
    <t>jimeneza.juan@outlook.es</t>
  </si>
  <si>
    <t>david.jimenez@gobiernobogota.gov.co</t>
  </si>
  <si>
    <t>FDLUCD-133-2021(56636)</t>
  </si>
  <si>
    <t>692</t>
  </si>
  <si>
    <t xml:space="preserve">	15-46-101020845</t>
  </si>
  <si>
    <t>https://community.secop.gov.co/Public/Tendering/OpportunityDetail/Index?noticeUID=CO1.NTC.1839653&amp;isFromPublicArea=True&amp;isModal=False</t>
  </si>
  <si>
    <t>CO1.PCCNTR.2344760</t>
  </si>
  <si>
    <t>134-2021-CPS-AG(56813)</t>
  </si>
  <si>
    <t>YANETH SUÁREZ MILLAN</t>
  </si>
  <si>
    <t>CL 105 SUR 5 A 29</t>
  </si>
  <si>
    <t>yanethpq01@gmail.com</t>
  </si>
  <si>
    <t>yaneth.suarez@gobiernobogota.gov.co</t>
  </si>
  <si>
    <t>FDLUCD-134-2021 (56813)</t>
  </si>
  <si>
    <t>697</t>
  </si>
  <si>
    <t xml:space="preserve">	15-44-101239920</t>
  </si>
  <si>
    <t>https://community.secop.gov.co/Public/Tendering/OpportunityDetail/Index?noticeUID=CO1.NTC.1839942&amp;isFromPublicArea=True&amp;isModal=False</t>
  </si>
  <si>
    <t>CO1.PCCNTR.2344764</t>
  </si>
  <si>
    <t>135-2021-CPS-P(56639)</t>
  </si>
  <si>
    <t>EDWIN PEDROZA CÁRDENAS</t>
  </si>
  <si>
    <t xml:space="preserve">CL 108 B SUR 9 - 53 </t>
  </si>
  <si>
    <t>edwinp314@gmail.com</t>
  </si>
  <si>
    <t>edwin.pedroza@gobiernobogota.gov.co</t>
  </si>
  <si>
    <t>FDLUCD-135-2021 (56639)</t>
  </si>
  <si>
    <t>698</t>
  </si>
  <si>
    <t>15-44-101239925</t>
  </si>
  <si>
    <t>https://community.secop.gov.co/Public/Tendering/OpportunityDetail/Index?noticeUID=CO1.NTC.1840984&amp;isFromPublicArea=True&amp;isModal=False</t>
  </si>
  <si>
    <t>CO1.PCCNTR.2346375</t>
  </si>
  <si>
    <t>136-2021-CPS-AG(56623)</t>
  </si>
  <si>
    <t>GERMAN ALDEMAR GONZALEZ PINTO</t>
  </si>
  <si>
    <t>BARBOSA SANTANDER</t>
  </si>
  <si>
    <t>CL 70 BIS SUR 14 F 33</t>
  </si>
  <si>
    <t>g3rgon@yahoo.es</t>
  </si>
  <si>
    <t>german.gonzalez@gobiernobogota.gov.co</t>
  </si>
  <si>
    <t xml:space="preserve">INSPECCIONES- NOTIFICADORES </t>
  </si>
  <si>
    <t>FDLUCD-136-2021 (56626)</t>
  </si>
  <si>
    <t>APOYAR LAS LABORES DE ENTREGA Y RECIBO DE LAS COMUNICACIONES EMITIDAS O RECIBIDAS POR LAS INSPECCIONES DE POLICÍA DE LA LOCALIDAD DE USME.</t>
  </si>
  <si>
    <t>701</t>
  </si>
  <si>
    <t>21-44-101345989</t>
  </si>
  <si>
    <t>https://community.secop.gov.co/Public/Tendering/OpportunityDetail/Index?noticeUID=CO1.NTC.1841708&amp;isFromPublicArea=True&amp;isModal=False</t>
  </si>
  <si>
    <t>CO1.PCCNTR.2346598</t>
  </si>
  <si>
    <t>137-2021-CPS-P(56791)</t>
  </si>
  <si>
    <t>IRINA CASTIBLANCO AGUILAR</t>
  </si>
  <si>
    <t xml:space="preserve">CL 48 BIS SUR 23 C 11 </t>
  </si>
  <si>
    <t>irinitacas@gmail.com</t>
  </si>
  <si>
    <t>irina.castiblanco@gobiernobogota.gov.co</t>
  </si>
  <si>
    <t xml:space="preserve">Veterinaria y Zootecnia </t>
  </si>
  <si>
    <t>FDLUCD-137-2021(56791)</t>
  </si>
  <si>
    <t>PRESTAR LOS SERVICIOS PROFESIONALES, BRINDANDO APOYO EN EL IMPULSO DEL SERVICIO DE EXTENSIÓN AGROPECUARIA DE LA UNIDAD LOCAL DE ASISTENCIA TÉCNICA AGROPECUARIA Y AMBIENTAL ULATA DEL ÁREA DE GESTIÓN DEL DESARROLLO LOCAL DE LA ALCALDÍA LOCAL DE USME PARA EL CUMPLIMIENTO DE LA LEY 1876 DE 2017</t>
  </si>
  <si>
    <t>549</t>
  </si>
  <si>
    <t>9 MESES Y 17 DIAS</t>
  </si>
  <si>
    <t>700</t>
  </si>
  <si>
    <t xml:space="preserve">	15-46-101020870</t>
  </si>
  <si>
    <t>60 DIAS</t>
  </si>
  <si>
    <t>SUSPENDIDO POR MATERNIDAD</t>
  </si>
  <si>
    <t>https://community.secop.gov.co/Public/Tendering/OpportunityDetail/Index?noticeUID=CO1.NTC.1841949&amp;isFromPublicArea=True&amp;isModal=False</t>
  </si>
  <si>
    <t>CO1.PCCNTR.2347838</t>
  </si>
  <si>
    <t>138-2021-CPS-AG(56702)</t>
  </si>
  <si>
    <t>LINA TATIANA GARZÓN GARZÓN</t>
  </si>
  <si>
    <t>KR 3 BIS 55 B 66 SUR</t>
  </si>
  <si>
    <t>linagarzon.chc@gmail.com</t>
  </si>
  <si>
    <t>FDLUCD-138-2021(56702)</t>
  </si>
  <si>
    <t>PRESTAR SERVICIOS DE APOYO EN ACTIVIDADES QUE AYUDEN A MITIGAR Y PREVENIR LA VIOLENCIA DE GENERO DE ACUERDO A LA ESTREGIA DE SEGURIDAD EMANADA POR LA ALCALDIA LOCAL DE USME</t>
  </si>
  <si>
    <t xml:space="preserve">13-30-11-60-340-000000-1818 </t>
  </si>
  <si>
    <t>Usme libre de violencia contra la Mujer</t>
  </si>
  <si>
    <t>699</t>
  </si>
  <si>
    <t>15-44-101240022</t>
  </si>
  <si>
    <t>SEGURIDAD Y CONVIVENCIA MUJERES</t>
  </si>
  <si>
    <t>MAYERLY DELGADILLO</t>
  </si>
  <si>
    <t>https://community.secop.gov.co/Public/Tendering/OpportunityDetail/Index?noticeUID=CO1.NTC.1841989&amp;isFromPublicArea=True&amp;isModal=False</t>
  </si>
  <si>
    <t>CO1.PCCNTR.2347945</t>
  </si>
  <si>
    <t>139-2021-CPS-P(56475)</t>
  </si>
  <si>
    <t>VALERIA GOMEZ MONTAÑA</t>
  </si>
  <si>
    <t>CL 81  86 05</t>
  </si>
  <si>
    <t>valeriagomezmontana@gmail.com</t>
  </si>
  <si>
    <t>valeria.gomez@gobiernobogota.gov.co</t>
  </si>
  <si>
    <t xml:space="preserve">comunicación social y periodismo </t>
  </si>
  <si>
    <t>FDLUCD-139-2021(56475)</t>
  </si>
  <si>
    <t>COORDINAR, LIDERAR Y ASESORAR LOS PLANES Y ESTRATEGIAS DE COMUNICACIÓN INTERNA Y EXTERNA PARA LA DIVULGACIÓN DE LOS PROGRAMAS, PROYECTOS Y ACTIVIDADES DE LA ALCALDÍA LOCAL DE USME</t>
  </si>
  <si>
    <t>702</t>
  </si>
  <si>
    <t>62-44-101012991</t>
  </si>
  <si>
    <t>https://community.secop.gov.co/Public/Tendering/OpportunityDetail/Index?noticeUID=CO1.NTC.1842247&amp;isFromPublicArea=True&amp;isModal=False</t>
  </si>
  <si>
    <t>CO1.PCCNTR.2347861</t>
  </si>
  <si>
    <t>140-2021-CPS-AG(57426)</t>
  </si>
  <si>
    <t>KAREN DAYANA CARDENAS GALINDO</t>
  </si>
  <si>
    <t>CL 74 C SUR 13 F 09 ESTE</t>
  </si>
  <si>
    <t>karendayac@gmail.com</t>
  </si>
  <si>
    <t>karen.cardenas@gobiernobogota.gov.co</t>
  </si>
  <si>
    <t>FDLUCD-140-2021(57426)</t>
  </si>
  <si>
    <t>9 MESES Y 16 DIAS</t>
  </si>
  <si>
    <t>704</t>
  </si>
  <si>
    <t xml:space="preserve">	15-44-101240032</t>
  </si>
  <si>
    <t>https://community.secop.gov.co/Public/Tendering/OpportunityDetail/Index?noticeUID=CO1.NTC.1847598&amp;isFromPublicArea=True&amp;isModal=False</t>
  </si>
  <si>
    <t>CO1.PCCNTR.2354325</t>
  </si>
  <si>
    <t>141-2021-CPS-AG(56702)</t>
  </si>
  <si>
    <t>SANDRA MILENA CONTRERAS MARTINEZ</t>
  </si>
  <si>
    <t>TV 3 C BIS 70 B 18</t>
  </si>
  <si>
    <t>milejuan21@gmail.com</t>
  </si>
  <si>
    <t>FDLUCD-141-2021 (56702)</t>
  </si>
  <si>
    <t>3/17/2021</t>
  </si>
  <si>
    <t xml:space="preserve"> 12-44-101205524</t>
  </si>
  <si>
    <t>1603/2021</t>
  </si>
  <si>
    <t>https://community.secop.gov.co/Public/Tendering/OpportunityDetail/Index?noticeUID=CO1.NTC.1848210&amp;isFromPublicArea=True&amp;isModal=False</t>
  </si>
  <si>
    <t>CO1.PCCNTR.2354512</t>
  </si>
  <si>
    <t>142-2021-CPS-AG(55936)</t>
  </si>
  <si>
    <t>JENNY ALEJANDRA FAJARDO PEÑA</t>
  </si>
  <si>
    <t>CL 75 B BIS 8 D 59 SUR</t>
  </si>
  <si>
    <t>alejitafajardoj@hotmail.com</t>
  </si>
  <si>
    <t>jenny.fajardo@gobiernobogota.gov.co</t>
  </si>
  <si>
    <t>FDLUCD-142-2021 (55936)</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</si>
  <si>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</si>
  <si>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15-44-101240107</t>
  </si>
  <si>
    <t>https://community.secop.gov.co/Public/Tendering/OpportunityDetail/Index?noticeUID=CO1.NTC.1849318&amp;isFromPublicArea=True&amp;isModal=False</t>
  </si>
  <si>
    <t>CO1.PCCNTR.2355687</t>
  </si>
  <si>
    <t xml:space="preserve">143-2021-CPS-P(56620) </t>
  </si>
  <si>
    <t>JOSE ALIRIO AVILA TORRES</t>
  </si>
  <si>
    <t>CL 78 SUR 14 A 61</t>
  </si>
  <si>
    <t>aliriusone@hotmail.com</t>
  </si>
  <si>
    <t>jose.avilat@gobiernobogota.gov.co</t>
  </si>
  <si>
    <t>Comunicador Social - Periodista</t>
  </si>
  <si>
    <t xml:space="preserve"> FDLUCD-143-2021 (56620)</t>
  </si>
  <si>
    <t>PRESTAR LOS SERVICIOS PROFESIONALES A LA ALCALDIA LOCAL DE USME, PARA LA EJECUCIÓN DE LOS PROCESOS, ACTIVIDADES Y ESTRATEGIAS ADMINISTRATIVAS Y DE CAMPO, EN EL MARCO DE LA POLITICA DE REACTIVACIÓN ECONOMICA DISTRITAL, DE ACUERDO CON LA NUEVA REALIDAD PARA BOGOTÁ, ORIGINADA POR LA EMERGENCIA ECONÓMICA, SOCIAL Y ECOLÓGICA CAUSADA POR EL CORONAVIRUS COVID-19</t>
  </si>
  <si>
    <t>9 MESES Y 14 DIAS</t>
  </si>
  <si>
    <t>3/18/2021</t>
  </si>
  <si>
    <t>15-44-101240193</t>
  </si>
  <si>
    <t>https://community.secop.gov.co/Public/Tendering/OpportunityDetail/Index?noticeUID=CO1.NTC.1851572&amp;isFromPublicArea=True&amp;isModal=False</t>
  </si>
  <si>
    <t>CO1.PCCNTR.2358380</t>
  </si>
  <si>
    <t>144-2021-CPS-P(57604)</t>
  </si>
  <si>
    <t>VIRNA LISA ESPITIA MORENO</t>
  </si>
  <si>
    <t xml:space="preserve">CALI </t>
  </si>
  <si>
    <t>KR 66 A 57 C 65 SUR</t>
  </si>
  <si>
    <t>salomelisaespitiamoreno@gmail.com</t>
  </si>
  <si>
    <t>virna.espitia@gobiernobogota.gov.co</t>
  </si>
  <si>
    <t>FDLUCD-144-2021(57604)</t>
  </si>
  <si>
    <t>39,285,000</t>
  </si>
  <si>
    <t xml:space="preserve">	NB-100157051</t>
  </si>
  <si>
    <t>https://community.secop.gov.co/Public/Tendering/OpportunityDetail/Index?noticeUID=CO1.NTC.1853664&amp;isFromPublicArea=True&amp;isModal=False</t>
  </si>
  <si>
    <t>CO1.PCCNTR.2361259</t>
  </si>
  <si>
    <t>145-2021-CPS-AG(56702)</t>
  </si>
  <si>
    <t>MAIRA ALEJANDRA LEGUIZAMON ELAICA</t>
  </si>
  <si>
    <t>CL 77 14 A 03 SUR INT 2</t>
  </si>
  <si>
    <t>mleguizamo2@uniminuto.edu.co</t>
  </si>
  <si>
    <t>FDLUCD-145-2021(56702)</t>
  </si>
  <si>
    <t>9 MESES Y 13 DIAS</t>
  </si>
  <si>
    <t>3/19/2021</t>
  </si>
  <si>
    <t>30-44-101041320</t>
  </si>
  <si>
    <t>https://community.secop.gov.co/Public/Tendering/OpportunityDetail/Index?noticeUID=CO1.NTC.1853834&amp;isFromPublicArea=True&amp;isModal=False</t>
  </si>
  <si>
    <t>CO1.PCCNTR.2361617</t>
  </si>
  <si>
    <t>146-2021-CPS-P(57604)</t>
  </si>
  <si>
    <t>LUISA FERNANDA CAMELO RAMIREZ</t>
  </si>
  <si>
    <t>AV KR 68 1 63</t>
  </si>
  <si>
    <t>l1994c@gmail.com</t>
  </si>
  <si>
    <t>luisa.camelo@gobiernobogota.gov.co</t>
  </si>
  <si>
    <t>FDLUCD-146-2021 (57604)</t>
  </si>
  <si>
    <t>2934474-3</t>
  </si>
  <si>
    <t>https://community.secop.gov.co/Public/Tendering/OpportunityDetail/Index?noticeUID=CO1.NTC.1852271&amp;isFromPublicArea=True&amp;isModal=False</t>
  </si>
  <si>
    <t>CO1.PCCNTR.2359591</t>
  </si>
  <si>
    <t>147-2021-CPS-AG(57599)</t>
  </si>
  <si>
    <t>CARLOS ANDRES PEREZ MESA</t>
  </si>
  <si>
    <t>CL 76 A SUR 14 19 INT 1</t>
  </si>
  <si>
    <t>androsprime@gmail.com</t>
  </si>
  <si>
    <t>carlos.perez@gobiernobogota.gov.co</t>
  </si>
  <si>
    <t>FDLUCD-147-2021 (57599)</t>
  </si>
  <si>
    <t>15-44-101240232</t>
  </si>
  <si>
    <t>$1,166,667</t>
  </si>
  <si>
    <t>https://community.secop.gov.co/Public/Tendering/OpportunityDetail/Index?noticeUID=CO1.NTC.1852509&amp;isFromPublicArea=True&amp;isModal=False</t>
  </si>
  <si>
    <t>CO1.PCCNTR.2359477</t>
  </si>
  <si>
    <t>148-2021-CPS-P(56625)</t>
  </si>
  <si>
    <t>GUSTAVO ALBEIRO ANGEL AROCA</t>
  </si>
  <si>
    <t>NATAGAIMA TOL.</t>
  </si>
  <si>
    <t>CL 90 SUR 5 F 34 ESTE</t>
  </si>
  <si>
    <t>gustavoangel87@hotmail.com</t>
  </si>
  <si>
    <t xml:space="preserve">
albeiro.angel@gobiernobogota.gov.co</t>
  </si>
  <si>
    <t>ABOGADO</t>
  </si>
  <si>
    <t>FDLUCD-148-2021(56625)</t>
  </si>
  <si>
    <t>15-44-101240307</t>
  </si>
  <si>
    <t>https://community.secop.gov.co/Public/Tendering/OpportunityDetail/Index?noticeUID=CO1.NTC.1857141&amp;isFromPublicArea=True&amp;isModal=False</t>
  </si>
  <si>
    <t>CO1.PCCNTR.2366010</t>
  </si>
  <si>
    <t>149-2021-CPS-P(56072)</t>
  </si>
  <si>
    <t>YEISSON RICARDO NIAMPIRA JOYA</t>
  </si>
  <si>
    <t>KR 14 U 74 14 SUR</t>
  </si>
  <si>
    <t>yeissonsde@gmail.com</t>
  </si>
  <si>
    <t>Ingenierp industrial</t>
  </si>
  <si>
    <t>FDLUCD-149-2021 (56072)</t>
  </si>
  <si>
    <t>PRESTAR LOS SERVICIOS PROFESIONALES COMO INGENIERO PARA PONER EN FUNCIONAMIENTO Y MANTENER EN PLENA OPERATIVIDAD UN (1) PUNTO DE ATENCIÓN AL CONSUMIDOR, AL SERVICIO DE LA COMUNIDAD EN GENERAL Y DE LOS CONSUMIDORES DE LA LOCALIDAD DE USME</t>
  </si>
  <si>
    <t>15-44-101240282</t>
  </si>
  <si>
    <t>https://community.secop.gov.co/Public/Tendering/OpportunityDetail/Index?noticeUID=CO1.NTC.1857138&amp;isFromPublicArea=True&amp;isModal=False</t>
  </si>
  <si>
    <t>CO1.PCCNTR.2366004</t>
  </si>
  <si>
    <t>150-2021-CPS-P(56694)</t>
  </si>
  <si>
    <t>JOSE DARIO RAMIREZ CAMELO</t>
  </si>
  <si>
    <t>CL 1 G 28 A 21</t>
  </si>
  <si>
    <t>MARTIRES</t>
  </si>
  <si>
    <t>agrodaro@hotmail.com</t>
  </si>
  <si>
    <t>Nueva EPS</t>
  </si>
  <si>
    <t>Ingeniero agronomo</t>
  </si>
  <si>
    <t>FDLUCD-150-2021(56694)</t>
  </si>
  <si>
    <t>PRESTAR LOS SERVICIOS PROFESIONALES, BRINDANDO APOYO EN EL IMPULSO DE LOS PROCESOS DE EXTENSIÓN AGROPECUARIA DE LA UNIDAD LOCAL DE ASISTENCIA TÉCNICA AGROPECUARIA Y AMBIENTAL ULATA DEL ÁREA DE GESTIÓN DEL DESARROLLO LOCAL DE LA ALCALDÍA LOCAL DE USME PARA EL CUMPLIMIENTO DE LA LEY 1876 DE 2017.</t>
  </si>
  <si>
    <t>15-44-101240278</t>
  </si>
  <si>
    <t>https://community.secop.gov.co/Public/Tendering/OpportunityDetail/Index?noticeUID=CO1.NTC.1857402&amp;isFromPublicArea=True&amp;isModal=False</t>
  </si>
  <si>
    <t>CO1.PCCNTR.2365926</t>
  </si>
  <si>
    <t>151-2021-CPS-AG(56702)</t>
  </si>
  <si>
    <t>CARMEN AMINTA CARVAJAL CACERES</t>
  </si>
  <si>
    <t>KR 2 B 89 C 29 SUR</t>
  </si>
  <si>
    <t>carmenusme@yahoo.es</t>
  </si>
  <si>
    <t>FDLUCD-151-2021 (56702)</t>
  </si>
  <si>
    <t>15-44-101240286</t>
  </si>
  <si>
    <t>https://community.secop.gov.co/Public/Tendering/OpportunityDetail/Index?noticeUID=CO1.NTC.1857408&amp;isFromPublicArea=True&amp;isModal=False</t>
  </si>
  <si>
    <t>CO1.PCCNTR.2366038</t>
  </si>
  <si>
    <t>152-2021-CPS-P(57557)</t>
  </si>
  <si>
    <t>ALBERTO VILLAMIZAR DIMAS</t>
  </si>
  <si>
    <t>KR 68 1 63</t>
  </si>
  <si>
    <t>albertovillamizardimas@gmail.com</t>
  </si>
  <si>
    <t>alberto.villamizar@gobiernobogota.gov.co</t>
  </si>
  <si>
    <t>FDLUCD-152-2021 (57557)</t>
  </si>
  <si>
    <t>47,166,658</t>
  </si>
  <si>
    <t>2937368-4</t>
  </si>
  <si>
    <t>https://community.secop.gov.co/Public/Tendering/OpportunityDetail/Index?noticeUID=CO1.NTC.1857427&amp;isFromPublicArea=True&amp;isModal=False</t>
  </si>
  <si>
    <t>CO1.PCCNTR.2366133</t>
  </si>
  <si>
    <t>153-2021-CPS-P(56423)</t>
  </si>
  <si>
    <t>JAFETH MOSQUERA CORDOBA</t>
  </si>
  <si>
    <t>QUIBDO</t>
  </si>
  <si>
    <t>CL 73 A BIS SUR 14 Y 39</t>
  </si>
  <si>
    <t>jafethcito@yahoo.com</t>
  </si>
  <si>
    <t>jafeth.mosquera@gobiernobogota.gov.co</t>
  </si>
  <si>
    <t xml:space="preserve">coosalud </t>
  </si>
  <si>
    <t>docencia universitaria</t>
  </si>
  <si>
    <t>FDLUCD-153-2021 (56423)</t>
  </si>
  <si>
    <t>15-44-101240293</t>
  </si>
  <si>
    <t>$1,666,660</t>
  </si>
  <si>
    <t>https://community.secop.gov.co/Public/Tendering/OpportunityDetail/Index?noticeUID=CO1.NTC.1857524&amp;isFromPublicArea=True&amp;isModal=False</t>
  </si>
  <si>
    <t>CO1.PCCNTR.2366156</t>
  </si>
  <si>
    <t>154-2021-CPS-AG(56702)</t>
  </si>
  <si>
    <t>HEISEL ORTIZ VILLEGAS</t>
  </si>
  <si>
    <t>CL 78 10 19 APTO 302</t>
  </si>
  <si>
    <t>heisel.ortiz.san@gmail.com</t>
  </si>
  <si>
    <t>FDLUCD-154-2021 (56702)</t>
  </si>
  <si>
    <t>9 MESES Y 8 DIAS</t>
  </si>
  <si>
    <t>3/24/2021</t>
  </si>
  <si>
    <t>https://community.secop.gov.co/Public/Tendering/OpportunityDetail/Index?noticeUID=CO1.NTC.1864972&amp;isFromPublicArea=True&amp;isModal=False</t>
  </si>
  <si>
    <t>CO1.PCCNTR.2375160</t>
  </si>
  <si>
    <t>155-2021-CPS-P(56694)</t>
  </si>
  <si>
    <t>OSKAR JAVIER GARCIA LESMES</t>
  </si>
  <si>
    <t>CL 75 B BIS SUR 6 16</t>
  </si>
  <si>
    <t>garkoz13@gmail.com</t>
  </si>
  <si>
    <t>oskar.garcia@gobiernobogota.gov.co</t>
  </si>
  <si>
    <t>FDLUCD-155-2021(56694)</t>
  </si>
  <si>
    <t>9 MESES Y 7 DIAS</t>
  </si>
  <si>
    <t>39,846,666</t>
  </si>
  <si>
    <t>3/25/2021</t>
  </si>
  <si>
    <t>12-46101047938</t>
  </si>
  <si>
    <t>https://community.secop.gov.co/Public/Tendering/OpportunityDetail/Index?noticeUID=CO1.NTC.1865269&amp;isFromPublicArea=True&amp;isModal=False</t>
  </si>
  <si>
    <t>CO1.PCCNTR.2375923</t>
  </si>
  <si>
    <t>156-2021-CPS-P(56451)</t>
  </si>
  <si>
    <t>JACQUELINE MORA MARTINEZ</t>
  </si>
  <si>
    <t>KR 9 ESTE 42 A 97 SUR</t>
  </si>
  <si>
    <t>jacmora@hotmail.com</t>
  </si>
  <si>
    <t>jacqueline.mora@gobiernobogota.gov.co</t>
  </si>
  <si>
    <t>Contadora</t>
  </si>
  <si>
    <t>FDLUCD-156-2021-(56451)</t>
  </si>
  <si>
    <t xml:space="preserve">PRESTAR LOS SERVICIOS PROFESIONALES EN LOS PROCESOS ADMINISTRATIVOS, CONTABLES Y FINANCIEROS DEL FONDO DE DESARROLLO LOCAL EN EL MARCO DE LAS NORMAS DE DERECHO CONTABLE Y DE SEGURIDAD SOCIAL       </t>
  </si>
  <si>
    <t>12-46-101047942</t>
  </si>
  <si>
    <t xml:space="preserve">SUSPENSION </t>
  </si>
  <si>
    <t>15 DIAS</t>
  </si>
  <si>
    <t>https://community.secop.gov.co/Public/Tendering/OpportunityDetail/Index?noticeUID=CO1.NTC.1865406&amp;isFromPublicArea=True&amp;isModal=False</t>
  </si>
  <si>
    <t>CO1.PCCNTR.2375410</t>
  </si>
  <si>
    <t>157-2021-CPS-P(56639)</t>
  </si>
  <si>
    <t>HAMIXON LEAL CHILATRA</t>
  </si>
  <si>
    <t>ORTEGA TOLIMA</t>
  </si>
  <si>
    <t>DG 46 SUR 52 C 35</t>
  </si>
  <si>
    <t>hamixon.leal@gmail.com</t>
  </si>
  <si>
    <t>hamixon.leal@gobiernobogota.gov.co</t>
  </si>
  <si>
    <t>FDLUCD-157-2021-(56639)</t>
  </si>
  <si>
    <t>15-44-101240429</t>
  </si>
  <si>
    <t>https://community.secop.gov.co/Public/Tendering/OpportunityDetail/Index?noticeUID=CO1.NTC.1865353&amp;isFromPublicArea=True&amp;isModal=False</t>
  </si>
  <si>
    <t>CO1.PCCNTR.2375455</t>
  </si>
  <si>
    <t>158-2021-CPS-P(56347)</t>
  </si>
  <si>
    <t>CARLOS ALBERTO VARGAS CARPINTERO</t>
  </si>
  <si>
    <t>CL 71  SUR 14 B 57</t>
  </si>
  <si>
    <t>cvargascarpintero@gmail.com</t>
  </si>
  <si>
    <t>carlos.vargas@gobiernobogota.gov.co</t>
  </si>
  <si>
    <t>Administrador de empresas</t>
  </si>
  <si>
    <t xml:space="preserve"> FDLUCD-158-2021 ( 56347)</t>
  </si>
  <si>
    <t xml:space="preserve"> 15-44-101240499</t>
  </si>
  <si>
    <t>$1,833,333</t>
  </si>
  <si>
    <t>https://community.secop.gov.co/Public/Tendering/OpportunityDetail/Index?noticeUID=CO1.NTC.1866401&amp;isFromPublicArea=True&amp;isModal=False</t>
  </si>
  <si>
    <t>CO1.PCCNTR.2376703</t>
  </si>
  <si>
    <t>159-2021-CPS-P(57604)</t>
  </si>
  <si>
    <t>MIGUEL ÁNGEL DIAZ BARRERA</t>
  </si>
  <si>
    <t>DG 101  A SUR 1 F 06</t>
  </si>
  <si>
    <t>admonmdiaz01@gmail.com</t>
  </si>
  <si>
    <t xml:space="preserve">
miguel.diazb@gobiernobogota.gov.co</t>
  </si>
  <si>
    <t>FDLUCD-159-2021 (57604)</t>
  </si>
  <si>
    <t>15-44-101240500</t>
  </si>
  <si>
    <t>https://community.secop.gov.co/Public/Tendering/OpportunityDetail/Index?noticeUID=CO1.NTC.1866198&amp;isFromPublicArea=True&amp;isModal=False</t>
  </si>
  <si>
    <t>CO1.PCCNTR.2376592</t>
  </si>
  <si>
    <t>160-2021-CPS-P(56801)</t>
  </si>
  <si>
    <t>KAROL ALEJANDRA BUITRAGO HERNANDEZ</t>
  </si>
  <si>
    <t>AV KR 19 160 05 INT 4H APTO 101</t>
  </si>
  <si>
    <t>kalejabh@hotmail.com</t>
  </si>
  <si>
    <t>karol.buitrago@gobiernobogota.gov.co</t>
  </si>
  <si>
    <t>FDLUCD-160-2021 (56801)</t>
  </si>
  <si>
    <t>30-44-101041902</t>
  </si>
  <si>
    <t xml:space="preserve">MILENA BUSTOS </t>
  </si>
  <si>
    <t>https://community.secop.gov.co/Public/Tendering/OpportunityDetail/Index?noticeUID=CO1.NTC.1866616&amp;isFromPublicArea=True&amp;isModal=False</t>
  </si>
  <si>
    <t>CO1.PCCNTR.2377001</t>
  </si>
  <si>
    <t>ALEJANDRA GERALDINE CASTRO MORENO</t>
  </si>
  <si>
    <t>161-2021-CPS-AG(55944)</t>
  </si>
  <si>
    <t>NEILA ZULEMA CASTELLANOS TRILLOS</t>
  </si>
  <si>
    <t xml:space="preserve">KR 6 C 97 F 23 SUR </t>
  </si>
  <si>
    <t>fundaciondeportivabosconia@gmail.com</t>
  </si>
  <si>
    <t>CDI - NOTIFICADORES</t>
  </si>
  <si>
    <t>FDLUCD-161-2021(55944)</t>
  </si>
  <si>
    <t>PRESTAR APOYO ASISTENCIAL EN LOS PROCESOS ADMINISTRATIVOS DE DISTRIBUCIÓN Y NOTIFICACIÓN DE CORRESPONDENCIA, DE LAS DIFERENTES DEPENDENCIAS DE LA ALCALDÍA LOCAL DE USME</t>
  </si>
  <si>
    <t>15-44-101240460</t>
  </si>
  <si>
    <t>https://community.secop.gov.co/Public/Tendering/OpportunityDetail/Index?noticeUID=CO1.NTC.1867402&amp;isFromPublicArea=True&amp;isModal=False</t>
  </si>
  <si>
    <t>CO1.PCCNTR.2377741</t>
  </si>
  <si>
    <t>162-2021-CPS-AG(56817)</t>
  </si>
  <si>
    <t>DIANA MARCELA ALVAREZ VENTUROLI</t>
  </si>
  <si>
    <t>CL 6 BIS 90 A 50</t>
  </si>
  <si>
    <t>diana.alvarez.ven@gmail.com</t>
  </si>
  <si>
    <t>diana.alvarez@gobiernobogota.gov.co</t>
  </si>
  <si>
    <t>FDLUCD-162-2021(56817)</t>
  </si>
  <si>
    <t>12-46-101047987</t>
  </si>
  <si>
    <t>https://community.secop.gov.co/Public/Tendering/OpportunityDetail/Index?noticeUID=CO1.NTC.1867511&amp;isFromPublicArea=True&amp;isModal=False</t>
  </si>
  <si>
    <t>CO1.PCCNTR.2378008</t>
  </si>
  <si>
    <t>163-2021-CPS-AG(57836)</t>
  </si>
  <si>
    <t>JOSE MIGUEL VARGAS RAMIREZ</t>
  </si>
  <si>
    <t>BOYACA</t>
  </si>
  <si>
    <t xml:space="preserve">CL 104 A SUR 6 40 </t>
  </si>
  <si>
    <t>miguel_vargas1962@hotmail.com</t>
  </si>
  <si>
    <t>Nueva eps</t>
  </si>
  <si>
    <t>FDLUCD-163-2021 (57836)</t>
  </si>
  <si>
    <t>PRESTAR SERVICIOS DE APOYO A LA GESTIÓN, PARA DESARROLLAR ACCIONES DE INSPECCIÓN VIGILANCIA Y CONTROL QUE GARANTICEN LA GOBERNABILIDAD Y EL EJERCICIO DE DERECHOS Y LIBERTADES DE LOS HABITANTES DE USME.</t>
  </si>
  <si>
    <t>19,800,000</t>
  </si>
  <si>
    <t>15-46-101020988</t>
  </si>
  <si>
    <t>$1,246,667</t>
  </si>
  <si>
    <t>DIANA ANGEL</t>
  </si>
  <si>
    <t>https://community.secop.gov.co/Public/Tendering/OpportunityDetail/Index?noticeUID=CO1.NTC.1867759&amp;isFromPublicArea=True&amp;isModal=False</t>
  </si>
  <si>
    <t>CO1.PCCNTR.2378151</t>
  </si>
  <si>
    <t>164-2021-CPS-AG(57836)</t>
  </si>
  <si>
    <t>ARMANDO TOME RODRIGUEZ</t>
  </si>
  <si>
    <t>28/05/41977</t>
  </si>
  <si>
    <t>CL 78 SUR 77 J 11</t>
  </si>
  <si>
    <t>armandotr2806@gmail.com</t>
  </si>
  <si>
    <t>FDLUCD-164-2021 (57836)</t>
  </si>
  <si>
    <t>558</t>
  </si>
  <si>
    <t>730</t>
  </si>
  <si>
    <t>14-46-101051714</t>
  </si>
  <si>
    <t>https://community.secop.gov.co/Public/Tendering/OpportunityDetail/Index?noticeUID=CO1.NTC.1869514&amp;isFromPublicArea=True&amp;isModal=False</t>
  </si>
  <si>
    <t>CO1.PCCNTR.2380722</t>
  </si>
  <si>
    <t>165-2021-CPS-AG(57836)</t>
  </si>
  <si>
    <t>WILLIAM EDUARDO ORTIZ CIFUENTES</t>
  </si>
  <si>
    <t>CL 70 A 1B 78 SUR</t>
  </si>
  <si>
    <t>eduardo.ortiz@idu.gov.co</t>
  </si>
  <si>
    <t>FDLUCD-165-2021(57836)</t>
  </si>
  <si>
    <t>15-44-101240573</t>
  </si>
  <si>
    <t>https://community.secop.gov.co/Public/Tendering/OpportunityDetail/Index?noticeUID=CO1.NTC.1869952&amp;isFromPublicArea=True&amp;isModal=False</t>
  </si>
  <si>
    <t>CO1.PCCNTR.2381317</t>
  </si>
  <si>
    <t>166-2021-CPS-AG(57648)</t>
  </si>
  <si>
    <t>JESSICA DANIELA LEÓN CASTELLANOS</t>
  </si>
  <si>
    <t>CL 7 87 B 70</t>
  </si>
  <si>
    <t>d.lecastel04@gmail.com</t>
  </si>
  <si>
    <t>jessica.leon@gobiernobogota.gov.co</t>
  </si>
  <si>
    <t>Técnico Administrativo</t>
  </si>
  <si>
    <t>FDLUCD-166-2021(57648)</t>
  </si>
  <si>
    <t>APOYAR TÉCNICAMENTE LA GESTIÓN DOCUMENTAL DE LA ALCALDÍA LOCAL PARA LA IMPLEMENTACIÓN DEL PROCESO DE VERIFICACIÓN,SOPORTE Y ACOMPAÑAMIENTO, EN EL DESARROLLO DE LAS ACTIVIDADES PROPIAS DE LOS PROCESOS Y ACTUACIONES ADMINISTRATIVAS EXISTENTES, DEL ÁREA DE GESTIÓN POLICIVA</t>
  </si>
  <si>
    <t>545</t>
  </si>
  <si>
    <t>731</t>
  </si>
  <si>
    <t>15-44-101240562</t>
  </si>
  <si>
    <t>https://community.secop.gov.co/Public/Tendering/ContractNoticePhases/View?PPI=CO1.PPI.12593735&amp;isFromPublicArea=True&amp;isModal=False</t>
  </si>
  <si>
    <t>CO1.PCCNTR.2381275</t>
  </si>
  <si>
    <t>167-2021-CPS-AG(56702)</t>
  </si>
  <si>
    <t>YENIFER PAOLA SILVA MARTINEZ</t>
  </si>
  <si>
    <t>KR 7 ESTE 98 A 03 SUR</t>
  </si>
  <si>
    <t>yennifersilva.04@gmail.com</t>
  </si>
  <si>
    <t>Tecnico en Mercado de Productos</t>
  </si>
  <si>
    <t>FDLUCD-167-2021 (56702)</t>
  </si>
  <si>
    <t>541</t>
  </si>
  <si>
    <t>9 MESES Y 6 DIAS</t>
  </si>
  <si>
    <t>12-46-101048063</t>
  </si>
  <si>
    <t>https://community.secop.gov.co/Public/Tendering/OpportunityDetail/Index?noticeUID=CO1.NTC.1871654&amp;isFromPublicArea=True&amp;isModal=False</t>
  </si>
  <si>
    <t>CO1.PCCNTR.2382557</t>
  </si>
  <si>
    <t>168-2021-CPS-P(56791)</t>
  </si>
  <si>
    <t>INGRID AZUCENA SIERRA NARANJO</t>
  </si>
  <si>
    <t>CL 75 SUR 14 A 14</t>
  </si>
  <si>
    <t>ingridsierra_2007@hotmail.com</t>
  </si>
  <si>
    <t>azucena.sierra@gobiernobogota.gov.co</t>
  </si>
  <si>
    <t>Medico veterinario</t>
  </si>
  <si>
    <t>FDLUCD-168-2021 (56791)</t>
  </si>
  <si>
    <t>PRESTAR LOS SERVICIOS PROFESIONALES, BRINDANDO APOYO EN EL IMPULSO DEL SERVICIO DE EXTENSION AGROPECUARIA DE LA UNIDAD LOCAL DE ASISTENCIA TECNICA AGROPECUARIA Y AMBIENTAL ULATA DEL AREA DE GESTION DEL DESARROLLO LOCAL DE LA ALCALDIA LOCAL DE USME PARA EL CUMPLIMIENTO DE LA LEY 1876 DE 2017</t>
  </si>
  <si>
    <t>734</t>
  </si>
  <si>
    <t>15-46-101021020</t>
  </si>
  <si>
    <t>https://community.secop.gov.co/Public/Tendering/OpportunityDetail/Index?noticeUID=CO1.NTC.1871825&amp;isFromPublicArea=True&amp;isModal=False</t>
  </si>
  <si>
    <t>CO1.PCCNTR.2382298</t>
  </si>
  <si>
    <t>169-2021-CPS-AG(57176)</t>
  </si>
  <si>
    <t>SEBASTIAN STIVEN ZOLA NEIRA</t>
  </si>
  <si>
    <t xml:space="preserve">CL 70 BIS 3A 30 SUR </t>
  </si>
  <si>
    <t>zola1441670@gmail.com</t>
  </si>
  <si>
    <t>sebastian.zola@gobiernobogota.gov.co</t>
  </si>
  <si>
    <t>Arus</t>
  </si>
  <si>
    <t>FDLUCD-169-2021 (57176)</t>
  </si>
  <si>
    <t>PRESTAR LOS SERVICIOS ASISTENCIALES A LA ALCALDIA LOCAL DE USME, PARA LA EJECUCIÓN DE LOS PROCESOS, ACTIVIDADES Y ESTRATEGIAS ADMINISTRATIVAS Y DE CAMPO, EN EL MARCO DE LA POLITICA DE REACTIVACIÓN ECONOMICA DISTRITAL, DE ACUERDO CON LA NUEVA REALIDAD PARA BOGOTÁ, ORIGINADA POR LA EMERGENCIA ECONÓMICA, SOCIAL Y ECOLÓGICA CAUSADA POR EL CORONAVIRUS COVID-19</t>
  </si>
  <si>
    <t>559</t>
  </si>
  <si>
    <t>15-44-101240581</t>
  </si>
  <si>
    <t>https://community.secop.gov.co/Public/Tendering/OpportunityDetail/Index?noticeUID=CO1.NTC.1871288&amp;isFromPublicArea=True&amp;isModal=False</t>
  </si>
  <si>
    <t>CO1.PCCNTR.2382463</t>
  </si>
  <si>
    <t>170-2021-CPS-AG(56548)</t>
  </si>
  <si>
    <t>ADRIANA ELDY AREVALO CARDENAS</t>
  </si>
  <si>
    <t>VEREDA LOS SOCHES FINCA EL RECREO</t>
  </si>
  <si>
    <t>adriana.a.89089@hotmail.com</t>
  </si>
  <si>
    <t>FDLUCD-170-2021 (57647)</t>
  </si>
  <si>
    <t xml:space="preserve"> PRESTAR LOS SERVICIOS DE APOYO OPERATIVO, BRINDANDO APOYO EN LOS PROCESOS DE EXTENSIÓN AGROPECUARIA DE LA UNIDAD LOCAL DE ASISTENCIA TÉCNICA AGROPECUARIA Y AMBIENTAL ULATA DEL ÁREA DE GESTIÓN DE DESARROLLO LOCAL ALCALDÍA LOCAL DE USME PARA EL CUMPLIMIENTO DE LA LEY 1876 DE 2017</t>
  </si>
  <si>
    <t>15-44-101240624</t>
  </si>
  <si>
    <t>https://community.secop.gov.co/Public/Tendering/OpportunityDetail/Index?noticeUID=CO1.NTC.1873519&amp;isFromPublicArea=True&amp;isModal=False</t>
  </si>
  <si>
    <t>CO1.PCCNTR.2385197</t>
  </si>
  <si>
    <t>171-2021-CPS-AG(55890)</t>
  </si>
  <si>
    <t>LAIDE STEFAN QUINCHE LOAIZA</t>
  </si>
  <si>
    <t>CL 69 17 M 15</t>
  </si>
  <si>
    <t>estefanquinche@gmail.com</t>
  </si>
  <si>
    <t>laide.loaiza@gobiernobogota.gov.co</t>
  </si>
  <si>
    <t>FDLUCD-171-2021 (55890)</t>
  </si>
  <si>
    <t>¿PRESTAR APOYO EN LOS PROCESOS ADMINISTRATIVOS PARA EL CONTROL, ENTREGA DE ELEMENTOS, MANEJO DE INVENTARIOS, CONSOLIDADO Y VERIFICACIÓN EN LA DIGITACIÓN, ELABORACIÓN Y ACTUALIZACIÓN DE DOCUMENTOS FÍSICOS Y EN MEDIO MAGNÉTICO EN EL AREA DE ALMACÉN DE LA ALCALDÍA LOCAL DE USME¿</t>
  </si>
  <si>
    <t>562</t>
  </si>
  <si>
    <t>735</t>
  </si>
  <si>
    <t>14-46-101051764</t>
  </si>
  <si>
    <t>https://community.secop.gov.co/Public/Tendering/OpportunityDetail/Index?noticeUID=CO1.NTC.1872271&amp;isFromPublicArea=True&amp;isModal=False</t>
  </si>
  <si>
    <t>CO1.PCCNTR.2383982</t>
  </si>
  <si>
    <t>172-2021-CPS-AG(57647)</t>
  </si>
  <si>
    <t>ANGELA SOFIA MEJIA SUAREZ</t>
  </si>
  <si>
    <t xml:space="preserve">CL 71 G SUR 14 V 5 </t>
  </si>
  <si>
    <t>angelasofiamejiasuarez@gmail.com</t>
  </si>
  <si>
    <t>angela.mejia@gobiernobogota.gov.co</t>
  </si>
  <si>
    <t>FDLUCD-172-2021 (57647)</t>
  </si>
  <si>
    <t>547</t>
  </si>
  <si>
    <t>7 MESES Y 29 DIAS</t>
  </si>
  <si>
    <t xml:space="preserve"> 15-44-101242312</t>
  </si>
  <si>
    <t>https://community.secop.gov.co/Public/Tendering/OpportunityDetail/Index?noticeUID=CO1.NTC.1872722&amp;isFromPublicArea=True&amp;isModal=False</t>
  </si>
  <si>
    <t>CO1.PCCNTR.2383995</t>
  </si>
  <si>
    <t>LEIDY YOHANA MOSQUERA GRAJALES</t>
  </si>
  <si>
    <t>173-2021-CPS-AG(55936)</t>
  </si>
  <si>
    <t>NELSON MAURICIO URIBE LAVERDE</t>
  </si>
  <si>
    <t>CL 59 SUR 93 C 46</t>
  </si>
  <si>
    <t>mauroouribee@gmail.com</t>
  </si>
  <si>
    <t>nelson.uribe@gobiernobogota.gov.co</t>
  </si>
  <si>
    <t>sanitas</t>
  </si>
  <si>
    <t>FDLUCD-173-2021 (55936)</t>
  </si>
  <si>
    <t>501</t>
  </si>
  <si>
    <t>14-46-101051771</t>
  </si>
  <si>
    <t xml:space="preserve">HENRY ARIZA </t>
  </si>
  <si>
    <t>https://community.secop.gov.co/Public/Tendering/OpportunityDetail/Index?noticeUID=CO1.NTC.1873766&amp;isFromPublicArea=True&amp;isModal=False</t>
  </si>
  <si>
    <t>CO1.PCCNTR.2386326</t>
  </si>
  <si>
    <t>174-2021-CPS-P(56423)</t>
  </si>
  <si>
    <t>DIEGO ALEXIS GUTIERREZ DIAZ</t>
  </si>
  <si>
    <t>TV 2 76 B 48 SUR INT 2</t>
  </si>
  <si>
    <t>diegogutierrez_diaz@yahoo.com</t>
  </si>
  <si>
    <t>alexis.gutierrez@gobiernobogota.gov.co</t>
  </si>
  <si>
    <t>FDLUCD-174-2021(56423)</t>
  </si>
  <si>
    <t>15-44-101240721</t>
  </si>
  <si>
    <t>$1,666,667</t>
  </si>
  <si>
    <t>https://community.secop.gov.co/Public/Tendering/OpportunityDetail/Index?noticeUID=CO1.NTC.1876302&amp;isFromPublicArea=True&amp;isModal=False</t>
  </si>
  <si>
    <t>CO1.PCCNTR.2388823</t>
  </si>
  <si>
    <t>175-2021-CPS-AG(57836)</t>
  </si>
  <si>
    <t>OLGA YINETH  ZAPATA ARIAS</t>
  </si>
  <si>
    <t>CL 130 BIS 14 70 SUR T 16 APTO 403</t>
  </si>
  <si>
    <t>danielaguzmanzapata@gmail.com</t>
  </si>
  <si>
    <t>olga.zapata@gobiernobogota.gov.co</t>
  </si>
  <si>
    <t>FDLUCD-175-2021(57836)</t>
  </si>
  <si>
    <t>15-44-101240840
15-44-101240703</t>
  </si>
  <si>
    <t>https://community.secop.gov.co/Public/Tendering/OpportunityDetail/Index?noticeUID=CO1.NTC.1876067&amp;isFromPublicArea=True&amp;isModal=False</t>
  </si>
  <si>
    <t>CO1.PCCNTR.2388486</t>
  </si>
  <si>
    <t>176-2021-CPS-AG(55919)</t>
  </si>
  <si>
    <t>JULY MAYERLY CORTES FARFAN</t>
  </si>
  <si>
    <t>CHIA</t>
  </si>
  <si>
    <t xml:space="preserve">DG 98 B SUR 6 F 24 ESTE </t>
  </si>
  <si>
    <t>farfanmayerly1@gmail.com</t>
  </si>
  <si>
    <t>july.cortes@gobiernobogota.gov.co</t>
  </si>
  <si>
    <t>Salud total</t>
  </si>
  <si>
    <t>Técnico electricista</t>
  </si>
  <si>
    <t>FDLUCD-176-2021 (55919)</t>
  </si>
  <si>
    <t>APOYAR Y DAR SOPORTE TÉCNICO ELÉCTRICO A LAS DIFERENTES SEDES Y DEPENDENCIAS DE LA ALCALDÍA LOCAL DE USME.</t>
  </si>
  <si>
    <t>542</t>
  </si>
  <si>
    <t>739</t>
  </si>
  <si>
    <t xml:space="preserve"> 15-46-101021047</t>
  </si>
  <si>
    <t>https://community.secop.gov.co/Public/Tendering/OpportunityDetail/Index?noticeUID=CO1.NTC.1876127&amp;isFromPublicArea=True&amp;isModal=False</t>
  </si>
  <si>
    <t>CO1.PCCNTR.2388806</t>
  </si>
  <si>
    <t>177-2021-CPS-AG(57836)</t>
  </si>
  <si>
    <t>ANGIE LORENA NOGUERA RIVERA</t>
  </si>
  <si>
    <t>KR 11 67 A 85 SUR</t>
  </si>
  <si>
    <t>angilore2011@gmail.com</t>
  </si>
  <si>
    <t>angie.noguera@gobiernobogota.gov.co</t>
  </si>
  <si>
    <t>FDLUCD-177-2021(55936)</t>
  </si>
  <si>
    <t>744</t>
  </si>
  <si>
    <t xml:space="preserve"> 30-46-101007459</t>
  </si>
  <si>
    <t>https://community.secop.gov.co/Public/Tendering/OpportunityDetail/Index?noticeUID=CO1.NTC.1876633&amp;isFromPublicArea=True&amp;isModal=False</t>
  </si>
  <si>
    <t>CO1.PCCNTR.2389417</t>
  </si>
  <si>
    <t>178-2021-CPS-AG(57836)</t>
  </si>
  <si>
    <t>JOSE RAMIRO TOVAR PRIETO</t>
  </si>
  <si>
    <t>CHAPARRAL TOLIMA</t>
  </si>
  <si>
    <t>CL 97 L170B SUR 6 C 06 ESTE</t>
  </si>
  <si>
    <t>ramiro.tovar.prieto@gmail.com</t>
  </si>
  <si>
    <t>FDLUCD-178-2021(57836)</t>
  </si>
  <si>
    <t>15-44-101240684</t>
  </si>
  <si>
    <t>https://community.secop.gov.co/Public/Tendering/OpportunityDetail/Index?noticeUID=CO1.NTC.1876456&amp;isFromPublicArea=True&amp;isModal=False</t>
  </si>
  <si>
    <t>CO1.PCCNTR.2388879</t>
  </si>
  <si>
    <t>179-2021-CPS-AG(57836)</t>
  </si>
  <si>
    <t>LUIS DANIEL SANTANA CASTAÑEDA</t>
  </si>
  <si>
    <t>CL 64 SUR 1B 73 ESTE CASA 2</t>
  </si>
  <si>
    <t xml:space="preserve">luisdanielsantana@gmail.com
</t>
  </si>
  <si>
    <t>FDLUCD-179-2021(57836)</t>
  </si>
  <si>
    <t>15-44-101240818
 15-44-101240683</t>
  </si>
  <si>
    <t>https://community.secop.gov.co/Public/Tendering/OpportunityDetail/Index?noticeUID=CO1.NTC.1876733&amp;isFromPublicArea=True&amp;isModal=False</t>
  </si>
  <si>
    <t>CO1.PCCNTR.2389189</t>
  </si>
  <si>
    <t>180-2021-CPS-P(57649)</t>
  </si>
  <si>
    <t>ANA MARIA POSADA VARGAS</t>
  </si>
  <si>
    <t>CL 2 B 28 C 62</t>
  </si>
  <si>
    <t>anamaposada16@gmail.com</t>
  </si>
  <si>
    <t xml:space="preserve">
ana.posada@gobiernobogota.gov.co</t>
  </si>
  <si>
    <t>FDLUCD-180-2021(57649)</t>
  </si>
  <si>
    <t>PRESTAR LOS SERVICIOS PROFESIONALES AL AREA DE GESTIÓN DEL DESARROLLO LOCAL DE LA ALCALDÍA LOCAL DE USME EN LOS PROCEDIMIENTOS ADMINISTRATIVOS Y JURÍDICOS QUE ADELANTE EL FDLU, ASÍ COMO EN LOS PROCEDIMIENTOS JURÍDICOS DE LAS ETAPAS PRECONTRACTUALES, CONTRACTUALES Y POSTCONTRACTUALES DEL FDLU.</t>
  </si>
  <si>
    <t>563</t>
  </si>
  <si>
    <t>743</t>
  </si>
  <si>
    <t xml:space="preserve"> 30-46-101007460</t>
  </si>
  <si>
    <t xml:space="preserve">TERMINADO </t>
  </si>
  <si>
    <t>https://community.secop.gov.co/Public/Tendering/OpportunityDetail/Index?noticeUID=CO1.NTC.1876833&amp;isFromPublicArea=True&amp;isModal=False</t>
  </si>
  <si>
    <t>CO1.PCCNTR.2388898</t>
  </si>
  <si>
    <t>KAROL ALEJANDRA BUITRAGO HERNANDEZ
VICTOR RAMSES MOSQUERA PINTO</t>
  </si>
  <si>
    <t>52869160
98696695</t>
  </si>
  <si>
    <t>VICTOR RAMSES MOSQUERA PINTO
ANA MARIA POSADA VARGAS</t>
  </si>
  <si>
    <t>20/05/2021
09/06/2021</t>
  </si>
  <si>
    <t>181-2021-CPS-P(56872)</t>
  </si>
  <si>
    <t>YESSICA ANDREA TAMAYO ESCOBAR</t>
  </si>
  <si>
    <t>KR 7 110 03 SUR</t>
  </si>
  <si>
    <t>yessingamb@gmail.com</t>
  </si>
  <si>
    <t>yessica.tamayo@gobiernobogota.gov.co</t>
  </si>
  <si>
    <t>Ingeniera ambiental</t>
  </si>
  <si>
    <t>GESTION AMBIENTAL TERRITORIAL</t>
  </si>
  <si>
    <t>FDLUCD-181-2021 (56872)</t>
  </si>
  <si>
    <t>APOYAR LA FORMULACIÓN, GESTIÓN Y SEGUIMIENTO DE ACTIVIDADES EN-FOCADAS A LA GESTIÓN AMBIENTAL EXTERNA, ENCAMINADAS A LA MITIGACIÓN DE LOS DIFERENTES IMPACTOS AMBIENTALES Y LA CONSERVACIÓN DE LOS RECURSOS NATURALES DE LA LOCALIDAD</t>
  </si>
  <si>
    <t>550</t>
  </si>
  <si>
    <t>740</t>
  </si>
  <si>
    <t xml:space="preserve"> 15-44-101240723</t>
  </si>
  <si>
    <t>https://community.secop.gov.co/Public/Tendering/OpportunityDetail/Index?noticeUID=CO1.NTC.1879302&amp;isFromPublicArea=True&amp;isModal=False</t>
  </si>
  <si>
    <t>CO1.PCCNTR.2392202</t>
  </si>
  <si>
    <t>182-2021-CPS-AG(55943)</t>
  </si>
  <si>
    <t>STEFANNY GARCÍA DUEÑAS</t>
  </si>
  <si>
    <t>KR 1 C 81 B 77 SR</t>
  </si>
  <si>
    <t>stefa.gar8@gmail.com</t>
  </si>
  <si>
    <t>stefanny.garcia@gobiernobogota.gov.co</t>
  </si>
  <si>
    <t>FDLUCD-182-2021 (55943)</t>
  </si>
  <si>
    <t>741</t>
  </si>
  <si>
    <t xml:space="preserve"> 15-44-101240711</t>
  </si>
  <si>
    <t>https://community.secop.gov.co/Public/Tendering/OpportunityDetail/Index?noticeUID=CO1.NTC.1879305&amp;isFromPublicArea=True&amp;isModal=False</t>
  </si>
  <si>
    <t>CO1.PCCNTR.2392107</t>
  </si>
  <si>
    <t>183-2021-CPS-AG(57836)</t>
  </si>
  <si>
    <t>LEIDY MARITZA COMBITA BAUTISTA</t>
  </si>
  <si>
    <t>CL 105 SUR 5 A 52</t>
  </si>
  <si>
    <t>ladycombit@gmail.com</t>
  </si>
  <si>
    <t xml:space="preserve">
FDLUCD-183-2021 (57836)</t>
  </si>
  <si>
    <t xml:space="preserve">https://community.secop.gov.co/Public/Tendering/OpportunityDetail/Index?noticeUID=CO1.NTC.1879416&amp;isFromPublicArea=True&amp;isModal=False
</t>
  </si>
  <si>
    <t>CO1.PCCNTR.2392308</t>
  </si>
  <si>
    <t>184-2021-CPS-AG(56813)</t>
  </si>
  <si>
    <t>ELIDA CRISTINA GARCIA CRUZ</t>
  </si>
  <si>
    <t xml:space="preserve">KR 14 R 72 A 16 SUR </t>
  </si>
  <si>
    <t>cris8445623@gmail.com</t>
  </si>
  <si>
    <t>elida.garcia@gobiernobogota.gov.co</t>
  </si>
  <si>
    <t xml:space="preserve"> 
FDLUCD-184-2021 (56813)</t>
  </si>
  <si>
    <t>526</t>
  </si>
  <si>
    <t>9 MESES Y 2 DIAS</t>
  </si>
  <si>
    <t xml:space="preserve"> 15-44-101240765</t>
  </si>
  <si>
    <t xml:space="preserve">https://community.secop.gov.co/Public/Tendering/OpportunityDetail/Index?noticeUID=CO1.NTC.1880170&amp;isFromPublicArea=True&amp;isModal=False
</t>
  </si>
  <si>
    <t>CO1.PCCNTR.2393089</t>
  </si>
  <si>
    <t>185-2021-CPS-AG(57836)</t>
  </si>
  <si>
    <t>LEIDY PAOLA RODRIGUEZ AREVALO</t>
  </si>
  <si>
    <t>KR 5 C 87 18 SUR</t>
  </si>
  <si>
    <t>leidyp.rodriguez86@gmail.com</t>
  </si>
  <si>
    <t xml:space="preserve">
leidy.arevalo@gobiernobogota.gov.co</t>
  </si>
  <si>
    <t xml:space="preserve"> 
FDLUCD-185-2021 (57836)</t>
  </si>
  <si>
    <t>15-44-101240852
15-44-101240774</t>
  </si>
  <si>
    <t>https://community.secop.gov.co/Public/Tendering/OpportunityDetail/Index?noticeUID=CO1.NTC.1880254&amp;isFromPublicArea=True&amp;isModal=False</t>
  </si>
  <si>
    <t>CO1.PCCNTR.2393495</t>
  </si>
  <si>
    <t>186-2021-CPS-P(56865)</t>
  </si>
  <si>
    <t>RAFAEL MARIA POVEDA MENDOZA</t>
  </si>
  <si>
    <t>KR 1 ESTE 77 91 PSIO 6</t>
  </si>
  <si>
    <t>rafapoveda@hotmail.com</t>
  </si>
  <si>
    <t>BACHELLOR OF ARTS IN COMMUNICATION #N/A</t>
  </si>
  <si>
    <t>FDLUCD-186-2021 (56865)</t>
  </si>
  <si>
    <t>APOYAR EL CUBRIMIENTO DE LAS ACTIVIDADES, CRONOGRAMAS Y AGENDA DE LA ALCALDÍA LOCAL A NIVEL INTERNO Y EXTERNO, ASÍ COMO LA GENERACIÓN DE CONTENIDOS PERIODÍSTICOS</t>
  </si>
  <si>
    <t>561</t>
  </si>
  <si>
    <t>8 MESES Y 25 DIAS</t>
  </si>
  <si>
    <t xml:space="preserve"> 17-44-101190096</t>
  </si>
  <si>
    <t xml:space="preserve">https://community.secop.gov.co/Public/Tendering/OpportunityDetail/Index?noticeUID=CO1.NTC.1890293&amp;isFromPublicArea=True&amp;isModal=False
</t>
  </si>
  <si>
    <t>CO1.PCCNTR.2404162</t>
  </si>
  <si>
    <t>187-2021-CPS-AG(56702)</t>
  </si>
  <si>
    <t>LYDA LORENA ACEVEDO SILVA</t>
  </si>
  <si>
    <t>CL 76 C SUR 14 49 INT 1</t>
  </si>
  <si>
    <t>lyda.acevedo1985@gmail.com</t>
  </si>
  <si>
    <t>lyda.acevedo@gobiernobogota.gov.co</t>
  </si>
  <si>
    <t>FDLUCD-187-2021 (56702)</t>
  </si>
  <si>
    <t>30/03/2021,</t>
  </si>
  <si>
    <t>9 MESES Y 1 DIA</t>
  </si>
  <si>
    <t>15-44-101240785</t>
  </si>
  <si>
    <t>TERMINACION ANTICIPADA</t>
  </si>
  <si>
    <t>TERMINADO ANTICIPADAMENTE</t>
  </si>
  <si>
    <t>https://community.secop.gov.co/Public/Tendering/OpportunityDetail/Index?noticeUID=CO1.NTC.1882211&amp;isFromPublicArea=True&amp;isModal=False</t>
  </si>
  <si>
    <t>CO1.PCCNTR.2395620</t>
  </si>
  <si>
    <t>188-2021-CPS-AG(57836)</t>
  </si>
  <si>
    <t>LAURA MILENA FACUNDO SOLER</t>
  </si>
  <si>
    <t>SUAZA HUILA</t>
  </si>
  <si>
    <t>KR 5 B 88 55 SUR</t>
  </si>
  <si>
    <t>mile.nita@hotmail.es</t>
  </si>
  <si>
    <t>Tecnico Asistencia Administrativa</t>
  </si>
  <si>
    <t>FDLUCD-188-2021 (57836)</t>
  </si>
  <si>
    <t>8 MESES Y 26 DIAS</t>
  </si>
  <si>
    <t>12-46-101048246</t>
  </si>
  <si>
    <t xml:space="preserve">https://community.secop.gov.co/Public/Tendering/OpportunityDetail/Index?noticeUID=CO1.NTC.1882732&amp;isFromPublicArea=True&amp;isModal=False
</t>
  </si>
  <si>
    <t>CO1.PCCNTR.2396342</t>
  </si>
  <si>
    <t>189-2021-CPS-AG(56813)</t>
  </si>
  <si>
    <t>SAMUEL DOMINGO ATARA TAUTIVA</t>
  </si>
  <si>
    <t>CL 106 14B 35 SUR</t>
  </si>
  <si>
    <t>samu93tautiva@hotmail.com</t>
  </si>
  <si>
    <t>samuel.atara@gobiernobogota.gov.co</t>
  </si>
  <si>
    <t>Tecnico el Saludo Oral</t>
  </si>
  <si>
    <t xml:space="preserve"> FDLUCD-189-2021(56813)</t>
  </si>
  <si>
    <t xml:space="preserve"> 15-44-101240830</t>
  </si>
  <si>
    <t xml:space="preserve">https://community.secop.gov.co/Public/Tendering/OpportunityDetail/Index?noticeUID=CO1.NTC.1882917&amp;isFromPublicArea=True&amp;isModal=False
</t>
  </si>
  <si>
    <t>CO1.PCCNTR.2396471</t>
  </si>
  <si>
    <t>190-2021-CPS-AG(57836)</t>
  </si>
  <si>
    <t>ODILIA MARGARITA VALERO HEREDIA</t>
  </si>
  <si>
    <t>CL 2 BIS 1 35 ESTE</t>
  </si>
  <si>
    <t>margaritavalero69@gmail.com</t>
  </si>
  <si>
    <t>odilia.valero@gobiernobogota.gov.co</t>
  </si>
  <si>
    <t>FDLUCD-190-2021(57836)</t>
  </si>
  <si>
    <t>15-44-101240864</t>
  </si>
  <si>
    <t xml:space="preserve">
https://community.secop.gov.co/Public/Tendering/OpportunityDetail/Index?noticeUID=CO1.NTC.1882943&amp;isFromPublicArea=True&amp;isModal=False</t>
  </si>
  <si>
    <t>CO1.PCCNTR.2397005</t>
  </si>
  <si>
    <t>191-2021-CPS-AG(56816)</t>
  </si>
  <si>
    <t>ROBERTO GONZALEZ FONSECA</t>
  </si>
  <si>
    <t>rgcapacitaciones@hotmail.com</t>
  </si>
  <si>
    <t>roberto.gonzalez@gobiernobogota.gov.co</t>
  </si>
  <si>
    <t>FDLUCD-191-2021(56816)</t>
  </si>
  <si>
    <t>PRESTAR LOS SERVICIOS ASISTENCIALES EN LOS PROCESOS DE ATENCIÓN DE EMERGENCIAS Y LAS ACTUACIONES ADMINISTRATIVAS QUE SE ADELANTEN CONFORME A LA NORMATIVIDAD TÉCNICA APLICABLE EN EL MARCO DEL CONSEJO LOCAL DE GESTIÓN DEL RIESGO Y CAMBIO CLIMÁTICO (CLGR-CC) DE LA ALCALDÍA LOCAL DE USME</t>
  </si>
  <si>
    <t>567</t>
  </si>
  <si>
    <t xml:space="preserve"> 15-44-101240861</t>
  </si>
  <si>
    <t>https://community.secop.gov.co/Public/Tendering/OpportunityDetail/Index?noticeUID=CO1.NTC.1882787&amp;isFromPublicArea=True&amp;isModal=False</t>
  </si>
  <si>
    <t>CO1.PCCNTR.2396686</t>
  </si>
  <si>
    <t>192-2021-CPS-P(56883)</t>
  </si>
  <si>
    <t>KAREN JULIED NUÑEZ JAIMES</t>
  </si>
  <si>
    <t>1/12/19888</t>
  </si>
  <si>
    <t>PUERTO RONDON ARAUCA</t>
  </si>
  <si>
    <t>CL 128 B 19 50 APTO 902</t>
  </si>
  <si>
    <t>kjnunezj@gmail.com</t>
  </si>
  <si>
    <t>karen.nunez@gobiernobogota.gov.co</t>
  </si>
  <si>
    <t>Ingeniero Agricola</t>
  </si>
  <si>
    <t>FDLUCD-192-2021(56883)</t>
  </si>
  <si>
    <t>PRESTAR LOS SERVICIOS PROFESIONALES, BRINDANDO APOYO EN EL IMPULSO DE LOS PROCESOS DE ASISTENCIA TÉCNICA A LOS PRODUCTORES AGRÍCOLAS URBANOS DE LA LOCALIDAD USME ACORDE A LOS LINEAMIENTOS ESTABLECIDOS PARA TAL FIN EN EL ACUERDO 605 DE 2015 PARA EL PROYECTO DE AGRICULTURA URBANA LA ALCALDÍA LOCAL DE USME</t>
  </si>
  <si>
    <t>564</t>
  </si>
  <si>
    <t>760</t>
  </si>
  <si>
    <t>15-46101021099</t>
  </si>
  <si>
    <t xml:space="preserve">https://community.secop.gov.co/Public/Tendering/OpportunityDetail/Index?noticeUID=CO1.NTC.1885226&amp;isFromPublicArea=True&amp;isModal=False
</t>
  </si>
  <si>
    <t>CO1.PCCNTR.2399232</t>
  </si>
  <si>
    <t>193-2021-CPS-AG(55944)</t>
  </si>
  <si>
    <t>JAVIER ALEXANDER MENDEZ BERMUDEZ</t>
  </si>
  <si>
    <t>TV 3 D BIS 70 A 71 SUR</t>
  </si>
  <si>
    <t>javimendez_8@hotmail.com</t>
  </si>
  <si>
    <t>javier.mendez@gobiernobogota.gov.co</t>
  </si>
  <si>
    <t>FDLUCD-193-2021 (55944)</t>
  </si>
  <si>
    <t>PRESTAR APOYO ASISTENCIAL EN LOS PROCESOS ADMINISTRATIVOS DE DISTRIBUClON Y NOTIFICACION DE CORRESPONDENCIA, DE LAS DIFERENTES DEPENDENCIAS DE LA ALCALDIA LOCAL DE USME</t>
  </si>
  <si>
    <t>555</t>
  </si>
  <si>
    <t>762</t>
  </si>
  <si>
    <t>15-44-101240921</t>
  </si>
  <si>
    <t>https://community.secop.gov.co/Public/Tendering/ContractNoticePhases/View?PPI=CO1.PPI.12672225&amp;isFromPublicArea=True&amp;isModal=False</t>
  </si>
  <si>
    <t>CO1.PCCNTR.2397642</t>
  </si>
  <si>
    <t>194-2021-CPS-AG(56813)</t>
  </si>
  <si>
    <t>FREDY ESTEBAN BLADIMIR AGUDELO MURCIA</t>
  </si>
  <si>
    <t>CL 72 SUR 17 15</t>
  </si>
  <si>
    <t>stebanagudelomurcia@gmail.com</t>
  </si>
  <si>
    <t xml:space="preserve">
fredy.aguedelo@gobiernobogota.gov.co</t>
  </si>
  <si>
    <t>FDLUCD194-2021- (56813)</t>
  </si>
  <si>
    <t>PRESTAR LOS SERVICIOS ASISTENCIALES PARA EL FORTALECIMIENTO A LA GESTION LOCAL DE PROCESOS INSTITUCIONALES Y SOCIALES DE INTERES PUBLICO ARTICULADA POR EL FONDO DE DESARROLLO LOCAL DE USME EN COMPANIA DE SECTORES ADMINISTRATIVOS DEL DISTRITO. INSTANCIAS Y ORGANIZACIONES SOCIALES EN LA LOCALIDAD</t>
  </si>
  <si>
    <t>761</t>
  </si>
  <si>
    <t>15-44-101240918</t>
  </si>
  <si>
    <t xml:space="preserve">https://community.secop.gov.co/Public/Tendering/OpportunityDetail/Index?noticeUID=CO1.NTC.1885746&amp;isFromPublicArea=True&amp;isModal=False
</t>
  </si>
  <si>
    <t>CO1.PCCNTR.2399739</t>
  </si>
  <si>
    <t>195-2021-CPS-AG(56826)</t>
  </si>
  <si>
    <t>DIEGO FERNANDO VARGAS BERNAL</t>
  </si>
  <si>
    <t>KR 14 F 76 69 SUR INT 1</t>
  </si>
  <si>
    <t>construego@gmail.com</t>
  </si>
  <si>
    <t xml:space="preserve">
fernando.vargas@gobiernobogota.gov.co
</t>
  </si>
  <si>
    <t xml:space="preserve"> FDLUCD-195-2021-(56236)</t>
  </si>
  <si>
    <t>PRESTAR LOS SERVICIOS DE APOYO TÉCNICO EN TODAS LAS ACTIVIDADES DE TIPO OPERATIVO Y ADMINISTRATIVO RELACIONADAS CON LA FORMULACIÓN Y EJECUCIÓN DE LOS PROYECTOS Y CONTRATOS DE INFRAESTRUCTURA DE LA ALCALDÍA LOCAL DE USME</t>
  </si>
  <si>
    <t>767</t>
  </si>
  <si>
    <t>15-44-101240889</t>
  </si>
  <si>
    <t>https://community.secop.gov.co/Public/Tendering/OpportunityDetail/Index?noticeUID=CO1.NTC.1884908&amp;isFromPublicArea=True&amp;isModal=False</t>
  </si>
  <si>
    <t>CO1.PCCNTR.2398796</t>
  </si>
  <si>
    <t>196-2021-CPS-AG(55939)</t>
  </si>
  <si>
    <t>DIANA MARCELA MARTIN SALAS</t>
  </si>
  <si>
    <t>CL 59 A BIS SUR 48 B 17</t>
  </si>
  <si>
    <t>dmmartins1982@gmail.com</t>
  </si>
  <si>
    <t>marcela.martin@gobiernobogota.gov.co</t>
  </si>
  <si>
    <t xml:space="preserve">Ciencias de la informacion y la documentacion </t>
  </si>
  <si>
    <t>FDLUCD-196-2021-(59939)</t>
  </si>
  <si>
    <t>PRESTAR SUS SERVICIOS PROFESIONALES PARA LA IMPLEMENTACIÓN DE LAS ACCIONES Y LINEAMIENTOS TÉCNICOS SURTIDOS DEL PROGRAMA DE GESTIÓN DOCUMENTAL Y DEMÁS INSTRUMENTOS TÉCNICOS ARCHIVÍSTICOS</t>
  </si>
  <si>
    <t>570</t>
  </si>
  <si>
    <t>765</t>
  </si>
  <si>
    <t xml:space="preserve"> CBC-100026781</t>
  </si>
  <si>
    <t>$1,400,000</t>
  </si>
  <si>
    <t>https://community.secop.gov.co/Public/Tendering/OpportunityDetail/Index?noticeUID=CO1.NTC.1885415&amp;isFromPublicArea=True&amp;isModal=False</t>
  </si>
  <si>
    <t>CO1.PCCNTR.2399401</t>
  </si>
  <si>
    <t>197-2021-CPS-AG(56866)</t>
  </si>
  <si>
    <t>LAURA CRISTINA CASTELLANOS MARTINEZ</t>
  </si>
  <si>
    <t>CL 106A 5A  27 SUR</t>
  </si>
  <si>
    <t>cristinacastellanos63@gmail.com</t>
  </si>
  <si>
    <t>laura.castellanos@gobiernobogota.gov.co</t>
  </si>
  <si>
    <t>Comunicadora Social</t>
  </si>
  <si>
    <t>FDLUCD-197-2021(56866)</t>
  </si>
  <si>
    <t>PRESTAR LOS SERVICIOS TÉCNICOS A LA ALCALDIA LOCAL DE USME, PARA LA EJECUCIÓN DE LOS PROCESOS, ACTIVIDADES Y ESTRATEGIAS ADMINISTRATIVAS Y DE CAMPO, EN EL MARCO DE LA POLITICA DE REACTIVACIÓN ECONOMICA DISTRITAL, DE ACUERDO CON LA NUEVA REALIDAD PARA BOGOTÁ, ORIGINADA POR LA EMERGENCIA ECONÓMICA, SOCIAL Y ECOLÓGICA CAUSADA POR EL CORONAVIRUS COVID-19</t>
  </si>
  <si>
    <t>498</t>
  </si>
  <si>
    <t>8 MESES Y 24 DIAS</t>
  </si>
  <si>
    <t>764</t>
  </si>
  <si>
    <t>12-46-101048482</t>
  </si>
  <si>
    <t>https://community.secop.gov.co/Public/Tendering/OpportunityDetail/Index?noticeUID=CO1.NTC.1885149&amp;isFromPublicArea=True&amp;isModal=False</t>
  </si>
  <si>
    <t>CO1.PCCNTR.2399249</t>
  </si>
  <si>
    <t>198-2021-CPS-P(56144)</t>
  </si>
  <si>
    <t>ADRIANA PAOLA MORALES RODRIGUEZ</t>
  </si>
  <si>
    <t>CL 20 C 93 60</t>
  </si>
  <si>
    <t>anaceciliarodriguez52@gmail.com</t>
  </si>
  <si>
    <t>adriana.morales@gobiernobogota.gov.co</t>
  </si>
  <si>
    <t>FDLUCD-198-2021(56144)</t>
  </si>
  <si>
    <t xml:space="preserve"> EL CONTRATISTA SE OBLIGA CON EL FONDO DE DESARROLLO LOCAL DE USME A PRESTAR EL APOYO PROFESIONAL AL DESPACHO ESPECIFICAMENTE EN ACTIVIDADES DE SEGUIMIENTO, REVISION Y ATENCION A LOS REQUERIMIENTOS REALIZADOS POR ENTIDADES PÚBLICAS, ENTES PRIVADOS, CIUDADANIA EN GENERAL Y ENTES DE CONTROL; FORTALECIENDO LOS PROCESOS ADMINISTRATIVOS EN CUMPLIMIENTO A LAS METAS ESTABLECIDAS EN EL 'PLAN DE DESARROLLO LOCAL 2021-2024</t>
  </si>
  <si>
    <t>15-44-101240928</t>
  </si>
  <si>
    <t>https://community.secop.gov.co/Public/Tendering/OpportunityDetail/Index?noticeUID=CO1.NTC.1885640&amp;isFromPublicArea=True&amp;isModal=False</t>
  </si>
  <si>
    <t>CO1.PCCNTR.2399817</t>
  </si>
  <si>
    <t>199-2021-CPS-AG(55944)</t>
  </si>
  <si>
    <t>CARLOS ANTONIO MARIN MELO</t>
  </si>
  <si>
    <t>TV 2 77 57 SUR INT 1</t>
  </si>
  <si>
    <t>carlosantoniomarinmelo@gmail.com</t>
  </si>
  <si>
    <t>FDLUCD-199-2021(55944)</t>
  </si>
  <si>
    <t>PRESTAR APOYO ASISTENCIAL EN LOS PROCESOS ADMINISTRATIVOS DE DiSTRIBUCION Y NOTIFICAClON DE CORRESPONDENCIA, DE LAS DIFERENTES DEPENDENCIAS DE LA ALCALDIA LOCAL DE USME</t>
  </si>
  <si>
    <t>763</t>
  </si>
  <si>
    <t xml:space="preserve"> 15-44-101240894</t>
  </si>
  <si>
    <t>https://community.secop.gov.co/Public/Tendering/OpportunityDetail/Index?noticeUID=CO1.NTC.1885487&amp;isFromPublicArea=True&amp;isModal=False</t>
  </si>
  <si>
    <t>CO1.PCCNTR.2399950</t>
  </si>
  <si>
    <t>200-2021-CPS-AG(56485)</t>
  </si>
  <si>
    <t>MARIA ALEJANDRA CALDERON ORJUELA</t>
  </si>
  <si>
    <t xml:space="preserve">KR 10 ESTE 87 F 05 SUR </t>
  </si>
  <si>
    <t>camila.ospina14@outlook.com</t>
  </si>
  <si>
    <t>maria.calderon@gobiernobogota.gov.co</t>
  </si>
  <si>
    <t>FDLUCD-200-2021 (56485)</t>
  </si>
  <si>
    <t>PRESTAR LOS SERVICIOS DE APOYO A LA GESTIÓN, PARA DESARROLLAR ACCIONES DE INSPECCIÓN VIGILANCIA Y CONTROL QUE GARANTICEN LA GOBERNABILIDAD Y EL EJERCICIO DE DERECHOS Y LIBERTADES DE LOS HABITANTES DE USME.</t>
  </si>
  <si>
    <t>769</t>
  </si>
  <si>
    <t>15-44-101240959</t>
  </si>
  <si>
    <t xml:space="preserve">SEGURIDAD Y CONVIVENCIA </t>
  </si>
  <si>
    <t>https://community.secop.gov.co/Public/Tendering/OpportunityDetail/Index?noticeUID=CO1.NTC.1891369&amp;isFromPublicArea=True&amp;isModal=False</t>
  </si>
  <si>
    <t>CO1.PCCNTR.2406161</t>
  </si>
  <si>
    <t>201-2021-CPS-AG(56816)</t>
  </si>
  <si>
    <t>CARLOS ALIRIO CASTRO MALAVER</t>
  </si>
  <si>
    <t>CL 76 A 8 B 49</t>
  </si>
  <si>
    <t>scout40almirante@outlook.com</t>
  </si>
  <si>
    <t>carlos.malaver@gobiernobogota.gov.co</t>
  </si>
  <si>
    <t xml:space="preserve"> 
FDLUCD-201-2021 (56816)
</t>
  </si>
  <si>
    <t>PRESTAR LOS SERVICIOS ASISTENCIALES EN LOS PROCESOS DE ATENCIÓN DE EMERGENCIAS Y LAS ACTUACIONES ADMINISTRATIVAS QUE SE ADELANTEN CONFORME A LA NORMATIVIDAD TÉCNICA APLICABLE EN EL MARCO DEL CONSEJO LOCAL DE GESTIÓN DEL RIESGO Y CAMBIO CLIMÁTICO (CLGR-CC) DE LA ALCALDÍA LOCAL DE USME, de acuerdo con lo contemplad o en el (los) proyecto(s) 1806 --- ACCIONES PARA EL MANEJO DE EMERGENCIAS Y DESASTRES EN LA LOCALIDAD.</t>
  </si>
  <si>
    <t>770</t>
  </si>
  <si>
    <t>15-46-101021126</t>
  </si>
  <si>
    <t xml:space="preserve">https://community.secop.gov.co/Public/Tendering/OpportunityDetail/Index?noticeUID=CO1.NTC.1891906&amp;isFromPublicArea=True&amp;isModal=False
</t>
  </si>
  <si>
    <t>CO1.PCCNTR.2406403</t>
  </si>
  <si>
    <t>202-2021-CPS-P(56696)</t>
  </si>
  <si>
    <t>YOLGUER ALEJANDRO RIVERA CAMACHO</t>
  </si>
  <si>
    <t xml:space="preserve">CL 49 A 78 G 27 SUR </t>
  </si>
  <si>
    <t>aphazelus66@hotmail.com</t>
  </si>
  <si>
    <t>yolguer.rivera@gobiernobogota.gov.co</t>
  </si>
  <si>
    <t>Zootecnista</t>
  </si>
  <si>
    <t>FDLUCD-202-2021 (56696)</t>
  </si>
  <si>
    <t>PRESTAR LOS SERVICIOS PROFESIONALES, BRINDANDO APOYO EN EL IMPULSO DEL SERVICIO DE EXTENSION AGROPECUARIA DE LA UNIDAD LOCAL DE ASISTENCIA TECNICA AGROPECUARIA Y AMBIENTAL ULATA DEL AREA DE GESTION DEL DESARROLLO LOCAL DE LA ALCALDIA LOCAL DE USME PARA EL CUMPLIMIENTO DE LA LEY 1876 DE 2017.</t>
  </si>
  <si>
    <t>565</t>
  </si>
  <si>
    <t>771</t>
  </si>
  <si>
    <t xml:space="preserve"> 15-44-101241001</t>
  </si>
  <si>
    <t xml:space="preserve">https://community.secop.gov.co/Public/Tendering/OpportunityDetail/Index?noticeUID=CO1.NTC.1892772&amp;isFromPublicArea=True&amp;isModal=False
</t>
  </si>
  <si>
    <t xml:space="preserve"> CO1.PCCNTR.2407054</t>
  </si>
  <si>
    <t>203-2021-CPS-AG(57836)</t>
  </si>
  <si>
    <t>ALVARO MARTINEZ PINZON</t>
  </si>
  <si>
    <t>ANZOTEAGUI TOLIMA</t>
  </si>
  <si>
    <t>CL 79 A SUR 30 8 ESTE</t>
  </si>
  <si>
    <t>tr24horas@gmail.com</t>
  </si>
  <si>
    <t>alvaro.pizon@gobiernobogota.gov.co</t>
  </si>
  <si>
    <t>FDLUCD-203-2021(57836)</t>
  </si>
  <si>
    <t>774</t>
  </si>
  <si>
    <t>15-44-101241044</t>
  </si>
  <si>
    <t>https://community.secop.gov.co/Public/Tendering/OpportunityDetail/Index?noticeUID=CO1.NTC.1893592&amp;isFromPublicArea=True&amp;isModal=False</t>
  </si>
  <si>
    <t>CO1.PCCNTR.2409143</t>
  </si>
  <si>
    <t>204-2021-CPS-P(56624)</t>
  </si>
  <si>
    <t>WILSON MOLANO PEREZ</t>
  </si>
  <si>
    <t>CL 63 C 70 68</t>
  </si>
  <si>
    <t>wilsonmolanop@hotmail.com</t>
  </si>
  <si>
    <t>wilson.molano@gobiernobogota.gov.co</t>
  </si>
  <si>
    <t>Arquitectura</t>
  </si>
  <si>
    <t>FDLUCD204-2021 (56624)</t>
  </si>
  <si>
    <t>APOYAR TÉCNICAMENTE LAS DISTINTAS ETAPAS DE LOS PROCESOS DE COMPETENCIA DE LAS INSPECCIONES DE POLICÍA DE LA LOCALIDAD DE USME SEGÚN REPARTO</t>
  </si>
  <si>
    <t>528</t>
  </si>
  <si>
    <t>5 MESES Y 29 DIAS</t>
  </si>
  <si>
    <t>776</t>
  </si>
  <si>
    <t>15-44-1012411113</t>
  </si>
  <si>
    <t>2 MESES Y 24 DIAS</t>
  </si>
  <si>
    <t>https://community.secop.gov.co/Public/Tendering/OpportunityDetail/Index?noticeUID=CO1.NTC.1894711&amp;isFromPublicArea=True&amp;isModal=False</t>
  </si>
  <si>
    <t>CO1.PCCNTR.2409416</t>
  </si>
  <si>
    <t>205-2021-CPS-AG(56702)</t>
  </si>
  <si>
    <t>EVELYN JOHANNA FERRO FERNANDEZ</t>
  </si>
  <si>
    <t>KR 14 78 45</t>
  </si>
  <si>
    <t>evefer2@gmail.com</t>
  </si>
  <si>
    <t>evelyn.ferro@gobiernobogota.gov.co</t>
  </si>
  <si>
    <t xml:space="preserve"> FDLUCD-205-2021(56702)</t>
  </si>
  <si>
    <t>773</t>
  </si>
  <si>
    <t xml:space="preserve"> 15-46-101021132</t>
  </si>
  <si>
    <t>https://community.secop.gov.co/Public/Tendering/OpportunityDetail/Index?noticeUID=CO1.NTC.1893844&amp;isFromPublicArea=True&amp;isModal=False</t>
  </si>
  <si>
    <t>CO1.PCCNTR.2408758</t>
  </si>
  <si>
    <t>206-2021-CPS-P(56422)</t>
  </si>
  <si>
    <t>CAMILO EDUARDO CRUZ HERRERA</t>
  </si>
  <si>
    <t xml:space="preserve">KR 100 148 57 </t>
  </si>
  <si>
    <t>cecruzherrera@gmail.com</t>
  </si>
  <si>
    <t>camilo.cruz@gobiernobogota.gov.co</t>
  </si>
  <si>
    <t>FDLUCD-206-2021-CPS-P (56422)</t>
  </si>
  <si>
    <t>APOYAR AL ALCALDE(SA) LOCAL EN LA PROMOCIÓN, ACOMPAÑAMIENTO, COORDNACIÓN Y ATENCIÓN DE LAS INSTANCIAS DE COORDINACIÓN INTERISTITUCIONALES Y LAS INSTANCIAS DE PARTICIPACIÓN LOCALES, ASÍ COMO LOS PROCESOS COMUNITARIOS EN LA LOCALIDAD.</t>
  </si>
  <si>
    <t>530</t>
  </si>
  <si>
    <t>775</t>
  </si>
  <si>
    <t xml:space="preserve"> 15-44-101241056</t>
  </si>
  <si>
    <t>https://community.secop.gov.co/Public/Tendering/OpportunityDetail/Index?noticeUID=CO1.NTC.1894512&amp;isFromPublicArea=True&amp;isModal=False</t>
  </si>
  <si>
    <t>CO1.PCCNTR.2409078</t>
  </si>
  <si>
    <t>207-2021-CPS-AG(56623)</t>
  </si>
  <si>
    <t>JHON ALEXANDER RIAÑO SOTOMONTE</t>
  </si>
  <si>
    <t>CL 74 D SUR 8 D 57</t>
  </si>
  <si>
    <t>karen.jar@hotmail.com</t>
  </si>
  <si>
    <t>FDLUCD-207-2021 (56623)</t>
  </si>
  <si>
    <t xml:space="preserve"> APOYAR LAS LABORES DE ENTREGA Y RECIBO DE LAS COMUNICACIONES EMITIDAS O RECIBIDAS POR LAS INSPECCIONES DE POLICIA DE LA LOCALIDAD DE USME.</t>
  </si>
  <si>
    <t>553</t>
  </si>
  <si>
    <t>777</t>
  </si>
  <si>
    <t>NB-100159008</t>
  </si>
  <si>
    <t>https://community.secop.gov.co/Public/Tendering/OpportunityDetail/Index?noticeUID=CO1.NTC.1895903&amp;isFromPublicArea=True&amp;isModal=False</t>
  </si>
  <si>
    <t>CO1.PCCNTR.2410885</t>
  </si>
  <si>
    <t>208-2021-CPS-AG(57836)</t>
  </si>
  <si>
    <t>PEDRO JOSE AYALA MENDOZA</t>
  </si>
  <si>
    <t xml:space="preserve">CL 65 SUR 4 G 06 </t>
  </si>
  <si>
    <t>ayalamendoza1963@gmail.com</t>
  </si>
  <si>
    <t>pedro.ayala@gobiernobogota.gov.co</t>
  </si>
  <si>
    <t>FDLUCD-208-2021 (57836)</t>
  </si>
  <si>
    <t>PRESTAR SERVICIOS DE APOYO A LA GESTION, PARA DESARROLLAR ACCIONES DE INSPECCION VIGILANCIA Y CONTROL QUE GARANTICEN LA GOBERNABILIDAD Y EL EJERCICIO DE DERECHOS Y LIBERTADES DE LOS HABITANTES DE USME.</t>
  </si>
  <si>
    <t>8 MESES Y 22 DIAS</t>
  </si>
  <si>
    <t>781</t>
  </si>
  <si>
    <t>15-44-101241095</t>
  </si>
  <si>
    <t xml:space="preserve">https://community.secop.gov.co/Public/Tendering/OpportunityDetail/Index?noticeUID=CO1.NTC.1896452&amp;isFromPublicArea=True&amp;isModal=False
</t>
  </si>
  <si>
    <t>CO1.PCCNTR.2412154</t>
  </si>
  <si>
    <t>OC 66783</t>
  </si>
  <si>
    <t>209-2021-(58203)</t>
  </si>
  <si>
    <t>UNIÓN TEMPORAL DELL EMC</t>
  </si>
  <si>
    <t>Juridica</t>
  </si>
  <si>
    <t>Nit</t>
  </si>
  <si>
    <t>KR 7 113 43 OF 1401</t>
  </si>
  <si>
    <t>angela.chaparro@dell.com</t>
  </si>
  <si>
    <t>AGDL-CTO JURIDICO</t>
  </si>
  <si>
    <t>209-2021</t>
  </si>
  <si>
    <t>SELECCIÓN ABREVIADA ACUERDO MARCO DE PRECIOS</t>
  </si>
  <si>
    <t>COMPRA VENTA</t>
  </si>
  <si>
    <t>ADQUISION DE LICENCIAS OFFICES PARA LOS EQUIPOS DE COMPUTO DE LA ALCALDIA LOCAL DE USME</t>
  </si>
  <si>
    <t>572</t>
  </si>
  <si>
    <t>1 MES Y 45 DIAS</t>
  </si>
  <si>
    <t>799</t>
  </si>
  <si>
    <t>https://www.colombiacompra.gov.co/tienda-virtual-del-estado-colombiano/ordenes-compra/?number_order=66783&amp;state=&amp;entity=&amp;tool=&amp;date_to&amp;date_from</t>
  </si>
  <si>
    <t>TIENDA VIRTUAL</t>
  </si>
  <si>
    <t>JADER PACHECO</t>
  </si>
  <si>
    <t>210-2021-CPS-P(56625)</t>
  </si>
  <si>
    <t>ASTRID DIRLEY RUBIANO HILARION</t>
  </si>
  <si>
    <t xml:space="preserve">KR 6C ESTE 97B 63 SUR </t>
  </si>
  <si>
    <t>diruhi@hotmail.com</t>
  </si>
  <si>
    <t>astrid.rubiano@gobiernobogota.gov.co</t>
  </si>
  <si>
    <t>FDLUCD-210-2021 (56625)</t>
  </si>
  <si>
    <t>APOYAR JURIDICAMENTE LAEJECUCIÓN DE LAS ACCIONES REQUERIDAS PARA EL TRÁMITE E IMPULSO PROCESAL DE LAS ACTUACIONES CONTRAVENCIONALES Y/O QUERELLAS QUE CURSEN EN LAS INSPECCIONES DE POLICIA DE LA LOCALIDAD DE USME</t>
  </si>
  <si>
    <t>437</t>
  </si>
  <si>
    <t>778</t>
  </si>
  <si>
    <t>33-44-101211362</t>
  </si>
  <si>
    <t>https://community.secop.gov.co/Public/Tendering/OpportunityDetail/Index?noticeUID=CO1.NTC.1897243&amp;isFromPublicArea=True&amp;isModal=False</t>
  </si>
  <si>
    <t>CO1.PCCNTR.2413043</t>
  </si>
  <si>
    <t>211-2021-CPS-AG(56824)</t>
  </si>
  <si>
    <t>JONNY ESMIT BELTRAN HERRERA</t>
  </si>
  <si>
    <t>CL 70 SUR 3 A 02</t>
  </si>
  <si>
    <t>clubfinanzas777@gmail.com</t>
  </si>
  <si>
    <t>jonny.beltran@gobiernobogota.gov.co</t>
  </si>
  <si>
    <t>FDLUCD-211-2021 (56824)</t>
  </si>
  <si>
    <t>APOYAR ASISTENCIALMENTE LA GESTIÓN DOCUMENTAL DE LA ALCALDÍA LOCAL PARA LA IMPLEMENTACIÓN DEL PROCESO DE VERIFICACIÓN, SOPORTE Y ACOMPAÑAMIENTO, EN EL DESARROLLO DE LAS ACTIVIDADES PROPIAS DE LOS PROCESOS Y ACTUACIONES ADMINISTRATIVAS EXISTENTES, DEL ÁREA DE GESTIÓN POLICIVA.</t>
  </si>
  <si>
    <t>569</t>
  </si>
  <si>
    <t>779</t>
  </si>
  <si>
    <t>15-44-101241136</t>
  </si>
  <si>
    <t>2 MESES Y 22 DIAS</t>
  </si>
  <si>
    <t>https://community.secop.gov.co/Public/Tendering/ContractNoticePhases/View?PPI=CO1.PPI.12762708&amp;isFromPublicArea=True&amp;isModal=False</t>
  </si>
  <si>
    <t>CO1.PCCNTR.2414655</t>
  </si>
  <si>
    <t>212-2021-CPS-AG(57836)</t>
  </si>
  <si>
    <t xml:space="preserve">JENNY ALEXANDRA MARIN RODRIGUEZ </t>
  </si>
  <si>
    <t xml:space="preserve">KR 2 A BIS  91 13 SUR </t>
  </si>
  <si>
    <t>Jmarinr8@ucentral.edu.co</t>
  </si>
  <si>
    <t>FDLUCD-212-2021(57836)</t>
  </si>
  <si>
    <t xml:space="preserve"> PRESTAR SERVICIOS DE APOYO A LA GESTIÓN, PARA DESARROLLAR ACCIONES DE INSPECCIÓN VIGILANCIA Y CONTROL QUE GARANTICEN LA GOBERNABILIDAD Y EL EJERCICIO DE DERECHOS Y LIBERTADES DE LOS HABITANTES DE USME.</t>
  </si>
  <si>
    <t>780</t>
  </si>
  <si>
    <t>15-44-101241137</t>
  </si>
  <si>
    <t xml:space="preserve">https://community.secop.gov.co/Public/Tendering/OpportunityDetail/Index?noticeUID=CO1.NTC.1898438&amp;isFromPublicArea=True&amp;isModal=False
</t>
  </si>
  <si>
    <t>CO1.PCCNTR.2414737</t>
  </si>
  <si>
    <t>213-2021-CPS-AG(56623)</t>
  </si>
  <si>
    <t>PEDRO ALEXANDER SOLORZANO BORDA</t>
  </si>
  <si>
    <t xml:space="preserve">CL 104 SUR 7 46 ESTE </t>
  </si>
  <si>
    <t>peaso79ar@gmail.com</t>
  </si>
  <si>
    <t>FDLUCD-213-2021 (56623)</t>
  </si>
  <si>
    <t>783</t>
  </si>
  <si>
    <t xml:space="preserve">	12-46-101048662</t>
  </si>
  <si>
    <t>2 MESES Y 23 DIAS</t>
  </si>
  <si>
    <t>https://community.secop.gov.co/Public/Tendering/OpportunityDetail/Index?noticeUID=CO1.NTC.1900153&amp;isFromPublicArea=True&amp;isModal=False</t>
  </si>
  <si>
    <t>CO1.PCCNTR.2416922</t>
  </si>
  <si>
    <t>214-2021-CPS-P(56423)</t>
  </si>
  <si>
    <t>LEIDY YOHANNA MUÑOZ GARCIA</t>
  </si>
  <si>
    <t xml:space="preserve">CL 81 SUR 2 11 </t>
  </si>
  <si>
    <t>mylady1022@hotmail.com</t>
  </si>
  <si>
    <t>FDLUCD-214-2021 (56423)</t>
  </si>
  <si>
    <t>PRESTAR LOS SERVICIOS PROFESIONALES APOYO A LA ALCALDÍA LOCAL DE USME EN LA IMPLEMENTACION DE ESTRATEGIAS QUE GARANTICEN LA PROMOCIÓN Y PROTECCIÓN DEL DERECHO A LA PARTICIPACIÓN DEMOCRÁTICA DE LOS HABITANTES DE LA LOCALIDAD</t>
  </si>
  <si>
    <t>805</t>
  </si>
  <si>
    <t>15-44-101241188</t>
  </si>
  <si>
    <t>https://community.secop.gov.co/Public/Tendering/OpportunityDetail/Index?noticeUID=CO1.NTC.1900232&amp;isFromPublicArea=True&amp;isModal=False</t>
  </si>
  <si>
    <t>CO1.PCCNTR.2416928</t>
  </si>
  <si>
    <t>215-2021-CPS-P(56423)</t>
  </si>
  <si>
    <t>LUIS ESTEBAN APOLINAR MORENO</t>
  </si>
  <si>
    <t>CR 36 4 71 T1 APTO 205</t>
  </si>
  <si>
    <t>estebanapolo@hotmail.com</t>
  </si>
  <si>
    <t xml:space="preserve">
luis.apolinar@gobiernobogota.gov.co</t>
  </si>
  <si>
    <t>abogado</t>
  </si>
  <si>
    <t>FDLUCD-215-2021 (56423)</t>
  </si>
  <si>
    <t xml:space="preserve">	PRESTAR SERVICIOS PROFESIONALES DE APOYO A LA ALCALDÍA LOCAL DE USME EN LA IMPLEMENTACIÓN DE ESTRATEGIAS QUEGARANTICEN LA PROMOCIÓN Y PROTECCIÓNDEL DERECHO A LA PARTICIPACIÓN DEMOCRÁTICA DE LOS HABITANTES DE LA LOCAL</t>
  </si>
  <si>
    <t>14-44-101133825</t>
  </si>
  <si>
    <t>https://community.secop.gov.co/Public/Tendering/OpportunityDetail/Index?noticeUID=CO1.NTC.1900186&amp;isFromPublicArea=True&amp;isModal=False</t>
  </si>
  <si>
    <t>CO1.PCCNTR.2417038</t>
  </si>
  <si>
    <t>CARLOS ANDRES TRUJILLO TRIANA</t>
  </si>
  <si>
    <t>216-2021-CPS-AG(56812)</t>
  </si>
  <si>
    <t>SOFIA MARTINEZ MORA</t>
  </si>
  <si>
    <t>DG 35 A SUR 2 C 07</t>
  </si>
  <si>
    <t>soffymartinezm@gmail.com</t>
  </si>
  <si>
    <t xml:space="preserve">
sofia.martinez@gobiernobogota.gov.co</t>
  </si>
  <si>
    <t>FDLUCD-216-2021 (56812)</t>
  </si>
  <si>
    <t xml:space="preserve">	PRESTAR LOS SERVICIOS TÉCNICOS ASISTENCIALES PARA EL FORTALECIMIENTO A LA GESTIÓN LOCAL DE PROCESOS Y SOCIALES DE INTERÉS PÚBLICO ARTICULADA POR EL FONDO DE DESARROLLO LOCAL DE USME EN COMPAÑÍA DE SECTORES ADMINISTRATIVOS DEL DISTRITO, INSTANCIAS Y ORGANIZACIONES SOCIALES EN LA LOCALIDAD</t>
  </si>
  <si>
    <t>573</t>
  </si>
  <si>
    <t>8 MESES Y 19 DIAS</t>
  </si>
  <si>
    <t>784</t>
  </si>
  <si>
    <t>21-46-101025562</t>
  </si>
  <si>
    <t>https://community.secop.gov.co/Public/Tendering/OpportunityDetail/Index?noticeUID=CO1.NTC.1901471&amp;isFromPublicArea=True&amp;isModal=False</t>
  </si>
  <si>
    <t>CO1.PCCNTR.2418482</t>
  </si>
  <si>
    <t>217-2021-CPS-AG(56812)</t>
  </si>
  <si>
    <t>MARLEN BOTIA CARREÑO</t>
  </si>
  <si>
    <t>SAN MATEO BOYACA</t>
  </si>
  <si>
    <t>KR 5 88 B 41 ESTE</t>
  </si>
  <si>
    <t>Marlenbotia@hotmail.com</t>
  </si>
  <si>
    <t xml:space="preserve">
marlen.botia@gobiernobogota.gov.co</t>
  </si>
  <si>
    <t>FDLUCD-217-2021 (56812)</t>
  </si>
  <si>
    <t>PRESTAR LOS SERVICIOS TÉCNICOS ASISTENCIALES PARA EL FORTALECIMIENTO A LA GESTIÓN LOCAL DE PROCESOS Y SOCIALES DE INTERÉS PÚBLICO ARTICULADA POR EL FONDO DE DESARROLLO LOCAL DE USME EN COMPAÑÍA DE SECTORES ADMINISTRATIVOS DEL DISTRITO, INSTANCIAS Y ORGANIZACIONES SOCIALES EN LA LOCALIDAD</t>
  </si>
  <si>
    <t>785</t>
  </si>
  <si>
    <t xml:space="preserve">	15-44-101241246</t>
  </si>
  <si>
    <t>https://community.secop.gov.co/Public/Tendering/OpportunityDetail/Index?noticeUID=CO1.NTC.1901716&amp;isFromPublicArea=True&amp;isModal=False</t>
  </si>
  <si>
    <t>CO1.PCCNTR.2419020</t>
  </si>
  <si>
    <t>218-2021-CPS-P(56831)</t>
  </si>
  <si>
    <t>JHON ALEXANDER TIBADUIZA</t>
  </si>
  <si>
    <t xml:space="preserve">KR 14 C 73 D 57 SUR </t>
  </si>
  <si>
    <t>alextibaduiza@yahoo.com</t>
  </si>
  <si>
    <t>FDLUCD-218-2021 (56831)</t>
  </si>
  <si>
    <t>PRESTAR LOS SERVICIOS PROFESIONALES, BRINDANDO APOYO EN EL IMPULSO DE LOS PROCESOS TÉCNICOS Y JURÍDICOS DEL ÁREA DE GESTIÓN POLICIVA DE LA ALCALDÍA LOCAL DE USME, CON OCASIÓN DE LA INFRACCIÓN AL RÉGIMEN DE OBRAS Y URBANISMO PARA DAR CUMPLIMIENTO AL FALLO DEL CONSEJO DE ESTADO, ACCIÓN POPULAR REF. NO. 25000232500020050066203 DEL 5 DE NOVIEMBRE DE 2013</t>
  </si>
  <si>
    <t>505</t>
  </si>
  <si>
    <t>786</t>
  </si>
  <si>
    <t xml:space="preserve">	376 47 994000015178</t>
  </si>
  <si>
    <t>https://community.secop.gov.co/Public/Tendering/OpportunityDetail/Index?noticeUID=CO1.NTC.1902020&amp;isFromPublicArea=True&amp;isModal=False</t>
  </si>
  <si>
    <t>CO1.PCCNTR.2418896</t>
  </si>
  <si>
    <t>219-2021-CPS-AG(56812)</t>
  </si>
  <si>
    <t xml:space="preserve">CL 76 C SUR 14 49 </t>
  </si>
  <si>
    <t>FDLUCD-219-2021 (56812)</t>
  </si>
  <si>
    <t>PRESTAR LOS SERVICIOS TÉCNICOS ASISTENCIALES PARA EL FORTALECIMIENTO A LA GESTIÓN LOCAL DE PROCESOS INSTITUCIONALES Y SOCIALES DE INTERÉS PÚBLICO ARTICULADA POR EL FONDO DE DESARROLLO LOCAL DE USME EN COM PAÑÍA DE SECTORES ADMINISTRATIVOS DEL DISTRITO, INSTANCIAS Y ORGANIZACIONES SOCIALES EN LA LOCALIDAD.</t>
  </si>
  <si>
    <t>790</t>
  </si>
  <si>
    <t xml:space="preserve">	380-47-994000114429</t>
  </si>
  <si>
    <t>https://community.secop.gov.co/Public/Tendering/OpportunityDetail/Index?noticeUID=CO1.NTC.1901486&amp;isFromPublicArea=True&amp;isModal=False</t>
  </si>
  <si>
    <t>CO1.PCCNTR.2418834</t>
  </si>
  <si>
    <t>WILLIAM ANDRES OLARTE CORREDOR</t>
  </si>
  <si>
    <t>LYDA LORENA ACEVEDO SILVA,</t>
  </si>
  <si>
    <t>220-2021-CPS-P(56831)</t>
  </si>
  <si>
    <t>CARLOS ANDRES JIMENEZ CIFUENTES</t>
  </si>
  <si>
    <t xml:space="preserve">CL 22 B 44 A 48 </t>
  </si>
  <si>
    <t>andyjim31@gmail.com</t>
  </si>
  <si>
    <t>carlos.jimenez@gobiernobogota.gov.co</t>
  </si>
  <si>
    <t>FDLUCD-220-2021 (56831)</t>
  </si>
  <si>
    <t>PRESTAR LOS SERVICIOS PROFESIONALES, BRINDANDO APOYO EN EL IMPULSO DE LOS PROCESOS TÉCNICOS Y JURÍDICOS DEL ÁREA DE GESTIÓN POLICIVA DE LA ALCALDÍA LOCAL DE USME, CON OCASIÓN DE LA INFRACCIÓN AL RÉGIMEN DE OBRAS Y URBANISMO PARA DAR CUMPLIMIENTO AL FALLO DEL CONSEJO DE ESTADO, ACCIÓN POPULAR REF. NO. 25000232500020050066203 DEL 5 DE NOVIEMBRE DE 2013.</t>
  </si>
  <si>
    <t>787</t>
  </si>
  <si>
    <t>15-44-101241251</t>
  </si>
  <si>
    <t>https://community.secop.gov.co/Public/Tendering/OpportunityDetail/Index?noticeUID=CO1.NTC.1903052&amp;isFromPublicArea=True&amp;isModal=False</t>
  </si>
  <si>
    <t>CO1.PCCNTR.2420229</t>
  </si>
  <si>
    <t>KAROL ALEJANDRA BUITRAGO</t>
  </si>
  <si>
    <t>221-2021-CPS-AG(56813)</t>
  </si>
  <si>
    <t>JONATHAN ZARACHARY PLAZAS PEÑA</t>
  </si>
  <si>
    <t>CL 41 B SUR 20 23</t>
  </si>
  <si>
    <t>jonathanplazas@yahoo.com</t>
  </si>
  <si>
    <t>FDLUCD-221-2021 (56813)</t>
  </si>
  <si>
    <t xml:space="preserve">	PRESTAR LOS SERVICIOS ASISTENCIALES PARA EL FORTALECIMIENTO A LA GESTIÓN LOCAL DE PROCESOS INSTITUCIONALES Y SOCIALES DE INTERÉS PÚBLICO ARTICULADA POR EL FONDO DE DESARROLLO LOCAL DE USME EN COMPAÑÍA DE SECTORES ADMINISTRATIVOS DEL DISTRITO, INSTANCIAS Y ORGANIZACIONES SOCIALES EN LA LOCALIDAD.</t>
  </si>
  <si>
    <t>788</t>
  </si>
  <si>
    <t>NB 100159336</t>
  </si>
  <si>
    <t>https://community.secop.gov.co/Public/Tendering/OpportunityDetail/Index?noticeUID=CO1.NTC.1902800&amp;isFromPublicArea=True&amp;isModal=False</t>
  </si>
  <si>
    <t>CO1.PCCNTR.2420234</t>
  </si>
  <si>
    <t>222-2021-CPS-AG(56812)</t>
  </si>
  <si>
    <t>FABIO NELSON AGUDELO GUITIERREZ</t>
  </si>
  <si>
    <t>08/02/985</t>
  </si>
  <si>
    <t>KR 6D  90D 46 SUR</t>
  </si>
  <si>
    <t>agudelofabio9@gmail.com</t>
  </si>
  <si>
    <t>FDLUCD-222-2021 (56812)</t>
  </si>
  <si>
    <t>PRESTAR LOS SERVICIOS TÉCNICOS ASISTENCIALES PARA EL FORTALECIMIENTO A LA GESTIÓN LOCAL DE PROCESOS INSTITUCIONALES Y SOCIALES DE INTERÉS PÚBLICO ARTICULADA POR EL FONDO DE DESARROLLO LOCAL DE USME EN COMPAÑÍA DE SECTORES ADMINISTRATIVOS DEL DISTRITO, INSTANCIAS Y ORGANIZACIONES SOCIALES EN LA LOCALIDAD.</t>
  </si>
  <si>
    <t>792</t>
  </si>
  <si>
    <t>15-44-101241282</t>
  </si>
  <si>
    <t>https://community.secop.gov.co/Public/Tendering/OpportunityDetail/Index?noticeUID=CO1.NTC.1902885&amp;isFromPublicArea=True&amp;isModal=False</t>
  </si>
  <si>
    <t>CO1.PCCNTR.2420534</t>
  </si>
  <si>
    <t>223-2021-CPS-P(56624)</t>
  </si>
  <si>
    <t>ENVER JULIAN LOPEZ ANGEL</t>
  </si>
  <si>
    <t>KR 26 31 B 49 SUR CASA 117</t>
  </si>
  <si>
    <t>ejulainll505@gmail.com</t>
  </si>
  <si>
    <t>enver.lopez@gobiernobogota.gov.co</t>
  </si>
  <si>
    <t>FDLUCD-223-2021</t>
  </si>
  <si>
    <t>APOYAR TECNICAMENTE LAS DISTINTAS ETAPAS DE LOS PROCESOS DE COMPETENCIA DE LAS INSPECCIONES DE POLICIA DE LA LOCALIDAD DE USME. SEGUN REPARTO de acuerdo con lo contemplado en el(los) proyecto(s) 1857 — GOBIERNO LEGITIMO Y EFICIENTE</t>
  </si>
  <si>
    <t>6 MESES Y 2 DIAS</t>
  </si>
  <si>
    <t>793</t>
  </si>
  <si>
    <t>390-994000059789</t>
  </si>
  <si>
    <t>2 MESES Y 20 DIAS</t>
  </si>
  <si>
    <t>https://community.secop.gov.co/Public/Tendering/ContractNoticePhases/View?PPI=CO1.PPI.12788202&amp;isFromPublicArea=True&amp;isModal=False</t>
  </si>
  <si>
    <t>CO1.PCCNTR.2420242</t>
  </si>
  <si>
    <t>224-2021-CPS-P(56636)</t>
  </si>
  <si>
    <t>EDGAR GOYENECHE MUÑOZ</t>
  </si>
  <si>
    <t xml:space="preserve">KR 29 A 22 A 67 </t>
  </si>
  <si>
    <t>edgargoyeneche41@yahoo.com</t>
  </si>
  <si>
    <t>edgar.goyeneche@gobiernobogota.gov.co</t>
  </si>
  <si>
    <t>FDLUCD-224-2021(56636)</t>
  </si>
  <si>
    <t>789</t>
  </si>
  <si>
    <t>NO TIENE POLIZA</t>
  </si>
  <si>
    <t>https://community.secop.gov.co/Public/Tendering/ContractNoticePhases/View?PPI=CO1.PPI.12784252&amp;isFromPublicArea=True&amp;isModal=False</t>
  </si>
  <si>
    <t>CO1.PCCNTR.2420110</t>
  </si>
  <si>
    <t>NO HA INICIADO</t>
  </si>
  <si>
    <t>225-2021-CPS-P(56636)</t>
  </si>
  <si>
    <t>MIGUEL FELIPE MOYA BONILLA</t>
  </si>
  <si>
    <t xml:space="preserve">CL 145 A 15 40 </t>
  </si>
  <si>
    <t>felipemoyabonilla@gmail.com</t>
  </si>
  <si>
    <t>miguel.moya@gobiernobogota.gov.co</t>
  </si>
  <si>
    <t>FDLUCD-225-2021 (56636)</t>
  </si>
  <si>
    <t xml:space="preserve">	APOYAR TÉCNICAMENTE LAS DISTINTAS ETAPAS DE LOS PROCESOS DE COMPETENCIA DE LA ALCALDÍA LOCAL PARA LA DEPURACIÓN DE ACTUACIONES ADMINISTRATIVAS</t>
  </si>
  <si>
    <t>794</t>
  </si>
  <si>
    <t>15-44-101241269</t>
  </si>
  <si>
    <t>https://community.secop.gov.co/Public/Tendering/OpportunityDetail/Index?noticeUID=CO1.NTC.1903127&amp;isFromPublicArea=True&amp;isModal=False</t>
  </si>
  <si>
    <t>CO1.PCCNTR.2420518</t>
  </si>
  <si>
    <t>226-2021-CPS-P(56831)</t>
  </si>
  <si>
    <t>HELMILSON CAMACHO BUICHE</t>
  </si>
  <si>
    <t xml:space="preserve">ESPINAL TOLIMA </t>
  </si>
  <si>
    <t>KR 5 A 1 20 CASA 88</t>
  </si>
  <si>
    <t>SANTA FE</t>
  </si>
  <si>
    <t>camachohelminson@hotmail.com</t>
  </si>
  <si>
    <t>FDLUCD-226-2021 (56831)</t>
  </si>
  <si>
    <t xml:space="preserve">	PRESTAR LOS SERVICIOS PROFESIONALES, BRINDANDO APOYO EN EL IMPULSO DE LOS PROCESOS TÉCNICOS Y JURÍDICOS DEL ÁREA DE GESTIÓN POLICIVA DE LA ALCALDÍA LOCAL DE USME, CON OCASIÓN DE LA INFRACCIÓN AL RÉGIMEN DE OBRAS Y URBANISMO PARA DAR CUMPLIMIENTO AL FALLO DEL CONSEJO DE ESTADO, ACCIÓN POPULAR REF. NO. 25000232500020050066203 DEL 5 DE NOVIEMBRE DE 2013</t>
  </si>
  <si>
    <t>8 MESES Y 11 DIAS</t>
  </si>
  <si>
    <t>791</t>
  </si>
  <si>
    <t>15-44-101241306</t>
  </si>
  <si>
    <t>https://community.secop.gov.co/Public/Tendering/OpportunityDetail/Index?noticeUID=CO1.NTC.1902940&amp;isFromPublicArea=True&amp;isModal=False</t>
  </si>
  <si>
    <t>CO1.PCCNTR.2420236</t>
  </si>
  <si>
    <t xml:space="preserve">	227-2021-CPS-AG (57836)</t>
  </si>
  <si>
    <t>CAMILO ANDRES RAMOS BELTRAN</t>
  </si>
  <si>
    <t>KR 4 M 555 A 34 SUR</t>
  </si>
  <si>
    <t>ramos.camilo@hotmail.es</t>
  </si>
  <si>
    <t>camilo.ramos@gobiernobogota.gov.co</t>
  </si>
  <si>
    <t>FDLUCD-227-2021 (57836)</t>
  </si>
  <si>
    <t>8 MESES Y 17 DIAS</t>
  </si>
  <si>
    <t>796</t>
  </si>
  <si>
    <t xml:space="preserve">	15-44-101241388</t>
  </si>
  <si>
    <t>https://community.secop.gov.co/Public/Tendering/OpportunityDetail/Index?noticeUID=CO1.NTC.1909411&amp;isFromPublicArea=True&amp;isModal=False</t>
  </si>
  <si>
    <t>CO1.PCCNTR.2427833</t>
  </si>
  <si>
    <t>228-2021 CPS-AG (57176)</t>
  </si>
  <si>
    <t>ANDERSON FERNANDO BETANCOURT GONZALEZ</t>
  </si>
  <si>
    <t>KR 14 Q  73 40 SUR</t>
  </si>
  <si>
    <t>afbetancourtg@unal.edu.co</t>
  </si>
  <si>
    <t xml:space="preserve">
anderson.betancourt@gobiernobogota.gov.co</t>
  </si>
  <si>
    <t>FDLUCD-228-2021 (57176)</t>
  </si>
  <si>
    <t>797</t>
  </si>
  <si>
    <t xml:space="preserve">	15-44-101241403</t>
  </si>
  <si>
    <t>https://community.secop.gov.co/Public/Tendering/OpportunityDetail/Index?noticeUID=CO1.NTC.1909534&amp;isFromPublicArea=True&amp;isModal=False</t>
  </si>
  <si>
    <t>CO1.PCCNTR.2428014</t>
  </si>
  <si>
    <t>229-2021-CPS-P(57557)</t>
  </si>
  <si>
    <t>ERNESTO COY COY</t>
  </si>
  <si>
    <t xml:space="preserve">CR 99 17 34 </t>
  </si>
  <si>
    <t>ernestocoy@hotmail.com</t>
  </si>
  <si>
    <t>ernesto.coy@gobiernobogota.gov.co</t>
  </si>
  <si>
    <t xml:space="preserve">ingeniera civil </t>
  </si>
  <si>
    <t>FDLUCD-229-2021(57557)</t>
  </si>
  <si>
    <t>PRESTAR LOS SERVICIOS PROFESIONALES, BRINDANDO APOYO TÉCNICO AL ÁREA DE GESTIÓN POLICIVA DE LA ALCALDÍA LOCAL DE USME, CON OCASIÓN A LA INFRACCIÓN AL RÉGIMEN DE OBRAS Y URBANISMO Y PARA DAR CUMPLIMIENTO AL FALLO DEL CONSEJO DE ESTADO,ACCIÓN POPULAR REF. NO. 25000232500020050066203 DEL 5 DE NOVIEMBRE DE 2013</t>
  </si>
  <si>
    <t>534</t>
  </si>
  <si>
    <t>798</t>
  </si>
  <si>
    <t>30-46-101007539</t>
  </si>
  <si>
    <t>https://community.secop.gov.co/Public/Tendering/OpportunityDetail/Index?noticeUID=CO1.NTC.1910430&amp;isFromPublicArea=True&amp;isModal=False</t>
  </si>
  <si>
    <t>CO1.PCCNTR.2429026</t>
  </si>
  <si>
    <t>230-2021 CPS-AG (56863)</t>
  </si>
  <si>
    <t>INGRID PAOLA RAMIREZ ROBLES</t>
  </si>
  <si>
    <t>23/091994</t>
  </si>
  <si>
    <t>KR 73 57 R 15 SUR TORRE 17 APTO 202</t>
  </si>
  <si>
    <t>ingrid940923@gmail.com</t>
  </si>
  <si>
    <t xml:space="preserve">
ingrid.robles@gobiernobogota.gov.co</t>
  </si>
  <si>
    <t xml:space="preserve">tecnologico </t>
  </si>
  <si>
    <t>FDLUCD-230-2021(56863)</t>
  </si>
  <si>
    <t xml:space="preserve">	PRESTAR LOS SERVICIOS TÈCNICOS Y ADMINISTRATIVOS EN LA ELABORACIÓN, PRESENTACIÓN, VALIDACIÓN Y RESPUESTAOPORTUNA DE INFORMES DE ENTES DE CONTROL QUE LE SEAN SOLICITADOS A LA ALCALDÍA LOCAL DE USME, ASÍ COMO EL APOYO EN LA FORMULACIÓN Y DEPURACIÓN DE LOS PLANES DE MEJORAMIENTO Y LA ARTICULACIÓN DEL CONSEJO LOCAL DE GOBIERNO</t>
  </si>
  <si>
    <t>576</t>
  </si>
  <si>
    <t>8 MESES Y 16 DIAS</t>
  </si>
  <si>
    <t>800</t>
  </si>
  <si>
    <t>15-44-101241477</t>
  </si>
  <si>
    <t>https://community.secop.gov.co/Public/Tendering/OpportunityDetail/Index?noticeUID=CO1.NTC.1912255&amp;isFromPublicArea=True&amp;isModal=False</t>
  </si>
  <si>
    <t>CO1.PCCNTR.2431773</t>
  </si>
  <si>
    <t>231-2021-CPS-AG (56874)</t>
  </si>
  <si>
    <t xml:space="preserve">JUDY ALEXANDRA PAVA DIAZ </t>
  </si>
  <si>
    <t>Bogota</t>
  </si>
  <si>
    <t xml:space="preserve">KR 8 B 68 B 31 SUR </t>
  </si>
  <si>
    <t>alexandra.pava1419@gmail.com</t>
  </si>
  <si>
    <t xml:space="preserve">
judy.pava@gobiernobogota.gov.co</t>
  </si>
  <si>
    <t>FDLUCD-231-2021 (56874)</t>
  </si>
  <si>
    <t>PRESTAR LOS SERVICIOS ASISTENCIALES EN LA PROMOCION, ARTICULACION, ACOMPAÑAMIENTO Y SEGUIMIENTO PARA LA ATENCION Y PROTECCION DE LOS ANIMALES DOMESTICOS Y SILVESTRES DE LA LOCALIDAD</t>
  </si>
  <si>
    <t>574</t>
  </si>
  <si>
    <t>8 MESES Y 15 DIAS</t>
  </si>
  <si>
    <t>801</t>
  </si>
  <si>
    <t>15-44-101241494</t>
  </si>
  <si>
    <t xml:space="preserve">ROBERTO GUTIERREZ </t>
  </si>
  <si>
    <t>https://community.secop.gov.co/Public/Tendering/OpportunityDetail/Index?noticeUID=CO1.NTC.1913528&amp;isFromPublicArea=True&amp;isModal=False</t>
  </si>
  <si>
    <t>CO1.PCCNTR.2433217</t>
  </si>
  <si>
    <t>232-2021 CPS-AG (56445)</t>
  </si>
  <si>
    <t>FULGENCIO HERRERA CUADROS</t>
  </si>
  <si>
    <t>CL 36 K SUR 4 50 ESTE MZ 8 CASA 10</t>
  </si>
  <si>
    <t>oscarful78@gmail.com</t>
  </si>
  <si>
    <t xml:space="preserve">
fulgencio.herrera@gobiernobogota.gov.co</t>
  </si>
  <si>
    <t>tecnologo en gestion Empresarial</t>
  </si>
  <si>
    <t>FDLUCD-232-2021 (56445)</t>
  </si>
  <si>
    <t xml:space="preserve"> EL CONTRATISTA SE OBLIGA PARA CON EL FONDO DE DESARROLLO LOCAL DE USME A PRESTAR SUS SERVICIOS TECNICOS DE APOYO Y ASISTENCIA ADMINISTRATIVA AL ÁREA DE GESTIÓN DEL DESARROLLO LOCAL -PARTICIPACIÓN, PARA FORTALECER LAS INSTANCIAS DE PARTICIPACIÓN LOCALES, ASÍ COMO LOS PROCESOS COMUNITARIOS EN LA LOCALIDAD.</t>
  </si>
  <si>
    <t>568</t>
  </si>
  <si>
    <t>8 MESES Y 12 DIAS</t>
  </si>
  <si>
    <t>802</t>
  </si>
  <si>
    <t>15-44-101241630</t>
  </si>
  <si>
    <t xml:space="preserve">https://community.secop.gov.co/Public/Tendering/OpportunityDetail/Index?noticeUID=CO1.NTC.1917981&amp;isFromPublicArea=True&amp;isModal=False
</t>
  </si>
  <si>
    <t>CO1.PCCNTR.2439551</t>
  </si>
  <si>
    <t xml:space="preserve">233-2021-CPS-AG (56702) </t>
  </si>
  <si>
    <t>ANDREA JOHANA GUZMÁN BARBOSA</t>
  </si>
  <si>
    <t>16/06/184</t>
  </si>
  <si>
    <t>CL 88 SUR 2 12</t>
  </si>
  <si>
    <t>andreaguzmanbarbosa16@gmail.com</t>
  </si>
  <si>
    <t>FDLUCD-233-2021 (56702)</t>
  </si>
  <si>
    <t>803</t>
  </si>
  <si>
    <t>15-44-101241644</t>
  </si>
  <si>
    <t xml:space="preserve">https://community.secop.gov.co/Public/Tendering/OpportunityDetail/Index?noticeUID=CO1.NTC.1921115&amp;isFromPublicArea=True&amp;isModal=False
</t>
  </si>
  <si>
    <t>CO1.PCCNTR.2443208</t>
  </si>
  <si>
    <t>234-2021-CPS AG(56811)</t>
  </si>
  <si>
    <t>ISMAEL ANDRES CASTIBLANCO REYES</t>
  </si>
  <si>
    <t>KR 12 ESTE 71  55 SUR</t>
  </si>
  <si>
    <t>andrescastiblancoreyes@gmail.com</t>
  </si>
  <si>
    <t>ismael.castiblanco@gobiernobogota.gov.co</t>
  </si>
  <si>
    <t xml:space="preserve">FDLUCD-234-2021(56811)
</t>
  </si>
  <si>
    <t xml:space="preserve"> PRESTAR SERVICIOS TÉCNICOS EN ACTIVIDADES DE SEGUIMIENTO Y CONTROL DE VENDEDORES INFORMALES O ESTACIONARIOS,PARA UN ESPACIO PÚBLICO MÁS SEGUROY CONSTRUIDO COLECTIVAMENTE EN LA LOCALIDAD DE USME.</t>
  </si>
  <si>
    <t>13-30-11-60-345-000000-1823</t>
  </si>
  <si>
    <t>Usme con un espacion publico mas seguro y construido colectivamente</t>
  </si>
  <si>
    <t>571</t>
  </si>
  <si>
    <t>804</t>
  </si>
  <si>
    <t>30-44-101041565</t>
  </si>
  <si>
    <t xml:space="preserve">https://community.secop.gov.co/Public/Tendering/OpportunityDetail/Index?noticeUID=CO1.NTC.1922117&amp;isFromPublicArea=True&amp;isModal=False
</t>
  </si>
  <si>
    <t>CO1.PCCNTR.2444821</t>
  </si>
  <si>
    <t>235-2021-CPS-AG (57653)</t>
  </si>
  <si>
    <t>JOHAN MAURICIO VALBUENA CAMPOS</t>
  </si>
  <si>
    <t>CL 8 69 A 15</t>
  </si>
  <si>
    <t>malbuena@outlook.com</t>
  </si>
  <si>
    <t>johan.valbuena@gobiernobogota.gov.co</t>
  </si>
  <si>
    <t xml:space="preserve">FDLUCD-235-2021 (57653)
</t>
  </si>
  <si>
    <t xml:space="preserve"> PRESTAR LOS SERVICIOS DE APOYO ASISTENCIAL PARA LA PROMOCIÓN, ORIENTACIÓN Y EL FORTALECIMIENTO DE LOS PROCESOS DEPORTIVOS Y RECREATIVOS IMPULSADOS POR LA ALCALDIA LOCAL DE USME</t>
  </si>
  <si>
    <t>580</t>
  </si>
  <si>
    <t>8 MESES Y 9 DIAS</t>
  </si>
  <si>
    <t>806</t>
  </si>
  <si>
    <t>15-44-101241783</t>
  </si>
  <si>
    <t xml:space="preserve">https://community.secop.gov.co/Public/Tendering/OpportunityDetail/Index?noticeUID=CO1.NTC.1927147&amp;isFromPublicArea=True&amp;isModal=False
</t>
  </si>
  <si>
    <t>CO1.PCCNTR.2451732</t>
  </si>
  <si>
    <t>236-2021-CPS-P(56696)</t>
  </si>
  <si>
    <t>DIANA MILENA SANCHEZ TORRES</t>
  </si>
  <si>
    <t>KR 23 A 48 74 SUR BL 14</t>
  </si>
  <si>
    <t>dianita_9122@hotmail.com</t>
  </si>
  <si>
    <t>FDLUCD-236-2021(56696)</t>
  </si>
  <si>
    <t>PRESTAR LOS SERVICIOS PROFESIONALES, BRINDANDO APOYO EN EL IMPULSO DEL SERVICIO DE EXTENSIÓN AGROPECUARIA DE LA UNIDAD LOCAL DE ASISTENCIA TÉCNICA AGROPECUARIA Y AMBIENTAL ULATA DEL ÁREA DE GESTIÓN DEL DESARROLLO LOCCAL DE LA ALCALDÍA LOCAL DE USME PARA EL CUMPLIMIENTO DE LA LEY 1876 DE 2017</t>
  </si>
  <si>
    <t>807</t>
  </si>
  <si>
    <t>12-46-101049119</t>
  </si>
  <si>
    <t xml:space="preserve">https://community.secop.gov.co/Public/Tendering/OpportunityDetail/Index?noticeUID=CO1.NTC.1927280&amp;isFromPublicArea=True&amp;isModal=False
</t>
  </si>
  <si>
    <t>CO1.PCCNTR.2452139</t>
  </si>
  <si>
    <t>237-2021 CPS-P (56433)</t>
  </si>
  <si>
    <t>MAYERLY JOHANNA DELGADILLO PANTOJA</t>
  </si>
  <si>
    <t>CL 108 A SUR  4 12</t>
  </si>
  <si>
    <t>mayerlydelgadillo@gmail.com</t>
  </si>
  <si>
    <t xml:space="preserve">
mayerly.delgadillo@gobiernobogota.gov.co
</t>
  </si>
  <si>
    <t>FDLUCD-237-2021 (56433)</t>
  </si>
  <si>
    <t>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t>
  </si>
  <si>
    <t>584</t>
  </si>
  <si>
    <t>810</t>
  </si>
  <si>
    <t>15-44-101241823</t>
  </si>
  <si>
    <t xml:space="preserve">https://community.secop.gov.co/Public/Tendering/OpportunityDetail/Index?noticeUID=CO1.NTC.1927849&amp;isFromPublicArea=True&amp;isModal=False
</t>
  </si>
  <si>
    <t>CO1.PCCNTR.2452367</t>
  </si>
  <si>
    <t>238-2021 CPS-AG (56808)</t>
  </si>
  <si>
    <t xml:space="preserve"> YUDI MAGDALENA JOYA RODRIGUEZ</t>
  </si>
  <si>
    <t>CR 13 137 67 SUR</t>
  </si>
  <si>
    <t>yudi0071@hotmail.com</t>
  </si>
  <si>
    <t>Tecnico en Secretariado</t>
  </si>
  <si>
    <t>FDLUCD-238-2021 (56808)</t>
  </si>
  <si>
    <t xml:space="preserve"> EL CONTRATISTA SE OBLIGA PARA CON EL FONDO DE DESARROLLO LOCAL DE USME A PRESTAR SUS SERVICIOS TECNICOS DE APOYO Y ASISTENCIA ADMINISTRATIVA AL ÁREA DE GESTIÓN DEL DESARROLLO LOCAL PARA LA DEPURACIÓN DE LAS OBLIGACIONES POR PAGAR DEL FONDO DE DESARROLLO LOCAL DE USME.</t>
  </si>
  <si>
    <t>582</t>
  </si>
  <si>
    <t>811</t>
  </si>
  <si>
    <t>15-44-101241831</t>
  </si>
  <si>
    <t xml:space="preserve">https://community.secop.gov.co/Public/Tendering/OpportunityDetail/Index?noticeUID=CO1.NTC.1928323&amp;isFromPublicArea=True&amp;isModal=False
</t>
  </si>
  <si>
    <t>CO1.PCCNTR.2452717</t>
  </si>
  <si>
    <t>VIVIANA CAROLINA RODRIGUEZ BARRERA</t>
  </si>
  <si>
    <t>239-2021-CPS-P (57854)</t>
  </si>
  <si>
    <t>NIXON ALEXANDER GUZMAN MONTEALEGRE</t>
  </si>
  <si>
    <t>CL 78 SUR 8 B 38</t>
  </si>
  <si>
    <t>nixonguzmanmontealegre@gmail.com</t>
  </si>
  <si>
    <t xml:space="preserve">
nixon.guzman@gobiernobogota.gov.co</t>
  </si>
  <si>
    <t>veterinario</t>
  </si>
  <si>
    <t>FDLUCD-239-2021 (57854)</t>
  </si>
  <si>
    <t xml:space="preserve"> PRESTAR LOS SERVICIOS PROFESIONALES PARA APOYAR Y ACOMPAÑAR LA ATENCIÓN DE ANIMALES DE COMPAÑÍA, DE GRANJA Y SILVESTRES DE LA LOCALIDAD DE USME</t>
  </si>
  <si>
    <t>575</t>
  </si>
  <si>
    <t>808</t>
  </si>
  <si>
    <t>15-44-101241820</t>
  </si>
  <si>
    <t xml:space="preserve">https://community.secop.gov.co/Public/Tendering/OpportunityDetail/Index?noticeUID=CO1.NTC.1928750&amp;isFromPublicArea=True&amp;isModal=False
</t>
  </si>
  <si>
    <t>CO1.PCCNTR.2453320</t>
  </si>
  <si>
    <t>240-2021 CPS-P (56694)</t>
  </si>
  <si>
    <t>MONICA RAQUEL FIGUEROA PARRA</t>
  </si>
  <si>
    <t>KR 136 A 144 58 BL 11 CASA 11</t>
  </si>
  <si>
    <t>monirapi@hotmail.com</t>
  </si>
  <si>
    <t>monica.figueroa@gobiernobogota.gov.co</t>
  </si>
  <si>
    <t>Ingeniera Agricola</t>
  </si>
  <si>
    <t>FDLUCD-240-2021 (56694)</t>
  </si>
  <si>
    <t xml:space="preserve"> PRESTAR LOS SERVICIOS PROFESIONALES, BRINDANDO APOYO EN EL IMPULSO DE LOS PROCESOS DE EXTENSIÓN AGROPECUARIA DE LA UNIDAD LOCAL DE ASISTENCIA TÉCNICA AGROPECUARIA Y AMBIENTAL ULATA DEL ÁREA DE GESTIÓN DEL DESARROLLO LOCAL DE LA ALCALDÍA LOCAL DE USME PARA EL CUMPLIMIENTO DE LA LEY 1876 DE 2017.</t>
  </si>
  <si>
    <t>554</t>
  </si>
  <si>
    <t>809</t>
  </si>
  <si>
    <t>15-44-101241812</t>
  </si>
  <si>
    <t>KAREN JULIED NUÑEZ</t>
  </si>
  <si>
    <t xml:space="preserve">https://community.secop.gov.co/Public/Tendering/OpportunityDetail/Index?noticeUID=CO1.NTC.1928197&amp;isFromPublicArea=True&amp;isModal=False
</t>
  </si>
  <si>
    <t>CO1.PCCNTR.2453136</t>
  </si>
  <si>
    <t>241-2021-CPS-AG (57836)</t>
  </si>
  <si>
    <t>LEIDY JOHANA ORTIZ PABON</t>
  </si>
  <si>
    <t>CL 115 SUR 7 05</t>
  </si>
  <si>
    <t>aliguty170@hotmail.com</t>
  </si>
  <si>
    <t>FDLUCD-241-2021 (57836)</t>
  </si>
  <si>
    <t>8 MESES Y 8 DIAS</t>
  </si>
  <si>
    <t>812</t>
  </si>
  <si>
    <t>15-44-101241848</t>
  </si>
  <si>
    <t xml:space="preserve">https://community.secop.gov.co/Public/Tendering/OpportunityDetail/Index?noticeUID=CO1.NTC.1928904&amp;isFromPublicArea=True&amp;isModal=False
</t>
  </si>
  <si>
    <t>CO1.PCCNTR.2452889</t>
  </si>
  <si>
    <t>242-2021-CPS-P (56697)</t>
  </si>
  <si>
    <t>DIEGO FERNANDO TRUJILLO GONZALEZ</t>
  </si>
  <si>
    <t>AV KR 13 B ESTE 42 39 SUR</t>
  </si>
  <si>
    <t>fernandotrgo@gmail.com</t>
  </si>
  <si>
    <t xml:space="preserve">
diego.trujillo@gobiernobogota.gov.co
</t>
  </si>
  <si>
    <t>Administrador Ambiental</t>
  </si>
  <si>
    <t>FDLUCD-242-2021 (56697)</t>
  </si>
  <si>
    <t xml:space="preserve"> PRESTAR LOS SERVICIOS PROFESIONALES, BRINDANDO APOYO EN EL IMPULSO DE DE LOS PROCESOS SOCIOECONÓMICOS Y DE EXTENSIÓN AGROPECUARIA DE LA UNIDAD LOCAL DE ASISTENCIA TÉCNICA AGROPECUARIA Y AMBIENTAL ULA TA DEL ÁREA DE GESTIÓN DEL DESARROLLO LOCAL DE LA ALCALDÍA LOCALDE USME PARA EL CUMPLIMIENTO DE LA LEY 1876 DE 2017.</t>
  </si>
  <si>
    <t>527</t>
  </si>
  <si>
    <t>813</t>
  </si>
  <si>
    <t>53-46-101005409</t>
  </si>
  <si>
    <t xml:space="preserve">https://community.secop.gov.co/Public/Tendering/OpportunityDetail/Index?noticeUID=CO1.NTC.1930165&amp;isFromPublicArea=True&amp;isModal=False
</t>
  </si>
  <si>
    <t>CO1.PCCNTR.2455561</t>
  </si>
  <si>
    <t>243-2021-CPS-AG(57522)</t>
  </si>
  <si>
    <t>DAVID ANDRES SEGURA ORTIZ</t>
  </si>
  <si>
    <t>KR 18 B 56 A 52 SUR APTO 301</t>
  </si>
  <si>
    <t>davidandres0808@hotmail.com</t>
  </si>
  <si>
    <t>david.segura@gobiernobogota.gov.co</t>
  </si>
  <si>
    <t>SURA</t>
  </si>
  <si>
    <t>FDLUCD-243-2021(57522)</t>
  </si>
  <si>
    <t>PRESTAR LOS SERVICIOS ASISTENCIALES EN EL AREA DE GESTION DEL DESARROLLOEN PRENSA Y COMUNICACIONES DE LA ALCALDIA LOCAL DE USME</t>
  </si>
  <si>
    <t>539</t>
  </si>
  <si>
    <t>8 MESES Y 4 DIAS</t>
  </si>
  <si>
    <t>815</t>
  </si>
  <si>
    <t>14-46-101052792</t>
  </si>
  <si>
    <t xml:space="preserve">https://community.secop.gov.co/Public/Tendering/OpportunityDetail/Index?noticeUID=CO1.NTC.1937518&amp;isFromPublicArea=True&amp;isModal=False
</t>
  </si>
  <si>
    <t>CO1.PCCNTR.2463591</t>
  </si>
  <si>
    <t>244-2021 CPS-AG (57836)</t>
  </si>
  <si>
    <t>ARNULFO RUEDA SANGUINO</t>
  </si>
  <si>
    <t xml:space="preserve">VALLEDUPAR </t>
  </si>
  <si>
    <t xml:space="preserve">KR 8 ESTE 107 61 SUR </t>
  </si>
  <si>
    <t>gorgearnulfo1333@gmail.com</t>
  </si>
  <si>
    <t>FDLUCD-244-2021(57836)</t>
  </si>
  <si>
    <t xml:space="preserve"> PRESTAR SERVICIOS DE APOYO A LA GESTIÓN, PARA DESARROLLAR ACCIONES DE INSPECCIÓN VIGILANCIA Y CONTROL QUE GARANTICEN LA GOBERNABILIDAD Y EL EJERCICIO DE DERECHOS Y LIBERTADES DE LOS HABITANTES DE USME</t>
  </si>
  <si>
    <t>814</t>
  </si>
  <si>
    <t xml:space="preserve"> 17-46-101018749</t>
  </si>
  <si>
    <t xml:space="preserve">https://community.secop.gov.co/Public/Tendering/OpportunityDetail/Index?noticeUID=CO1.NTC.1938098&amp;isFromPublicArea=True&amp;isModal=False
</t>
  </si>
  <si>
    <t>CO1.PCCNTR.2465490</t>
  </si>
  <si>
    <t>245-2021-CPS-AG (56874)</t>
  </si>
  <si>
    <t>FLOR MARIA PEÑA SALAZAR</t>
  </si>
  <si>
    <t xml:space="preserve">CL 72 A SUR 1 27 ESTE </t>
  </si>
  <si>
    <t>benisch01@hotmail.com</t>
  </si>
  <si>
    <t xml:space="preserve">
flor.salazar@gobiernobogota.gov.co</t>
  </si>
  <si>
    <t>FDLUCD-245-2021 (56874)</t>
  </si>
  <si>
    <t>PRESTAR LOS SERVICIOS ASISTENCIALES EN LA PROMOCION, ARTICULACION, ACOMPANAMIENTO Y SEGUIMIENTO PARA LA ATENCION Y PROTECCION DE LOS ANIMALES DOMESTICOS Y SILVESTRES DE LA LOCALIDAD.</t>
  </si>
  <si>
    <t>15-44-101242210</t>
  </si>
  <si>
    <t>https://community.secop.gov.co/Public/Tendering/OpportunityDetail/Index?noticeUID=CO1.NTC.1946704&amp;isFromPublicArea=True&amp;isModal=False</t>
  </si>
  <si>
    <t>CO1.PCCNTR.2477309</t>
  </si>
  <si>
    <t>SINELLY JIMENEZ PEDRAZA</t>
  </si>
  <si>
    <t>246-2021-CPS-AG (56702)</t>
  </si>
  <si>
    <t>ANGIE KATERINE FORERO ESLAVA</t>
  </si>
  <si>
    <t>CL 74 B SUR  9A 17</t>
  </si>
  <si>
    <t>angitoforero22@gmail.com</t>
  </si>
  <si>
    <t>Licenciada en Pedagogia Infantil</t>
  </si>
  <si>
    <t>FDLUCD-246-2021 (56702)</t>
  </si>
  <si>
    <t>15-44-101242216</t>
  </si>
  <si>
    <t xml:space="preserve">https://community.secop.gov.co/Public/Tendering/OpportunityDetail/Index?noticeUID=CO1.NTC.1945965&amp;isFromPublicArea=True&amp;isModal=False
</t>
  </si>
  <si>
    <t>CO1.PCCNTR.2476639</t>
  </si>
  <si>
    <t>247-2021 CPS-AG (57648)</t>
  </si>
  <si>
    <t>DAVID ALEJANDRO GOMEZ GUZMAN</t>
  </si>
  <si>
    <t xml:space="preserve">DG 38 SUR 1 G 39 </t>
  </si>
  <si>
    <t>d.0817@hotmail.com</t>
  </si>
  <si>
    <t xml:space="preserve">
david.gomez@gobiernobogota.g</t>
  </si>
  <si>
    <t>FDLUCD-247-2021 (57648)</t>
  </si>
  <si>
    <t>APOYAR TÉCNICAMENTE LA GESTIÓN DOCUMENTAL DE LA ALCALDÍA LOCAL PARA LA IMPLEMENTACIÓN DEL PROCESO DE VERIFICACIÓN, SOPORTE Y ACOMPAÑAMIENTO, EN EL DESARROLLO DE LAS ACTIVIDADES DE LOS PROCESOS Y ACTUACIONES ADMINISTRATIVAS EXISTENTES, DEL ÁREA DE GESTIÓN POLICIVA</t>
  </si>
  <si>
    <t>25-46-101014700</t>
  </si>
  <si>
    <t>1 MES Y 29 DIAS</t>
  </si>
  <si>
    <t>https://community.secop.gov.co/Public/Tendering/OpportunityDetail/Index?noticeUID=CO1.NTC.1946996&amp;isFromPublicArea=True&amp;isModal=False</t>
  </si>
  <si>
    <t>CO1.PCCNTR.2478333</t>
  </si>
  <si>
    <t>248-2021-CPS-AG(57836)</t>
  </si>
  <si>
    <t>ANGELA PAOLA GARAY GIL</t>
  </si>
  <si>
    <t>KR 12 SUR 75 A 43 APT 201</t>
  </si>
  <si>
    <t>pgaray779@gmail.com</t>
  </si>
  <si>
    <t xml:space="preserve">
angela.garay@gobiernobogota.gov.co

</t>
  </si>
  <si>
    <t>FDLUCD-248-2021(57836)</t>
  </si>
  <si>
    <t>15-44-101242250</t>
  </si>
  <si>
    <t xml:space="preserve">https://community.secop.gov.co/Public/Tendering/OpportunityDetail/Index?noticeUID=CO1.NTC.1947733&amp;isFromPublicArea=True&amp;isModal=False
</t>
  </si>
  <si>
    <t xml:space="preserve"> CO1.PCCNTR.2479285</t>
  </si>
  <si>
    <t xml:space="preserve">249-CPS-P-2021(57649) </t>
  </si>
  <si>
    <t>PABLO DAVID JIMENEZ RODRIGUEZ</t>
  </si>
  <si>
    <t>CL 8  A 72 A 32 CASA 43</t>
  </si>
  <si>
    <t>padajiro@hotmail.com</t>
  </si>
  <si>
    <t xml:space="preserve"> FDLUCD-249--2021-(57649)</t>
  </si>
  <si>
    <t>7 MESES Y 27 DIAS</t>
  </si>
  <si>
    <t xml:space="preserve"> 12-46-101049413</t>
  </si>
  <si>
    <t xml:space="preserve">https://community.secop.gov.co/Public/Tendering/OpportunityDetail/Index?noticeUID=CO1.NTC.1953248&amp;isFromPublicArea=True&amp;isModal=False
</t>
  </si>
  <si>
    <t>CO1.PCCNTR.2486069</t>
  </si>
  <si>
    <t>KELLY JHOANNA CASTILLA RAMIREZ</t>
  </si>
  <si>
    <t> PABLO DAVID JIMENEZ RODRIGUEZ</t>
  </si>
  <si>
    <t>250-2021 CPS-P (58522) SERGIO</t>
  </si>
  <si>
    <t>DIEGO ALEXANDER RUIZ CUELLAR</t>
  </si>
  <si>
    <t>KR 102 C 140 B 21 APTO 201</t>
  </si>
  <si>
    <t>darc-21@hotmail.com</t>
  </si>
  <si>
    <t xml:space="preserve">
diego.ruiz@gobiernobogota.gov.co</t>
  </si>
  <si>
    <t>Ingeniero</t>
  </si>
  <si>
    <t>250-2021 CPS-P (58522)</t>
  </si>
  <si>
    <t xml:space="preserve"> PRESTAR LOS SERVICIOS PROFESIONALES COMO INGENIERO PARA PONER EN FUNCIONAMIENTO Y MANTENER EN PLENA OPERATIVIDAD UN (1) PUNTO DE ATENCIÓN AL CONSUMIDOR, AL SERVICIO DE LA COMUNIDAD EN GENERAL Y DE LOS CONSUMIDORES DE LA LOCALIDAD DE USME</t>
  </si>
  <si>
    <t>7 MESES Y 21  DIAS</t>
  </si>
  <si>
    <t>15-46-101021502</t>
  </si>
  <si>
    <t xml:space="preserve">
https://community.secop.gov.co/Public/Tendering/OpportunityDetail/Index?noticeUID=CO1.NTC.1961369&amp;isFromPublicArea=True&amp;isModal=False
</t>
  </si>
  <si>
    <t>CO1.PCCNTR.2497473</t>
  </si>
  <si>
    <t>251-2021-CPS-P(58516)</t>
  </si>
  <si>
    <t>CL 86 A 69 T 41</t>
  </si>
  <si>
    <t>alejandracastromoreno16@hotmail.com</t>
  </si>
  <si>
    <t>alejandra.castro@gobiernobogota.gov.co</t>
  </si>
  <si>
    <t>Ingeniera Civil</t>
  </si>
  <si>
    <t>FDLUCD-251-2021(58516)</t>
  </si>
  <si>
    <t>5 MESES Y 28 DIAS</t>
  </si>
  <si>
    <t>21-46-101026496</t>
  </si>
  <si>
    <t>1 MES Y 23 DIAS</t>
  </si>
  <si>
    <t xml:space="preserve">https://community.secop.gov.co/Public/Tendering/OpportunityDetail/Index?noticeUID=CO1.NTC.1988750&amp;isFromPublicArea=True&amp;isModal=False
</t>
  </si>
  <si>
    <t>CO1.PCCNTR.2530746</t>
  </si>
  <si>
    <t>252-2021-CPS-AG (58763)</t>
  </si>
  <si>
    <t>RONALD DAVID RODRIGUEZ SANCHEZ</t>
  </si>
  <si>
    <t xml:space="preserve">CL 90 A SUR 14 44 </t>
  </si>
  <si>
    <t>Rondavid011@gmail.com</t>
  </si>
  <si>
    <t xml:space="preserve">
ronald.rodriguez@gobiernobogota.gov.co</t>
  </si>
  <si>
    <t>FDLUCD-252-2021 (58763)</t>
  </si>
  <si>
    <t>PRESTAR LOS SERVICIOS ASISTENCIALES EN LA PROMOCION, ARTICULACION, ACOMPAÑAMIENTO Y SEGUIMIENTO PARA LA ATENCION Y PROTECCION DE LOS ANIMALES DOMÉSTICOS Y SILVESTRES DE LA LOCALIDAD</t>
  </si>
  <si>
    <t>7 MESES Y 6 DIAS</t>
  </si>
  <si>
    <t xml:space="preserve"> 15-44-101243286</t>
  </si>
  <si>
    <t xml:space="preserve">https://community.secop.gov.co/Public/Tendering/OpportunityDetail/Index?noticeUID=CO1.NTC.1994932&amp;isFromPublicArea=True&amp;isModal=False
</t>
  </si>
  <si>
    <t>CO1.PCCNTR.2538633</t>
  </si>
  <si>
    <t>253-2021 CPS - AG (58763)</t>
  </si>
  <si>
    <t>JENNIFER PEREZ ROMERO</t>
  </si>
  <si>
    <t>KR 13 ESTE 88 G 74 SUR</t>
  </si>
  <si>
    <t>apartirnoshoy@gmail.com</t>
  </si>
  <si>
    <t xml:space="preserve">
jennifer.romero@gobiernobogota.gov.co
</t>
  </si>
  <si>
    <t>FDLUCD-253-2021 (58763)</t>
  </si>
  <si>
    <t xml:space="preserve">6 MESES Y 27 DIAS </t>
  </si>
  <si>
    <t xml:space="preserve"> 15-44-101243901</t>
  </si>
  <si>
    <t xml:space="preserve">https://community.secop.gov.co/Public/Tendering/OpportunityDetail/Index?noticeUID=CO1.NTC.2013610&amp;isFromPublicArea=True&amp;isModal=False
</t>
  </si>
  <si>
    <t>CO1.PCCNTR.2562226</t>
  </si>
  <si>
    <t>FDLUCD-254-2021 (59494)</t>
  </si>
  <si>
    <t>SCRD, FUGA, IDARTES, OFB, - IDPC, CANAL CAPITAL y LOS FONDOS DE DESARROLLO LOCAL</t>
  </si>
  <si>
    <t>CONVENIO INTERADMINISTRATIVO</t>
  </si>
  <si>
    <t>AUNAR ESFUERZOS TÉCNICOS Y ADMINISTRATIVOS CON EL FIN DE DESARROLLAR ACCIONES ARTICULADAS ENTRE LAS PARTES ORIENTADAS A FOMENTAR LA GENERACIÓN Y CIRCULACIÓN DE BIENES Y SERVICIOS CULTURALES, ASÍ COMO AL FORTALECIMIENTO DE LOS AGENTES DE ESTOS SECTORES EN LAS LOCALIDADES DEL DISTRITO CAPITAL QUE HACEN PARTE DE ESTE INSTRUMENTO.</t>
  </si>
  <si>
    <t>13-30-11-60-121-000000-1722</t>
  </si>
  <si>
    <t xml:space="preserve"> Fortalecimiento al Desarrollo cultural y deportivo</t>
  </si>
  <si>
    <t>12 MESES</t>
  </si>
  <si>
    <t>CARLOS VARGAS</t>
  </si>
  <si>
    <t>https://www.contratos.gov.co/consultas/detalleProceso.do?numConstancia=21-22-26669&amp;g-recaptcha-response=03AGdBq25_FXCsoP19C-3lNmR20vqqYomVTUSPl7d4I7ITyjgX_2RZVDMHcSpL41q3qxahVMrEq6vSIEC-VggkkoZulCfFfFV9lhUrSKQtH7BNW3zCiYySLZbE0_nNBxomFs5QrrhVBh-DYkloyMoiyTkNsfLh6_kqaAaT3DoIh86M9LYHgdkMuEVOFXoCqiQ35f3aN4-wpH7pYMBVgFa-8NUM8S-KstIfQG1mW9hdBBrhWUa2yHAUcZx5iO1VhqeW_OjC1eMNHzkz10klr5uxYxBbhJElD2pZ-_iK3jHvrzjlEdiuAegXp-UP4vK-cqVEwGYVEW1-TYEMGUzzsAST3ZnoB9s7Rqw7RAq1brGvW0cvnJgrNAxsj02TM0_rqMKo3G3VKo7oEH1gu_g8SZ06Rg93-QfoMmWNqnFO6KPfX_1CtbDexYjl5ZuFZT9du6zTkUY-N9hv4tFXXvfaLBbnaBWmT0g7Z76cQw</t>
  </si>
  <si>
    <t>21-22-26669</t>
  </si>
  <si>
    <t>CONVENIO INTERADMINISTRATIVO MARCO 331 /// CONTRATO DE CULTURA LOCAL
SOLICITUD DE CDP 59494</t>
  </si>
  <si>
    <t>SECOP I</t>
  </si>
  <si>
    <t>FDLUCD-255-2021 (59625)</t>
  </si>
  <si>
    <t>SECRETARIA DISTRITAL DE INTEGRACION SOCIAL</t>
  </si>
  <si>
    <t>ANUAR ESFUEROS TECNICOS, ADMINISTRATIOS, LOGISTICOS Y FINANIEROS ENTRE LA SECRETARIA DISTRIAL DE INTEGRACION SOCIAL - SDIS Y EL FONDO DE DESARROLLO LOCAL DE SAN CRISTOBAL; EL FONDO DE DESARROLLO LOCAL USME, EL FONDO DE DESARROLLO LOCAL DE BOSA; EL FONDO DE DESARROLLO LOCAL KENNEDY; EL FONDO DE DESARROLLO LOCAL SUBA; EL FONDO DE DESARROLLO LOCAL RAFAEL URIBE Y EL FONDO DE DESARROLLO LOCAL CUIDAD BOLIVAR, PARA LA OPERACIÓN Y PUESTAEN MAARCHA DEL PROGRAMA RETO LOCAL JOVES Y ENTORNOS SEGUROS</t>
  </si>
  <si>
    <t>DIEGO ALEXANDER TORRES DIANA ANGEL</t>
  </si>
  <si>
    <t>https://www.contratos.gov.co/consultas/detalleProceso.do?numConstancia=21-22-26748&amp;g-recaptcha-response=03AGdBq25z39OrrwBtkdcg_pxgHKkvkr2uPyo2uul6LbVGKbiHfZwoJr7p7ZEutqmeO-JtTssPsySXwVCpHr-qrDcJKdLdiJCX5LI4ayHaNei_S1spmtrsjaExBwDbFe5rox_768fes8umqRD0XyStma9lTobgu01TRPq_PWjmjgNzepwWa6Az1Jvq9X0m1vJwjJT3dZaqTXb5N-do7W-fDs_a0WIEfADkFjgav9XA2QvtqvFhNdNz14WcgwwSOtnAYBk14Is9FCL64p9XJkIUCaueQiL8Rf9rIzrptPJvrXalJElKS9BKI8KRsLvL5wKtxs7Yiz3UVQCTuiDV4Z0SBQ9-DQMfp7xPXw-ow2958RzoqwZjD3wElD7ouhFo1fuTJCUmQtYainyndmfL3klEHLVlpZRDxUsiW6zcXQotScb3Qr_GTa5PidmgZd7qbwJeErsv7zb8nlyM87L8vkyGx5V4MPDa2S8pZw</t>
  </si>
  <si>
    <t xml:space="preserve">21-22-26748 </t>
  </si>
  <si>
    <t>RICARDO MOLINA</t>
  </si>
  <si>
    <t>CONVENIO INTERADMINISTRATIVO 008336 ///
SOLICITUD DE CDP 59625</t>
  </si>
  <si>
    <t>256-2021 CPS-P (58703)</t>
  </si>
  <si>
    <t>MARIA FERNANDA BENAVIDES ESPINOSA</t>
  </si>
  <si>
    <t>DG 49 A SUR 54 63 APTO 201</t>
  </si>
  <si>
    <t>mariafernandabenavides19@gmail.com</t>
  </si>
  <si>
    <t>Fernanda.benavides@gobiernobogota.gov.co</t>
  </si>
  <si>
    <t>FDLUCD-256-2021 (58703)</t>
  </si>
  <si>
    <t>EL CONTRATISTA SE OBLIGA CON EL FONDO FORMATO ESTUDIOS PREVIOS PRESTACIÓN DE SERVICIOS PROFESIONALES / DE APOYO A LA ALCALDÍA DE USME DESARROLLO LOCAL DE USME A PRESTAR SUS SERVICIOS PROFESIONALES EN LA FORMULACION, PLANEACION, PRESENTACIÓN Y SEGUIMIENTO DE LOS PROYECTOS DE INFRAESTRUCTURA Y OBRAS CIVILES QUE DESARROLLE LA ENTIDAD, Y EN LOS REQUERMIENTOS DE INFRAESTRUCTURA CIVIL QUE TENGA LA ALCALDIA LOCAL</t>
  </si>
  <si>
    <t xml:space="preserve">6 MESES Y 6 DIAS </t>
  </si>
  <si>
    <t>30-46-101007886</t>
  </si>
  <si>
    <t xml:space="preserve">https://community.secop.gov.co/Public/Tendering/OpportunityDetail/Index?noticeUID=CO1.NTC.2051197&amp;isFromPublicArea=True&amp;isModal=False
</t>
  </si>
  <si>
    <t>CO1.PCCNTR.2612767</t>
  </si>
  <si>
    <t>257-2021 CPS-P (58626)</t>
  </si>
  <si>
    <t>ROCIO DEL PILAR GARCIA CRUZ</t>
  </si>
  <si>
    <t>KR 69 D 3 80 SUR</t>
  </si>
  <si>
    <t>garciapilarr12@gmail.com</t>
  </si>
  <si>
    <t>rocio.garcia@gobiernobogota.gov.co</t>
  </si>
  <si>
    <t>FDLUCD-257-2021 (58626)</t>
  </si>
  <si>
    <t>PRESTAR LOS SERVICIOS PROFESIONALES EN LOS PROCESOS ADMINISTRATIVOS, PRESUPUESTALES Y CONTABLES PARA EL CONTROL, CONSOLIDACIÓN, VERIFICACIÓN Y APLICACIÓN DE LAS NORMAS DE DERECHO CONTABLE, PRESUPUESTO Y SEGURIDAD SOCIAL, EN EL ÁREA DE GESTION DEL DESARROLLO DE LA ALCALDÍA LOCAL DE USME</t>
  </si>
  <si>
    <t xml:space="preserve">6 MESES Y 3 DIAS </t>
  </si>
  <si>
    <t>15-44-101244893</t>
  </si>
  <si>
    <t>https://community.secop.gov.co/Public/Tendering/OpportunityDetail/Index?noticeUID=CO1.NTC.2052470&amp;isFromPublicArea=True&amp;isModal=False</t>
  </si>
  <si>
    <t>CO1.PCCNTR.2614555</t>
  </si>
  <si>
    <t>258-2021-CPS-P (58748)</t>
  </si>
  <si>
    <t>DIANA MARCELA ANGEL OTALORA</t>
  </si>
  <si>
    <t xml:space="preserve">CL 136 C SUR 14 18 APTO 505 BL </t>
  </si>
  <si>
    <t>dianiangels@gmail.com</t>
  </si>
  <si>
    <t xml:space="preserve">
diana.angel@gobiernobogota.gov.co</t>
  </si>
  <si>
    <t>FDLUCD-258-2021 (58748)</t>
  </si>
  <si>
    <t>PRESTAR LOS SERVICIOS PROFESIONALES PARA APOYAR LA GESTIÓN DE LOS ASUNTOS RELACIONADOS CON LA CONSTRUCCIÓN DE MEMORIA, REPARACIÓN INTEGRAL DE VÍCTIMAS PREVINIENDO LA VIOLENCIA Y LA INSEGURIDAD DE TODA LA POBLACIÓN EN EL ESPACIO PÚBLICO Y DEMÁS TERRITORIO DE LA LOCALIDAD ENTRELAZANDO LOS ESFUERZOS CON TODOS LOS PROYECTOS RELACIONADOS EN EL TEMA</t>
  </si>
  <si>
    <t>13-30-11-60-339-000000-1817</t>
  </si>
  <si>
    <t>Usme en paz con memoria y reconciliacion</t>
  </si>
  <si>
    <t>12-46-10105038</t>
  </si>
  <si>
    <t>https://community.secop.gov.co/Public/Tendering/OpportunityDetail/Index?noticeUID=CO1.NTC.2053441&amp;isFromPublicArea=True&amp;isModal=False</t>
  </si>
  <si>
    <t>CO1.PCCNTR.2615431</t>
  </si>
  <si>
    <t>259-2021 CPS-AG (58515)</t>
  </si>
  <si>
    <t>JORGE ENRIQUE LOPEZ GONZALEZ</t>
  </si>
  <si>
    <t>21/031989</t>
  </si>
  <si>
    <t>KR 14 A 95 A SUR 18 PISO 1</t>
  </si>
  <si>
    <t>quikenew18@gmail.com</t>
  </si>
  <si>
    <t>Tecnica Profesional de procesos</t>
  </si>
  <si>
    <t>INSPECCIONES - NOTIFICADORES</t>
  </si>
  <si>
    <t>FDLUCD-259-2021 (58515)</t>
  </si>
  <si>
    <t>APOYAR LAS LABORES DE ENTREGA Y RECIBO DE LAS COMUNICACIONES EMITIDAS O RECIBIDAS POR LAS INSPECCIONES DE POLICÍA DE LA LOCALIDAD DE USME</t>
  </si>
  <si>
    <t>33-44-101214286</t>
  </si>
  <si>
    <t>https://community.secop.gov.co/Public/Tendering/OpportunityDetail/Index?noticeUID=CO1.NTC.2055334&amp;isFromPublicArea=True&amp;isModal=False</t>
  </si>
  <si>
    <t>CO1.PCCNTR.2618141</t>
  </si>
  <si>
    <t>260-2021-CPS-P (58695)</t>
  </si>
  <si>
    <t>JOHN ANDERSON BOLAÑOS VIVAS</t>
  </si>
  <si>
    <t>CL 73 B BIS 3 D 06 SUR</t>
  </si>
  <si>
    <t>jhbolanosv@gmail.com</t>
  </si>
  <si>
    <t xml:space="preserve">
john.bolanos@gobiernobogota.gov.co</t>
  </si>
  <si>
    <t>FDLUCD-260-2021 (58695)</t>
  </si>
  <si>
    <t xml:space="preserve">6 MESES Y 1  DIA </t>
  </si>
  <si>
    <t>15-44-101245033</t>
  </si>
  <si>
    <t xml:space="preserve">PARTICIPACION </t>
  </si>
  <si>
    <t xml:space="preserve">CAMILO CRUZ </t>
  </si>
  <si>
    <t>https://community.secop.gov.co/Public/Tendering/OpportunityDetail/Index?noticeUID=CO1.NTC.2059728&amp;isFromPublicArea=True&amp;isModal=False</t>
  </si>
  <si>
    <t>CO1.PCCNTR.2623832</t>
  </si>
  <si>
    <t>FDLUCD-261-2021 (59466)</t>
  </si>
  <si>
    <t>SECRETARIA DE EDUCACION DISTRITAL</t>
  </si>
  <si>
    <t>ANUAR ESFUERZOS TECNICOS, ADMINISTRATIVOS, JURIDICOS Y FINANCIEROS ENTRELA SECRETARIA DE EDUCACION DEL DISTRITO Y LOS
FONDOS DE DESARROLLO LOCALQUE HACEN PARTE DEL DISTRITO CAPITAL, PARA LA IMPLEMENTACION DE UN NUEVOMODELO INCLUSIVO,
EFICIENTE Y FLEXIBLE PARA EL ACCESO Y LA PERMANENCIA DE LAS Y LOS JOVENES EGRESADOS DE INSTITUCIONES DE EDUACION MEDIA A
PRO GRAMAS DE EDUCACION SUPERIOR</t>
  </si>
  <si>
    <t>13-30-11-60-117-000000-1714</t>
  </si>
  <si>
    <t>Educacion Superior para usme del siglo XXI</t>
  </si>
  <si>
    <t>72 MESES</t>
  </si>
  <si>
    <t>ANDRES SALAMANCA Y CLAUDIA PEÑA</t>
  </si>
  <si>
    <t>https://www.contratos.gov.co/consultas/detalleProceso.do?numConstancia=21-22-27170&amp;g-recaptcha-response=03AGdBq24MlYUweTtkmU5ERxm9ankJquNw0buaha2FzXRzSBQiLXmVWUlygToveZwWP3aznp96FbPsuFBD-NCCiEi1eGsrJH1Vq5Qg7q4j1G5N10DP8cDToXo63SmlrQiKvWsX0i1igYBOkfGKGFQWQmEgIzjp5GYtJrE6ssrmo1c3zC0SxEkUAiwpzaRCVUmMK99A73PR9a0t2qw8qYHkmjZkYnZeR92E0eyMtsVEfkv0UQUxrpcYEF1u6jmIalDG8QM9VwTYy_a1secee-QahQGJ9zrB_0BZDm7TEDmfF_YXJQSAewEwR9jiKF1BIlCtBw0kA6S-8JnytNV6Ys1_dFAtYGS7xmmpJXY70BUJGU3H1-O_Gy6Z5u25cz_u72JFYQdBcT4QN7rAGueA-uDwWJcewskn1BVeuRHwIesZiBDDQEmz7E14VRdbQDfpBogSkwvV2IpLphtAXSybbYQSO9zhXLQBPWTKHQ</t>
  </si>
  <si>
    <t>21-22-27170</t>
  </si>
  <si>
    <t>CONVENIO INTERADMINISTRATIVO 2267-2021
EL VALOR TOTAL DEL CONTRATO 64.893.973.359 EL FDLU APORTA 4.374.694.000</t>
  </si>
  <si>
    <t>ANDRES SALAMANCA 29/10</t>
  </si>
  <si>
    <t>FDLUCD-262-2021 (59800)</t>
  </si>
  <si>
    <t>IDARTES E SCRD</t>
  </si>
  <si>
    <t>CR 8 A 9 83</t>
  </si>
  <si>
    <t>AUNAR ESFUERZOS TÉCNICOS, ADMINISTRATIVOS Y FINANCIEROS CON EL FIN DE DESARROLLAR ACCIONES ARTICULADAS ENTRE LAS PARTES ORIENTADAS A FOMENTAR LA GENERACIÓN Y CIRCULACIÓN DE BIENES Y SERVICIOS CULTURALES, ARTÍSTICOS Y PATRIMONIALES, ASÍ COMO AL FORTALECIMIENTO DE LOS AGENTES DE ESTOS SECTORES EN LAS LOCALIDADES DEL DISTRITO CAPITAL DE ACUERDO CON LOS PROYECTOS PRESENTADOS A LOS FONDOS DE DESARROLLO LOCAL QUE FORMAN PARTE DEL CONVENIO EN EL MARCO DEL PROGRAMA “ES CULTURA LOCAL 2021”</t>
  </si>
  <si>
    <t>846 / 847</t>
  </si>
  <si>
    <t>$211.100.000 // $8.900.000</t>
  </si>
  <si>
    <t>https://www.contratos.gov.co/consultas/detalleProceso.do?numConstancia=21-22-27198&amp;g-recaptcha-response=03AGdBq27sF62_MWoIr24uuZonPVgi1FBz8182a5cQEuGEqdSx-Ik1ARXxH74jHRERBfX-ynxfYqKQDxl-4UBzLyP-_NtL7eUCwHLvSnpv11J6-j3uzIE9oOpzqyjKDkY-PhO7BJlVGTgv5155PymCISToQB_VMNBy4OxV6l365SkN1_Y-nuQt3ZKdXQvQsBUldbmpMXxKN6NYjMz4eYHz8qeo89ZKrniVeMi50FRlZA6KcVX6eDKx7LShhgGCIbe6QW4ZbZVFUFtbQ8AXduUMeRsvV_p_Kv1XaBXjBt5arT3MnKtuiFWQHna_8fQssuefnnPltT6k_dy6SUf_JrKpGmIT0A6WGX-LzzVpU7OgZcpvyW1mGycLBzhFAqwhiqmALIZZmgjouYfzS-mFge0a00Zg9yBTagBL-MarcEaM5Nbvo0PgSsBt0WtpjDmh8Mn9EsnW8pxY84NnJvzij49Q3rKyNvKZI9pqgaE7XKBba5d36kyD9ddVFu8</t>
  </si>
  <si>
    <t>21-22-27198</t>
  </si>
  <si>
    <t>CONVENIO INTERADMINISTRATIVO 359-2021</t>
  </si>
  <si>
    <t>263-CPS-P-2021(60038)</t>
  </si>
  <si>
    <t xml:space="preserve"> KELLY JOHANNA CASTILLA RAMIREZ</t>
  </si>
  <si>
    <t>KR 112 B  79 15</t>
  </si>
  <si>
    <t>johana5456@hotmail.com</t>
  </si>
  <si>
    <t xml:space="preserve">
kelly.castilla@gobiernobogota.gov.co
</t>
  </si>
  <si>
    <t>FDLU-CD-263-P(60038)</t>
  </si>
  <si>
    <t>PRESTAR LOS SERVICIOS PROFESIONALES AL AREA DE GESTIÓN DEL DESARROLLO LOCAL DE LA ALCALDÍA LOCAL DE USME EN LOS PROCEDIMIENTOS ADMINISTRATIVOSY JURÍDICOS QUE ADELANTE EL FDLU,ASÍ COMO EN LOS PROCEDIMIENTOS JURÍDICODE LAS ETAPAS PRECONTRACTUALES, CONTRACTUALES Y POSTCONTRACTUALES DEL FDLU.</t>
  </si>
  <si>
    <t>5 MESES Y 20 DIAS</t>
  </si>
  <si>
    <t>12-46-101050742</t>
  </si>
  <si>
    <t xml:space="preserve">https://community.secop.gov.co/Public/Tendering/OpportunityDetail/Index?noticeUID=CO1.NTC.2092595&amp;isFromPublicArea=True&amp;isModal=False
</t>
  </si>
  <si>
    <t>CO1.PCCNTR.2664567</t>
  </si>
  <si>
    <t>264-2021-CPS-AG(59379)</t>
  </si>
  <si>
    <t>LAURA VANESSA PALECHOR MOPAN</t>
  </si>
  <si>
    <t>CL 76 A BIS 14 44</t>
  </si>
  <si>
    <t>laurajoshua18@gmail.com</t>
  </si>
  <si>
    <t>Tecnico en Sistemas</t>
  </si>
  <si>
    <t>ULATA (BARRAS)</t>
  </si>
  <si>
    <t>FDLUCD-264-2021(59379)</t>
  </si>
  <si>
    <t xml:space="preserve"> PRESTAR LOS SERVICIOS ASISTENCIALES Y OPERACIONALES EN EL APOYO DEL PROCESO DE AGRICULTURA URBANA Y PERIURBANA EN EL FONDO DEL DESARROLLO LOCAL DE LA ALCALDÍA LOCAL DE USME, SEGÚN LOS LINEAMIENTOS DEL ACUERDO DISTRITAL 605 DE 2015</t>
  </si>
  <si>
    <t>5 MESES Y 11 DIAS</t>
  </si>
  <si>
    <t>12-46-101050824</t>
  </si>
  <si>
    <t xml:space="preserve">https://community.secop.gov.co/Public/Tendering/OpportunityDetail/Index?noticeUID=CO1.NTC.2099109&amp;isFromPublicArea=True&amp;isModal=False
</t>
  </si>
  <si>
    <t>CO1.PCCNTR.2671931</t>
  </si>
  <si>
    <t>FDLU-SAMC-001-2021</t>
  </si>
  <si>
    <t xml:space="preserve"> FDLU - CONTRATO DE SEGUROS 265-2021</t>
  </si>
  <si>
    <t>ASEGURADORA SOLIDARIA DE COLOMBIA ENTIDAD COOPERATIVA</t>
  </si>
  <si>
    <t>CL 100 9 A 45 PISO 12</t>
  </si>
  <si>
    <t>SELECCIÓN ABREVIADA MENOR CUANTIA</t>
  </si>
  <si>
    <t>CONTRATAR LOS SEGUROS QUE AMPAREN LOS INTERESES PATRIMONIALES ACTUALES Y FUTUROS, ASÍ COMO LOS BIENES DE PROPIEDAD DEL FONDO DE DESARROLLO LOCAL DE USME, QUE ESTÉN BAJO SU RESPONSABILIDAD Y CUSTODIA Y AQUELLOS QUE SEAN ADQUIRIDOS PARA DESARROLLAR LAS FUNCIONES INHERENTES A SU ACTIVIDAD, ASÍ COMO LA EXPEDICIÓN DE CUALQUIER OTRA PÓLIZA DE SEGUROS QUE REQUIERA LA ENTIDAD EN EL DESARROLLO DE SU ACTIVIDAD</t>
  </si>
  <si>
    <t>3.1.2.02.02.02.0001.009</t>
  </si>
  <si>
    <t>Servicios de seguros generales de responsabilidad civil vigencia 2021</t>
  </si>
  <si>
    <t xml:space="preserve">11 MESES Y 3 DIAS </t>
  </si>
  <si>
    <t xml:space="preserve">https://community.secop.gov.co/Public/Tendering/OpportunityDetail/Index?noticeUID=CO1.NTC.2062032&amp;isFromPublicArea=True&amp;isModal=False
</t>
  </si>
  <si>
    <t>CO1.PCCNTR.2664317</t>
  </si>
  <si>
    <t>FDLUCD-266-2021 (60180)</t>
  </si>
  <si>
    <t>PNUD (Programa de las Naciones Unidas para el Desarrollo)</t>
  </si>
  <si>
    <t>CL 84 A 10 50 PISO 3</t>
  </si>
  <si>
    <t xml:space="preserve">REGIMEN ESPECIAL </t>
  </si>
  <si>
    <t>CONVENIO COOPERACION INTERNACIONAL</t>
  </si>
  <si>
    <t>AUNAR ESFUERZOS PARA LA COOPERACIÓN ADMINISTRATIVA, TÉCNICA Y ECONÓMICA, ENTRE EL PROGRAMA PARA LAS NACIONES UNIDAS PARA EL DESARROLLO (PNUD) Y EL FONDO DE DESARROLLO LOCAL, CON EL FIN DE IMPLEMENTAR ESTRATEGIAS QUE PROMUEVAN EL FORTALECIMIENTO A LOS EMPRENDIMIENTOS DE LA ECONOMÍA POPULAR DE LA LOCALIDAD DE USME Y LAS UNIDADES PRODUCTIVAS FAMILIARES Y/O POBLACIONES DEDICADAS A ACTIVIDADES TRADICIONALES QUE PERMITEN GENERAR INGRESOS (AUTOEMPLEO), Y EL FORTALECIMIENTO DE MIPYMES LOCALES</t>
  </si>
  <si>
    <t>12 MESES Y 14 DIAS</t>
  </si>
  <si>
    <t>PAOLA CASTRO,  DIANA PAREDES Y MILTON TORRES</t>
  </si>
  <si>
    <t>https://community.secop.gov.co/Public/Tendering/ContractNoticePhases/View?PPI=CO1.PPI.14227791&amp;isFromPublicArea=True&amp;isModal=False</t>
  </si>
  <si>
    <t>CO1.BDOS.2113228</t>
  </si>
  <si>
    <t>267-2021-CPS-AG(59379)</t>
  </si>
  <si>
    <t>LUIS ESTEBAN GUTIERREZ CORREA</t>
  </si>
  <si>
    <t>CL 77  A SUR 14 17 INT 2</t>
  </si>
  <si>
    <t>legc1988@gmail.com</t>
  </si>
  <si>
    <t>FDLUCD-267-2021 (59379)</t>
  </si>
  <si>
    <t>PRESTAR LOS SERVICIOS ASISTENCIALES Y OPERACIONALES EN EL APOYO DEL PROCESO DE AGRICULTURA URBANA Y PERIURBANA EN EL FONDO DEL DESARROLLO LOCAL DE LA ALCALDÍA LOCAL DE USME, SEGÚN LOS LINEAMIENTOS DEL ACUERDO DISTRITAL 605 DE 2015</t>
  </si>
  <si>
    <t>30-46-101007993</t>
  </si>
  <si>
    <t>21/07/021</t>
  </si>
  <si>
    <t xml:space="preserve">https://community.secop.gov.co/Public/Tendering/OpportunityDetail/Index?noticeUID=CO1.NTC.2110417&amp;isFromPublicArea=True&amp;isModal=False
</t>
  </si>
  <si>
    <t>CO1.PCCNTR.2685816</t>
  </si>
  <si>
    <t>ANA MARIA POSADA</t>
  </si>
  <si>
    <t>268-2021 CPS-AG (59379)</t>
  </si>
  <si>
    <t>DIEGO ANDRES CASTRO ALDANA</t>
  </si>
  <si>
    <t xml:space="preserve">CL 89 SUR 7 29 </t>
  </si>
  <si>
    <t>erizo1946@hotmail.com</t>
  </si>
  <si>
    <t>Tecnico en Comercio Exterior</t>
  </si>
  <si>
    <t>FDLUCD-268-2021 (59379)</t>
  </si>
  <si>
    <t>PRESTAR LOS SERVICIOS ASISTENCIALES Y OPERACIONALES EN EL APOYO DEL PROCESO DE AGRICULTURA URBANA Y PERIURBANA EN EL FONDO DEL DESARROLLO LOCAL DE LA ALCALDIA LOCAL DE USME. SEGUN LOS LINEAMIENTOS DEL ACUERDO DISTRITAL 605 DE 2015</t>
  </si>
  <si>
    <t>5 MESES Y 10 DIAS</t>
  </si>
  <si>
    <t>15-44-101246173</t>
  </si>
  <si>
    <t xml:space="preserve">https://community.secop.gov.co/Public/Tendering/OpportunityDetail/Index?noticeUID=CO1.NTC.2110328&amp;isFromPublicArea=True&amp;isModal=False
</t>
  </si>
  <si>
    <t>CO1.PCCNTR.2685815</t>
  </si>
  <si>
    <t>JANETH SUAREZ</t>
  </si>
  <si>
    <t>269-2021-CPS-AG (60067)</t>
  </si>
  <si>
    <t>ANDERZON STEVEN MENESES PARADA</t>
  </si>
  <si>
    <t>KR 11 67 D 65 SUR T2 APTO 103</t>
  </si>
  <si>
    <t>anderzonmeneses@live.com</t>
  </si>
  <si>
    <t>FDLUCD-269-2021 (60067)</t>
  </si>
  <si>
    <t xml:space="preserve"> PRESTAR LOS SERVICIOS DE APOYO ASISTENCIAL PARA LA PROMOCIÓN, ORIENTACIÓN, Y EL FORTALECIMIENTO DE LOS PROCESOS DEPORTIVOS Y RECREATIVOS IMPULSADOS POR LA ALCALDÍA LOCAL DE USME.</t>
  </si>
  <si>
    <t>5 MESES Y 9 DIAS</t>
  </si>
  <si>
    <t xml:space="preserve"> 15-46-101021974</t>
  </si>
  <si>
    <t>WILLIAM ANGEL</t>
  </si>
  <si>
    <t xml:space="preserve">https://community.secop.gov.co/Public/Tendering/OpportunityDetail/Index?noticeUID=CO1.NTC.2115024&amp;isFromPublicArea=True&amp;isModal=False
</t>
  </si>
  <si>
    <t>CO1.PCCNTR.2691949</t>
  </si>
  <si>
    <t>270-2021-CPS-AG (60065)</t>
  </si>
  <si>
    <t>GUILLERMO SASTOQUE ALVAREZ</t>
  </si>
  <si>
    <t>CL 71 B 2 54 SUR</t>
  </si>
  <si>
    <t>guillermosastoque@gmail.com</t>
  </si>
  <si>
    <t>FDLUCD-270-2021 (60065)</t>
  </si>
  <si>
    <t xml:space="preserve"> PRESTAR LOS SERVICIOS DE APOYO A LA GESTIÓN, PARA DESARROLLAR ACCIONES DE INSPECCIÓN VIGILANCIA Y CONTROL QUE GARANTICEN LA GOBERNABILIDAD Y EL EJERCICIO DE DERECHOS Y LIBERTADES DE LOS HABITANTES DE USME.</t>
  </si>
  <si>
    <t>15-46-101021970</t>
  </si>
  <si>
    <t xml:space="preserve">https://community.secop.gov.co/Public/Tendering/OpportunityDetail/Index?noticeUID=CO1.NTC.2115144&amp;isFromPublicArea=True&amp;isModal=False
</t>
  </si>
  <si>
    <t>CO1.PCCNTR.2692150</t>
  </si>
  <si>
    <t>271-2021-CPS-AG (59946)</t>
  </si>
  <si>
    <t>HEINER ALFONSO RAMIREZ POVEDA</t>
  </si>
  <si>
    <t>KM 8 VIA USME SUMAPAZ</t>
  </si>
  <si>
    <t>hyramirezp@correo.udistrital.edu.co</t>
  </si>
  <si>
    <t xml:space="preserve">
heiner.ramirez@gobiernobogota.gov.co
</t>
  </si>
  <si>
    <t xml:space="preserve">ULATA </t>
  </si>
  <si>
    <t>FDLUCD-271-2021 (59946)</t>
  </si>
  <si>
    <t>PRESTAR LOS SERVICIOS TÉCNICOS, BRINDANDO APOYO EN EL IMPULSO DE LOS PROCESOS DE ASISTENCIA TÉCNICA A LOS PRODUCTORES AGRÍCOLAS URBANOS DE LA LOCALIDAD USME ACORDE A LOS LINEAMIENTOS ESTABLECIDOS PARA TAL FIN EN EL ACUERDO 605 DE 2015 PARA EL PROYECTO DE AGRICULTURA URBANA LA ALCALDÍA LOCAL DE USME.</t>
  </si>
  <si>
    <t xml:space="preserve"> 15-44-101246254</t>
  </si>
  <si>
    <t xml:space="preserve">https://community.secop.gov.co/Public/Tendering/OpportunityDetail/Index?noticeUID=CO1.NTC.2114361&amp;isFromPublicArea=True&amp;isModal=False
</t>
  </si>
  <si>
    <t>CO1.PCCNTR.2691297</t>
  </si>
  <si>
    <t>FDLU-CCBM-272-2021</t>
  </si>
  <si>
    <t>MIGUEL QUIJANO Y CIA S.A</t>
  </si>
  <si>
    <t>CL 72 9  55 OF 703</t>
  </si>
  <si>
    <t>COMISION</t>
  </si>
  <si>
    <t>PRESTAR EL SERVICIO INTEGRAL DE VIGILANCIA, SEGURIDAD PRIVADA LAS 24 HORAS Y LOS 7 DIAS DE LA SEMANA CON APOYO DE MEDIOS TECNOLÓGICOS PARA LAS INSTALACIONES DEL FONDO DE DESARROLLO LOCAL DE USME ASÍ COMO VELAR POR LA SEGURIDAD DE LAS PERSONAS Y LA CUSTODIA DE LOS BIENES MUEBLES Y ENSERES QUE SE ENCUENTREN DENTRO DE DICHOS PREDIOS</t>
  </si>
  <si>
    <t>3.1.2.02.02.03.0005.001</t>
  </si>
  <si>
    <t>Servicios de proteccion guardas ed seguridad vigencia 2021</t>
  </si>
  <si>
    <t>8 MESES</t>
  </si>
  <si>
    <t>15-44-101246392</t>
  </si>
  <si>
    <t>EJECUCION</t>
  </si>
  <si>
    <t>GIOVANNNY ROJAS</t>
  </si>
  <si>
    <t>https://community.secop.gov.co/Public/Tendering/OpportunityDetail/Index?noticeUID=CO1.NTC.2127352&amp;isFromPublicArea=True&amp;isModal=False</t>
  </si>
  <si>
    <t>CO1.BDOS.2123836</t>
  </si>
  <si>
    <t>273-2021 CPS-AG (59886)</t>
  </si>
  <si>
    <t>LEOPOLDO GOMEZ GUEVARA</t>
  </si>
  <si>
    <t>KR 93 A 71 A 03</t>
  </si>
  <si>
    <t>leoguevara658@hotmail.com</t>
  </si>
  <si>
    <t>Pensionado
Fosyga</t>
  </si>
  <si>
    <t xml:space="preserve">Bachiller </t>
  </si>
  <si>
    <t>FDLUCD-273-2021 (59886)</t>
  </si>
  <si>
    <t>5 MESES Y 5 DIAS</t>
  </si>
  <si>
    <t>15-44-101246458</t>
  </si>
  <si>
    <t xml:space="preserve">https://community.secop.gov.co/Public/Tendering/OpportunityDetail/Index?noticeUID=CO1.NTC.2120153&amp;isFromPublicArea=True&amp;isModal=False
</t>
  </si>
  <si>
    <t>CO1.PCCNTR.2699033</t>
  </si>
  <si>
    <t>274-2021-CPS-AG (59883)</t>
  </si>
  <si>
    <t>CRISTIAN RICARDO CUEVAS AREVALO</t>
  </si>
  <si>
    <t xml:space="preserve">KR 5 ESTE 90 64 SUR </t>
  </si>
  <si>
    <t>cristian7z511@gmail.com</t>
  </si>
  <si>
    <t>Cristian.cuevas@gobiernobogota.gov.co</t>
  </si>
  <si>
    <t>FDLUCD-274-2021(59883)</t>
  </si>
  <si>
    <t xml:space="preserve"> EL CONTRATISTA SE OBLIGA PARA CON EL FONDO DE DESARROLLO LOCAL DE USME A PRESTAR SUS SERVICIOS TECNICOS DE APOYO Y ASISTENCIA ADMINISTRATIVA AL ÁREA DE GESTIÓN DEL DESARROLLO LOCAL, PARA FORTALECER LAS INSTANCIAS DE PARTICIPACIÓN Y LOS PROCESOS COMUNITARIOS EN LA LOCALIDAD</t>
  </si>
  <si>
    <t>5 MESES Y 4 DIAS</t>
  </si>
  <si>
    <t>15-44-101246570</t>
  </si>
  <si>
    <t xml:space="preserve">https://community.secop.gov.co/Public/Tendering/OpportunityDetail/Index?noticeUID=CO1.NTC.2127619&amp;isFromPublicArea=True&amp;isModal=False
</t>
  </si>
  <si>
    <t>CO1.PCCNTR.2706292</t>
  </si>
  <si>
    <t>275-2021 CPS-AG (60066)</t>
  </si>
  <si>
    <t>MARTHA BIBIANA ALFONSO BOHORQUEZ</t>
  </si>
  <si>
    <t xml:space="preserve">KR 1 B 27 65 SUR </t>
  </si>
  <si>
    <t>marthbi675@hotmail.com</t>
  </si>
  <si>
    <t>martha.alfonso@gobrernobmgota.gov.com</t>
  </si>
  <si>
    <t>Licenciado en Basica Primaria</t>
  </si>
  <si>
    <t>FDLUCD-275-2021 (60066)</t>
  </si>
  <si>
    <t>PRESTAR LOS SERVICIOS DE APOYO ASISTENCIAL PARA LA PROMOCIÓN,ORIENTACIÓN Y EL FORTALECIMIENTO DE LOS PROCESOS CULTURALES Y ARTISTICOS IMPULSADOS POR LA ALCALDIA LOCAL DE USME.</t>
  </si>
  <si>
    <t>5 MESES Y 2 DIAS</t>
  </si>
  <si>
    <t>11-44-101171541</t>
  </si>
  <si>
    <t xml:space="preserve">https://community.secop.gov.co/Public/Tendering/OpportunityDetail/Index?noticeUID=CO1.NTC.2133993&amp;isFromPublicArea=True&amp;isModal=False
</t>
  </si>
  <si>
    <t>CO1.PCCNTR.2714390</t>
  </si>
  <si>
    <t xml:space="preserve">276-2021-FDLU </t>
  </si>
  <si>
    <t>SERVICIOS POSTALES NACIONALES SA</t>
  </si>
  <si>
    <t>DG 25 95 A 55</t>
  </si>
  <si>
    <t>FDLUCI-276-2021</t>
  </si>
  <si>
    <t>LA PRESTACION DEL SERVICIO POSTAL NACIONAL PARA LA ALCALDIA LOCAL DE USME, EN LA CUAL COMPRENDE LA RECEPCION, CURSO, ENTREGA DE CORRESPONDENCIA, BAJO LAS MODALIDADES DE CORREO CERTIFICADO NACIONAL, CENTRO DE ADMINISTRACION DE CORRESPONDENCIA Y DEMAS SERVICIOS QUE OFRECE SERVICIOS POSTALES NACIONALES SA Y CONFORME A LAS NECESIDADES Y REQUERIMIENTOS DE LAS DIFERENTES DEPENDENCIAS DE LA ADMINISTRACION LOCAL</t>
  </si>
  <si>
    <t>Servicios locales de entrega</t>
  </si>
  <si>
    <t>https://community.secop.gov.co/Public/Tendering/OpportunityDetail/Index?noticeUID=CO1.NTC.2212654&amp;isFromPublicArea=True&amp;isModal=False</t>
  </si>
  <si>
    <t>CO1.PCCNTR.2809328</t>
  </si>
  <si>
    <t>277-2021-CPS-AG (59882)</t>
  </si>
  <si>
    <t>YESID FERNANDO PEDRAZA GONZALEZ</t>
  </si>
  <si>
    <t xml:space="preserve">KR 3 D ESTE 49 C 17 SUR </t>
  </si>
  <si>
    <t>yesidfp@gmail.com</t>
  </si>
  <si>
    <t>yesid.pedraza@gobiernobogota.gov.co</t>
  </si>
  <si>
    <t>FDLUCD-277-2021 (59882)</t>
  </si>
  <si>
    <t>APOYAR ASISTENCIALMENTE LA GESTIÓN DOCUMENTAL DE LA ALCALDÍA LOCAL PARA LA IMPLEMENTACIÓN DEL PROCESO DE VERFICACIÓN, SOPORTE Y ACOMPAÑAMIENTO, EN EL DESARROLLO DE LAS ACTIVIDADES PROPIAS DE LOS PROCESOS Y ACTUACIONES ADMINISTRATIVAS EXISTENTES DEL ÁREA DE GESTIÓN POLICIVA</t>
  </si>
  <si>
    <t>12-46-101051171</t>
  </si>
  <si>
    <t xml:space="preserve">https://community.secop.gov.co/Public/Tendering/OpportunityDetail/Index?noticeUID=CO1.NTC.2134380&amp;isFromPublicArea=True&amp;isModal=False
</t>
  </si>
  <si>
    <t>CO1.PCCNTR.2715349</t>
  </si>
  <si>
    <t>OC 73395</t>
  </si>
  <si>
    <t>FDLU-OC-278-2021(60124)</t>
  </si>
  <si>
    <t>CENTRO ASEO MANTENIMIENTO PROFESIONAL SAS</t>
  </si>
  <si>
    <t>KR 28 B 77 12</t>
  </si>
  <si>
    <t>“CONTRATAR LA PRESTACIÓN DEL SERVICIO INTEGRAL DE ASEO Y CAFETERÍA PARA LAS DIFERENTES OFICINAS DE LA ALCALDÍA LOCAL DE USME Y LA CASA DE LA CULTURA”.</t>
  </si>
  <si>
    <t>131020202030502</t>
  </si>
  <si>
    <t>Servicio de Limpieza General</t>
  </si>
  <si>
    <t>https://colombiacompra.gov.co/tienda-virtual-del-estado-colombiano/ordenes-compra/?number_order=73395&amp;state=&amp;entity=&amp;tool=&amp;date_to&amp;date_from</t>
  </si>
  <si>
    <t>FDLU-CI-279-2021 (60777)</t>
  </si>
  <si>
    <t>ORQUESTA FILARMONICA DE BOGOTA</t>
  </si>
  <si>
    <t xml:space="preserve">CL 39 BIS 14 57 </t>
  </si>
  <si>
    <t>AUNAR ESFUERZOS TÉCNICOS, ADMINISTRATIVOS Y FINANCIEROS ENTRE LA ALCALDÍA LOCAL DE USME Y LA ORQUESTA FILARMÓNICA DE BOGOTÁ PARA LA CONTINUIDAD Y DESARROLLO DEL CENTRO FILARMÓNICO LOCAL, COMO UN ESPACIO PARA EL PROCESO DE FORMACIÓN MUSICAL IMPLEMENTADO POR LA ORQUESTA Y DIRIGIDO A LA LOCALIDAD</t>
  </si>
  <si>
    <t>13-30-11-60-124-000000-1730</t>
  </si>
  <si>
    <t>Fortalecimiento cultural y creativo en Usme</t>
  </si>
  <si>
    <t>4 MESES Y 14 DIAS</t>
  </si>
  <si>
    <t xml:space="preserve">https://community.secop.gov.co/Public/Tendering/OpportunityDetail/Index?noticeUID=CO1.NTC.2155782&amp;isFromPublicArea=True&amp;isModal=False
</t>
  </si>
  <si>
    <t>CO1.PCCNTR.2739080</t>
  </si>
  <si>
    <t>280-2021-CPS-AG(60067)</t>
  </si>
  <si>
    <t>JULIETH ALEXANDRA ACUÑA BERMUDEZ</t>
  </si>
  <si>
    <t xml:space="preserve">TV 14 T 69 04 SUR INT 2 </t>
  </si>
  <si>
    <t>quillien026@gmail.com</t>
  </si>
  <si>
    <t>FDLUCD-280-2021(60067)</t>
  </si>
  <si>
    <t>PRESTAR LOS SERVICIOS DE APOYO ASISTENCIAL PARA LA PROMOCIÓN, ORIENTACIÓN Y EL FORTALECIMIENTO DE LOS PROCESOS DEPORTIVOS Y RECREATIVOS IMPULSADOS POR LA ALCALDIA LOCAL DE USME</t>
  </si>
  <si>
    <t>4 MESES Y 28 DIAS</t>
  </si>
  <si>
    <t>30-46-101008057</t>
  </si>
  <si>
    <t xml:space="preserve">https://community.secop.gov.co/Public/Tendering/OpportunityDetail/Index?noticeUID=CO1.NTC.2146316&amp;isFromPublicArea=True&amp;isModal=False
</t>
  </si>
  <si>
    <t>CO1.PCCNTR.2729324</t>
  </si>
  <si>
    <t>281-2021-CPS-AG (59379)</t>
  </si>
  <si>
    <t>OVER ESNEIDER CHAVARRO DAZA</t>
  </si>
  <si>
    <t xml:space="preserve">KR 6 B ESTE 89 55  SUR </t>
  </si>
  <si>
    <t>overdaza89@gmail.com</t>
  </si>
  <si>
    <t>FDLUCD-281-2021 (59379)</t>
  </si>
  <si>
    <t>PRESTAR LOS SERVICIOS ASISTENCIALES Y OPERACIONALES EN EL APOYO DEL PROCESO DE AGRICULTURA URBANA Y PERIURBANA EN EL FONDO DEL DESARROLLO LOCAL DE LA ALCALDIA LOCAL DE USME, SEGUN LOS LINEAMIENTOS DEL ACUERDO DISTRITAL 605 DE 2015.</t>
  </si>
  <si>
    <t>4 MESES Y 23 DIAS</t>
  </si>
  <si>
    <t>15-44-101247180</t>
  </si>
  <si>
    <t xml:space="preserve">https://community.secop.gov.co/Public/Tendering/OpportunityDetail/Index?noticeUID=CO1.NTC.2151312&amp;isFromPublicArea=True&amp;isModal=False
</t>
  </si>
  <si>
    <t>CO1.PCCNTR.2734810</t>
  </si>
  <si>
    <t>282-2021-CPS-AG (59379)</t>
  </si>
  <si>
    <t>LUIS EDUARDO LÓPEZ CHILATRA</t>
  </si>
  <si>
    <t>DG 92 C BIS SUR 14 P 14</t>
  </si>
  <si>
    <t>luislopez2494@hotmail.com</t>
  </si>
  <si>
    <t>FDLUCD-282-2021 (59379)</t>
  </si>
  <si>
    <t xml:space="preserve"> PRESTAR LOS SERVICIOS ASISTENCIALES Y OPERACIONALES EN EL APOYO DEL PROCESO DE AGRICULTURA URBANA Y PERIURBANA EN EL FONDO DEL DESARROLLO LOCAL DE LA ALCALDIA LOCAL DE USME, SEGUN LOS LINEAMIENTOS DEL ACUERDO DISTRITAL 605 DE 2015</t>
  </si>
  <si>
    <t>4 MESES Y 26 DIAS</t>
  </si>
  <si>
    <t>15-44-101247121</t>
  </si>
  <si>
    <t xml:space="preserve">https://community.secop.gov.co/Public/Tendering/OpportunityDetail/Index?noticeUID=CO1.NTC.2152402&amp;isFromPublicArea=True&amp;isModal=False
</t>
  </si>
  <si>
    <t>CO1.PCCNTR.2735290</t>
  </si>
  <si>
    <t>283-2021 CPS - AG (59379)</t>
  </si>
  <si>
    <t>LAURA VANESSA QUIROGA FLOREZ</t>
  </si>
  <si>
    <t xml:space="preserve">CL 43 SUR 13 F 59 </t>
  </si>
  <si>
    <t>lauravanessaquirogaflores99@gmail.com</t>
  </si>
  <si>
    <t>FDLUCD-283-2021 (59379)</t>
  </si>
  <si>
    <t xml:space="preserve"> 15-44-101247188</t>
  </si>
  <si>
    <t xml:space="preserve">https://community.secop.gov.co/Public/Tendering/OpportunityDetail/Index?noticeUID=CO1.NTC.2153834&amp;isFromPublicArea=True&amp;isModal=False
</t>
  </si>
  <si>
    <t>CO1.PCCNTR.2737143</t>
  </si>
  <si>
    <t>284 -2021 CPS - AG (59379)</t>
  </si>
  <si>
    <t>JUAN GUILLERMO SASTOQUE LOPEZ</t>
  </si>
  <si>
    <t>DG 69 BIS SUR  14 T 33</t>
  </si>
  <si>
    <t>guillesastoque1211@gmail.com</t>
  </si>
  <si>
    <t>FDLUCD-284-2021 (59379)</t>
  </si>
  <si>
    <t xml:space="preserve"> 15-44-101247192</t>
  </si>
  <si>
    <t xml:space="preserve">https://community.secop.gov.co/Public/Tendering/OpportunityDetail/Index?noticeUID=CO1.NTC.2154219&amp;isFromPublicArea=True&amp;isModal=False
</t>
  </si>
  <si>
    <t>CO1.PCCNTR.2737271</t>
  </si>
  <si>
    <t>FDLU-MC-004-2021</t>
  </si>
  <si>
    <t>285-2021-FDLU-(60781)</t>
  </si>
  <si>
    <t>COMPAÑÍA MUNDIAL DE SEGUROS</t>
  </si>
  <si>
    <t>CL 33 6 B 24</t>
  </si>
  <si>
    <t>licitaciones@segurosmundial.com.co</t>
  </si>
  <si>
    <t>MINIMA CUANTIA</t>
  </si>
  <si>
    <t>CONTRATO DE SEGUROS</t>
  </si>
  <si>
    <t>CONTRATAR EL SEGURO DE VIDA GRUPO QUE AMPARE LOS EDILES DEL FONDO DE DESARROLLO LOCAL DE USME</t>
  </si>
  <si>
    <t>3.1.2.02.02.02.0001.004</t>
  </si>
  <si>
    <t>Servicio de seguros de vida individual de los Ediles</t>
  </si>
  <si>
    <t xml:space="preserve">https://community.secop.gov.co/Public/Tendering/OpportunityDetail/Index?noticeUID=CO1.NTC.2147887&amp;isFromPublicArea=True&amp;isModal=False
</t>
  </si>
  <si>
    <t>CO1.PCCNTR.2757422</t>
  </si>
  <si>
    <t>286-2021-FDLU-(60052)</t>
  </si>
  <si>
    <t>VIGIAS DE COLOMBIA</t>
  </si>
  <si>
    <t xml:space="preserve">CR 19  166 34 </t>
  </si>
  <si>
    <t>SELECCIÓN ABREVIADA BOLSA DE PRODUCTOS</t>
  </si>
  <si>
    <t>131020202030501</t>
  </si>
  <si>
    <t>Servicios de proteccion guardas de seguridad vigencia 2021</t>
  </si>
  <si>
    <t>CBO-100002141
TBO-100010565</t>
  </si>
  <si>
    <t>287-2021-CPS-AG (60066)</t>
  </si>
  <si>
    <t>LADY TATIANA SEPULVEDA AGUILAR</t>
  </si>
  <si>
    <t>CL 109 SUR 9 78 ESTE</t>
  </si>
  <si>
    <t>lady.t.sepulveda@gmail.com</t>
  </si>
  <si>
    <t>Tecnico en Operaciones Comerciales</t>
  </si>
  <si>
    <t>FDLUCD-287-2021 (60066)</t>
  </si>
  <si>
    <t>PRESTAR LOS SERVICIOS DE APOYO ASISTENCIAL PARA LA PROMOCIÓN, ORIENTACIÓN, Y EL FORTALECIMIENTO DE LOS PROCESOS DEPORTIVOS Y RECREATIVOS IMPULSADOS POR LA ALCALDÍA LOCAL DE USME.</t>
  </si>
  <si>
    <t>3 MESES Y 24 DIAS</t>
  </si>
  <si>
    <t xml:space="preserve"> 15-44-101247783</t>
  </si>
  <si>
    <t xml:space="preserve">https://community.secop.gov.co/Public/Tendering/OpportunityDetail/Index?noticeUID=CO1.NTC.2179922&amp;isFromPublicArea=True&amp;isModal=False
</t>
  </si>
  <si>
    <t>CO1.PCCNTR.2769135</t>
  </si>
  <si>
    <t>288-2021 CPS-P (60605)</t>
  </si>
  <si>
    <t>FDLUCD-288-2021 (60605)</t>
  </si>
  <si>
    <t>APOYAR AL ALCALDE LOCAL EN LA FORMULACION, SEGUIMIENTO E IMPLEMENTACION DE LA ESTRATEGIA LOCAL PARA LA TERMINACION JURIDICA O INACTIVACION DE LAS ACTUACIONES ADMINISTRATIVAS QUE CURSAN EN LA ALCALDIA LOCAL</t>
  </si>
  <si>
    <t>12-46-101051589</t>
  </si>
  <si>
    <t xml:space="preserve">https://community.secop.gov.co/Public/Tendering/OpportunityDetail/Index?noticeUID=CO1.NTC.2179963&amp;isFromPublicArea=True&amp;isModal=False
</t>
  </si>
  <si>
    <t>CO1.PCCNTR.2769518</t>
  </si>
  <si>
    <t>289-2021 CPS P (60798)</t>
  </si>
  <si>
    <t>ERIKA JOHANNA PEREZ RAMIREZ</t>
  </si>
  <si>
    <t>CL 78 A SUR 8 D 66 APT 302</t>
  </si>
  <si>
    <t>ejperezra@gmail.com</t>
  </si>
  <si>
    <t>Trabajador Social</t>
  </si>
  <si>
    <t>FDLUCD-289-2021 (60798)</t>
  </si>
  <si>
    <t>PRESTAR LOS SERVICIOS PROFESIONALES PARA LA OPERACIÓN, PRESTACIÓN, SEGUIMIENTO Y CUMPLIMIENTO DE LOS PROCEDIMIENTOS, ADMINISTRATIVOS,OPERATIVOS Y PROGRAMÁTICOS DEL SERVICIO APOYO ECONÓMICO TIPO C, QUE CONTRIBUYAN A LA GARANTÍA DE LOS DERECHOS DE LA POBLACIÓN MAYOR EN EL MARCO DE LA POLÍTICA PÚBLICA SOCIAL PARA EL ENVEJECIMIENTO Y LA VEJEZ EN EL DISTRITO CAPITAL A CARGO DE LA ALCALDÍA LOCAL</t>
  </si>
  <si>
    <t>4 MESES Y 9 DIAS</t>
  </si>
  <si>
    <t>15-44-101247916</t>
  </si>
  <si>
    <t xml:space="preserve">https://community.secop.gov.co/Public/Tendering/OpportunityDetail/Index?noticeUID=CO1.NTC.2185893&amp;isFromPublicArea=True&amp;isModal=False
</t>
  </si>
  <si>
    <t>CO1.PCCNTR.2777820</t>
  </si>
  <si>
    <t>290-2021 CPS-AG(60696)</t>
  </si>
  <si>
    <t>EDNA LILIANA LOPEZ CLAVIJO</t>
  </si>
  <si>
    <t>CAQUEZA</t>
  </si>
  <si>
    <t>VEREDA CENTRO PISCINA</t>
  </si>
  <si>
    <t>ednali_30@hotmail.com</t>
  </si>
  <si>
    <t xml:space="preserve">
edna.lopez@gobiernobogota.gov.co
</t>
  </si>
  <si>
    <t>Salud Ocupacional</t>
  </si>
  <si>
    <t>FDLUCD-290-2021(60696)</t>
  </si>
  <si>
    <t>PRESTAR SERVICIOS DE APOYO A LA GESTIÓN PARA EL SEGUIMIENTO DEL CUMPLIMIENTO DE LOS PROCEDIMIENTOS ADMINISTRATIVOS,OPERATIVOS Y TÉCNICOS DEL PROYECTO ¿RETO LOCAL¿ Y LOS ASOCIADOS A LA INCLUSIÓN SOCIAL Y SEGURIDAD ECONÓMICA EN LALOCALIDAD DE USME</t>
  </si>
  <si>
    <t>CV-100015581</t>
  </si>
  <si>
    <t>DIEGO ALEXANDER TORRES</t>
  </si>
  <si>
    <t xml:space="preserve">https://community.secop.gov.co/Public/Tendering/OpportunityDetail/Index?noticeUID=CO1.NTC.2197454&amp;isFromPublicArea=True&amp;isModal=False
</t>
  </si>
  <si>
    <t>CO1.PCCNTR.2790976</t>
  </si>
  <si>
    <t>291-2021 CPS-P(59899)</t>
  </si>
  <si>
    <t>ALEXIS PARRA RIVERA</t>
  </si>
  <si>
    <t xml:space="preserve">CR 72 J BIS 40 C 50 SUR </t>
  </si>
  <si>
    <t>alexis84_12@hotmail.com</t>
  </si>
  <si>
    <t>compensar</t>
  </si>
  <si>
    <t>FDLUCD-291-2021(59889)</t>
  </si>
  <si>
    <t>PRESTAR LOS SERVICIOS PROFESIONALES, BRINDANDO APOYO EN EL IMPULSO DEL SERVICIO DE EXTENSIÓN AGROPECUARIA DE LA UNIDAD LOCAL DE ASISTENCIA TÉC NICA AGROPECUARIA Y AMBIENTAL ULATA DEL ÁGDL</t>
  </si>
  <si>
    <t>4 MESES</t>
  </si>
  <si>
    <t>14-46-101055007</t>
  </si>
  <si>
    <t xml:space="preserve">https://community.secop.gov.co/Public/Tendering/OpportunityDetail/Index?noticeUID=CO1.NTC.2204300&amp;isFromPublicArea=True&amp;isModal=False
</t>
  </si>
  <si>
    <t>CO1.PCCNTR.2800063</t>
  </si>
  <si>
    <t>292-2021-CPS-P(60689)</t>
  </si>
  <si>
    <t>DIEGO ALEXANDER TORRES CRUZ</t>
  </si>
  <si>
    <t>PURIFICACION TOLIMA</t>
  </si>
  <si>
    <t>KR 90 D 127 47</t>
  </si>
  <si>
    <t>torresdj07@gmail.com</t>
  </si>
  <si>
    <t>Comunicador Social</t>
  </si>
  <si>
    <t>FDLUCD-292-2021(60689)</t>
  </si>
  <si>
    <t>PRESTAR LOS SERVICIOS PROFESIONALES PARA LA OPERACIÓN, SEGUIMIENTO Y CUMPLIMIENTO DE LOS PROCEDIMIENTOS ADMINISTRATIVOS, OPERATIVOS Y TÉCNICOS DEL PROYECTO ¿RETO LOCAL¿ Y LOS ASOCIADOS A LA INCLUSIÓN SOCIAL Y SEGURIDAD ECONÓMICA EN LA LOCALIDAD DE USME.</t>
  </si>
  <si>
    <t xml:space="preserve"> 21-46-101029224</t>
  </si>
  <si>
    <t xml:space="preserve">https://community.secop.gov.co/Public/Tendering/OpportunityDetail/Index?noticeUID=CO1.NTC.2205033&amp;isFromPublicArea=True&amp;isModal=False
</t>
  </si>
  <si>
    <t>CO1.PCCNTR.2800991</t>
  </si>
  <si>
    <t>293-2021-FDLU-CD (61544)</t>
  </si>
  <si>
    <t>KR 2A 137 61 SUR</t>
  </si>
  <si>
    <t>CONTRATO DE ARRENDAMIENTO DE BIEN INMUEBLE PARA FUNCIONAMIENTO EXCLUSIVO DEL INVENTARIO INTERMEDIO DE LA ALCALDÍA LOCAL DE USME.</t>
  </si>
  <si>
    <t>4 MESES Y 12 DIAS</t>
  </si>
  <si>
    <t>11-44-101173036</t>
  </si>
  <si>
    <t xml:space="preserve">  </t>
  </si>
  <si>
    <t xml:space="preserve">https://community.secop.gov.co/Public/Tendering/OpportunityDetail/Index?noticeUID=CO1.NTC.2205634&amp;isFromPublicArea=True&amp;isModal=False
</t>
  </si>
  <si>
    <t>CO1.PCCNTR.2801570</t>
  </si>
  <si>
    <t>FDLU-SASI-003-2021</t>
  </si>
  <si>
    <t>FDLU-SI-294-2021 (60538)</t>
  </si>
  <si>
    <t>SGI DE COLOMBIA SAS</t>
  </si>
  <si>
    <t>CL 23 F 48 86 SUR</t>
  </si>
  <si>
    <t xml:space="preserve">FDLU-SASI-003-2021 (60538) </t>
  </si>
  <si>
    <t>SELECCIÓN ABREVIADA SUBASTA INVERSA</t>
  </si>
  <si>
    <t>CONTRATAR A MONTO AGOTABLE EL APOYO LOGÍSTICO PARA EL DESARROLLO OPERATIVO DEL PROGRAMA RETO LOCAL JOVENES Y ENTORNOS SEGUROS DE LA LOCALIDAD DE USME</t>
  </si>
  <si>
    <t>15-44-101248369</t>
  </si>
  <si>
    <t xml:space="preserve">DIEGO ALEXANDER TORRES </t>
  </si>
  <si>
    <t xml:space="preserve">https://community.secop.gov.co/Public/Tendering/OpportunityDetail/Index?noticeUID=CO1.NTC.2161958&amp;isFromPublicArea=True&amp;isModal=False
</t>
  </si>
  <si>
    <t>CO1.PCCNTR.2802720</t>
  </si>
  <si>
    <t>FDLUCD-295-2021 (60945)</t>
  </si>
  <si>
    <t>APOYAR TECNICAMENTE LAS DISTINTAS ETAPAS DE LOS PROCESOS DE COMPETENCIA DE LA ALCALDIA LOCAL PARA LA DEPURACION DE ACTUACIONES ADMINISTRATIVAS</t>
  </si>
  <si>
    <t>3  MESES Y 29 DIAS</t>
  </si>
  <si>
    <t>15-44-101248477</t>
  </si>
  <si>
    <t xml:space="preserve">https://community.secop.gov.co/Public/Tendering/OpportunityDetail/Index?noticeUID=CO1.NTC.2214530&amp;isFromPublicArea=True&amp;isModal=False
</t>
  </si>
  <si>
    <t>CO1.PCCNTR.2811334</t>
  </si>
  <si>
    <t>FDLUCD-CI-296-2021 (59716)</t>
  </si>
  <si>
    <t>INSTITUTO DISTRITAL DE RECREACION Y DEPORTE (IDRD)</t>
  </si>
  <si>
    <t>CL 63 59 A 06</t>
  </si>
  <si>
    <t>AUNAR ESFUERZOS, TÉCNICOS, ADMINISTRATIVOS Y  FINANCIEROS ENTRE EL IDRD Y LOS FONDOS DE DESARROLLO LOCAL PARA LA  EJECUCIÓN DE LAS LÍNEAS DE INVERSIÓN; FORMACIÓN Y EVENTOS RECREODEPORTIVOS</t>
  </si>
  <si>
    <t>6 MESES Y 10 DIAS</t>
  </si>
  <si>
    <t>https://www.contratos.gov.co/consultas/detalleProceso.do?numConstancia=21-22-28858&amp;g-recaptcha-response=03AGdBq26NJl4BvqH-P8Ai6IyCuY0QWzr3YvCZM9YiuO6TgTFONqsUr9LsP6pLBJHY_6kAzS3SNEVJES_lcr129SADsjvPeTim1C8wcREq74j-7LWrQcCkbiSK1-Uy2-MRnfAWNfASyr-1wMAa2R_0xwVq7QzC0n2Ba0HIYeXTWsIpDuSAxVHwajtc4ODAt3037cDawOkWohRavyqiDYM_wjiSL9l9HdGE1K7YykkBz7sXcw17q0SXJRbE1JyXlyrwXI3pSAwjGZXrjyX_Ur_YF5QTY3YGiSnWO7ntdFn8Rslo969qgjzOymTtg2hXB-3SxJFYkJptZaq_bkV0bnA2-l7h29Kp-8CY3albBmmdq-odqUyoB4zE36WN0iqX5mfxZw0O4GNyzT1-WPlfWJOr_PHSJFueW-g_AlV1-lvQCstfMNPd5Py5RonV0mt8VRY82I02Ge6lvugfSShu5pWiubk0EIdG6B4ffg</t>
  </si>
  <si>
    <t>21-22-28858</t>
  </si>
  <si>
    <t>FDLUCD-AR -297-2021(61674)</t>
  </si>
  <si>
    <t>NELSON ORTIZ PORRAS</t>
  </si>
  <si>
    <t>AV. USME No 13-20</t>
  </si>
  <si>
    <t>FDLU-AR -297-2021 (61674)</t>
  </si>
  <si>
    <t xml:space="preserve"> CELEBRAR UN CONTRATO DE ARRENDAMIENTO DE UN PREDIO PARA USO DE ESTACIONAMIENTO DEL PARQUE AUTOMOTOR QUE HACEN PARTE DEL INVENTARIO DE VEHICULOS Y MAQUINARIA PERTENECIENTES A LA ALCALDIA LOCAL - FONDO DE DESARROLLO LOCAL DE USME</t>
  </si>
  <si>
    <t>1330116055700000001856</t>
  </si>
  <si>
    <t>Gobierno Abierto y Transparente</t>
  </si>
  <si>
    <t>15-44-101248586</t>
  </si>
  <si>
    <t>ROBERTO GOMEZ</t>
  </si>
  <si>
    <t xml:space="preserve">https://community.secop.gov.co/Public/Tendering/OpportunityDetail/Index?noticeUID=CO1.NTC.2220652&amp;isFromPublicArea=True&amp;isModal=False
</t>
  </si>
  <si>
    <t>CO1.PCCNTR.2818334</t>
  </si>
  <si>
    <t>298-2021-CPS-AG (61107)</t>
  </si>
  <si>
    <t>FDLUCD-298-2021 (61107)</t>
  </si>
  <si>
    <t>APOYAR ADMINISTRATIVA Y ASISTENCIALMENTE A LAS INSPECCIONES DE POLICIA DE LA LOCALIDAD DE USME</t>
  </si>
  <si>
    <t xml:space="preserve"> 15-44-101248617</t>
  </si>
  <si>
    <t xml:space="preserve">https://community.secop.gov.co/Public/Tendering/OpportunityDetail/Index?noticeUID=CO1.NTC.2227010&amp;isFromPublicArea=True&amp;isModal=False
</t>
  </si>
  <si>
    <t>CO1.PCCNTR.2825308</t>
  </si>
  <si>
    <t>299-2021 CPS-AG (61002)</t>
  </si>
  <si>
    <t>WILMAR HERNAN AREVALO FERNANDEZ</t>
  </si>
  <si>
    <t>CR 8 81 72 SUR</t>
  </si>
  <si>
    <t>wilmar9917@gmail.com</t>
  </si>
  <si>
    <t>FDLUCD-299-2021(61002)</t>
  </si>
  <si>
    <t>PRESTAR LOS SERVICIOS ASISTENCIALES Y OPERACIONALES EN EL APOYO DEL PRO CESO DE AGRICULTURA URBANA Y PERIURBANA EN EL FONDO DE DESARROLLO LOCAL DE LA ALCALDIA LOCAL DE USME, SEGUN LOS LINEAMIENTOS DEL ACUERDO DISTRI TAL 605 DE 2015.</t>
  </si>
  <si>
    <t>3 MESES Y 25 DIAS</t>
  </si>
  <si>
    <t>14-46-10055281</t>
  </si>
  <si>
    <t xml:space="preserve">https://community.secop.gov.co/Public/Tendering/OpportunityDetail/Index?noticeUID=CO1.NTC.2224436&amp;isFromPublicArea=True&amp;isModal=False
</t>
  </si>
  <si>
    <t>CO1.PCCNTR.2822916</t>
  </si>
  <si>
    <t>300-2021-CPS-P (61103)</t>
  </si>
  <si>
    <t>FDLUCD-300-2021 (61103</t>
  </si>
  <si>
    <t>APOYAR JURIDICAMENTE LA EJECUCIÓN DE LAS ACCIONES REQUERIDAS PARA LA DEPURACIÓN DE LAS ACTUACIONES ADMINISTRATIVAS QUE CURSAN EN LA ALCALDÍA LOCAL DE USME</t>
  </si>
  <si>
    <t xml:space="preserve"> 15-44-101248634</t>
  </si>
  <si>
    <t xml:space="preserve">MAYERLY GARZON </t>
  </si>
  <si>
    <t xml:space="preserve">https://community.secop.gov.co/Public/Tendering/OpportunityDetail/Index?noticeUID=CO1.NTC.2227160&amp;isFromPublicArea=True&amp;isModal=False
</t>
  </si>
  <si>
    <t>CO1.PCCNTR.2825236</t>
  </si>
  <si>
    <t>301-2021 CPS-P (61111)</t>
  </si>
  <si>
    <t>FDLUCD-301-2021 (61111)</t>
  </si>
  <si>
    <t>APOYAR TECNICAMENTE LAS DISTINTAS ETAPAS DE LOS PROCESOS DE COMPETENCIA DE LAS INSPECCIONES DE POLICIA DE LA LOCALIDAD DE USME, SEGUN REPARTO</t>
  </si>
  <si>
    <t>3 MESES Y 21 DIAS</t>
  </si>
  <si>
    <t>21-46-101029731</t>
  </si>
  <si>
    <t xml:space="preserve">https://community.secop.gov.co/Public/Tendering/OpportunityDetail/Index?noticeUID=CO1.NTC.2236137&amp;isFromPublicArea=True&amp;isModal=False
</t>
  </si>
  <si>
    <t>CO1.PCCNTR.2837373</t>
  </si>
  <si>
    <t>302-2021 CPS-P (61112)</t>
  </si>
  <si>
    <t>302-FDLUCD-2021 CPS-P (61112)</t>
  </si>
  <si>
    <t>APOYAR JURIDICAMENTE LA EJECUCIÓN DE LAS ACCIONES REQUERIDAS PARA LA DEPURACIÓN DE LAS ACTUACIONES ADMINISTRATIVAS QUE CURSAN EN LA ALCALDÍA DE USME.</t>
  </si>
  <si>
    <t xml:space="preserve"> 15-44-101248938</t>
  </si>
  <si>
    <t xml:space="preserve">https://community.secop.gov.co/Public/Tendering/OpportunityDetail/Index?noticeUID=CO1.NTC.2237966&amp;isFromPublicArea=True&amp;isModal=False
</t>
  </si>
  <si>
    <t>CO1.PCCNTR.2839748</t>
  </si>
  <si>
    <t>303-2021 CPS-P (61110)</t>
  </si>
  <si>
    <t xml:space="preserve">
carlos.munoz@gobiernobogota.gov.co</t>
  </si>
  <si>
    <t>FDLUCD-303-2021 (61110</t>
  </si>
  <si>
    <t xml:space="preserve"> 15-44-101248922</t>
  </si>
  <si>
    <t xml:space="preserve">https://community.secop.gov.co/Public/Tendering/OpportunityDetail/Index?noticeUID=CO1.NTC.2237975&amp;isFromPublicArea=True&amp;isModal=False
</t>
  </si>
  <si>
    <t>CO1.PCCNTR.2839673</t>
  </si>
  <si>
    <t>304-2021 CPS-P (61109)</t>
  </si>
  <si>
    <t>FDLUCD-304-2021 (61109)</t>
  </si>
  <si>
    <t>APOYAR JURIDICAMENTE LA EJECUCION DE LAS ACCIONES REQUERIDAS PARA EL TRAMITE E IMPULSO PROCESAL DE LAS ACTUACIONES CONTRAVENCIONALES Y/O QUERELLAS QUE CURSEN EN LAS INSPECCIONES DE POLICIA DE LA LOCALIDAD DE USME</t>
  </si>
  <si>
    <t xml:space="preserve"> 15-44-101248919</t>
  </si>
  <si>
    <t xml:space="preserve">https://community.secop.gov.co/Public/Tendering/OpportunityDetail/Index?noticeUID=CO1.NTC.2238217&amp;isFromPublicArea=True&amp;isModal=False
</t>
  </si>
  <si>
    <t>CO1.PCCNTR.2839590</t>
  </si>
  <si>
    <t>305-2021-CPS-AG (61495)</t>
  </si>
  <si>
    <t>FDLUCD-305-2021 (61495)</t>
  </si>
  <si>
    <t>APOYAR TÉCNICAMENTE LA GESTIÓN DOCUMENTAL DE LA ALCALDÍA LOCAL PARA LA IMPLEMENTACIÓN DEL PROCESO DE VERIFICACIÓN, SOPORTE Y ACOMPAÑAMIENTO, EN EL DESARROLLO DE LAS ACTIVIDADES DE LOS PROCESOS Y ACTUACIONES ADMINISTRATIVAS EXISTIENTES, DEL ÁRAEA DE GESTIÓN POLICIVA</t>
  </si>
  <si>
    <t>3 MESES Y 17 DIAS</t>
  </si>
  <si>
    <t>15-44-101249011</t>
  </si>
  <si>
    <t xml:space="preserve">https://community.secop.gov.co/Public/Tendering/OpportunityDetail/Index?noticeUID=CO1.NTC.2243825&amp;isFromPublicArea=True&amp;isModal=False
</t>
  </si>
  <si>
    <t>CO1.PCCNTR.2845814</t>
  </si>
  <si>
    <t>306-2021 CPS-P (61496)</t>
  </si>
  <si>
    <t>FDLUCD-306-2021 (61496)</t>
  </si>
  <si>
    <t>15-44-101249086</t>
  </si>
  <si>
    <t xml:space="preserve">https://community.secop.gov.co/Public/Tendering/OpportunityDetail/Index?noticeUID=CO1.NTC.2244176&amp;isFromPublicArea=True&amp;isModal=False
</t>
  </si>
  <si>
    <t>CO1.PCCNTR.2846527</t>
  </si>
  <si>
    <t>307-2021 CPS-AG (61501)</t>
  </si>
  <si>
    <t>FDLUCD-307-2021 (61501)</t>
  </si>
  <si>
    <t>3 MES Y 16 DIAS</t>
  </si>
  <si>
    <t xml:space="preserve"> 21-44-101360853</t>
  </si>
  <si>
    <t>https://community.secop.gov.co/Public/Tendering/ContractNoticePhases/View?PPI=CO1.PPI.15050076&amp;isFromPublicArea=True&amp;isModal=False</t>
  </si>
  <si>
    <t>CO1.PCCNTR.2849789</t>
  </si>
  <si>
    <t>308-2021-CPS-P (61499)</t>
  </si>
  <si>
    <t>FDLUCD-308-2021 (61499)</t>
  </si>
  <si>
    <t>APOYAR JURÍDICAMENTE LA EJECUCIÓN DE LAS ACCIONES REQUERIDAS PARA LA DEPURACION DE LAS ACTUACIONES ADMINISTRATIVAS QUE CURSAN EN LA ALCALDÍA LOCAL DE USME</t>
  </si>
  <si>
    <t>3 MES Y 15 DIAS</t>
  </si>
  <si>
    <t xml:space="preserve"> 15-44-101249192</t>
  </si>
  <si>
    <t xml:space="preserve">https://community.secop.gov.co/Public/Tendering/OpportunityDetail/Index?noticeUID=CO1.NTC.2250225&amp;isFromPublicArea=True&amp;isModal=False
</t>
  </si>
  <si>
    <t>CO1.PCCNTR.2853625</t>
  </si>
  <si>
    <t>309-2021-CPS-P (61503)</t>
  </si>
  <si>
    <t>FDLUCD-309-2021 (61503)</t>
  </si>
  <si>
    <t>02/09/02021</t>
  </si>
  <si>
    <t xml:space="preserve"> 62-44-101014204</t>
  </si>
  <si>
    <t xml:space="preserve">https://community.secop.gov.co/Public/Tendering/OpportunityDetail/Index?noticeUID=CO1.NTC.2250329&amp;isFromPublicArea=True&amp;isModal=False
</t>
  </si>
  <si>
    <t>CO1.PCCNTR.2853517</t>
  </si>
  <si>
    <t>310-2021-CPS P (61496)</t>
  </si>
  <si>
    <t>FDLUCD-310-2021 (61496)</t>
  </si>
  <si>
    <t>APOYAR JURÍDICAMENTE LA EJECUCIÓN DE LAS ACCIONES REQUERIDAS PARA EL TRÁMITE E IMPULSO PROCESAL DE LAS ACTUACIONES CONTRAVENCIONALES Y/O QUE RELLAS QUE CURSEN EN LAS INSPECCIONES DE POLICÍA DE LA LOCALIDAD DE USME</t>
  </si>
  <si>
    <t>3 MES Y 14 DIAS</t>
  </si>
  <si>
    <t xml:space="preserve"> 15-44-101249279</t>
  </si>
  <si>
    <t>CLAUDIA PATRICIA MOSQUERA</t>
  </si>
  <si>
    <t xml:space="preserve">https://community.secop.gov.co/Public/Tendering/OpportunityDetail/Index?noticeUID=CO1.NTC.2252729&amp;isFromPublicArea=True&amp;isModal=False
</t>
  </si>
  <si>
    <t>CO1.PCCNTR.2856914</t>
  </si>
  <si>
    <t>311-2021 CPS-P (61496)</t>
  </si>
  <si>
    <t>albeiro.angel@gobiernobogota.gov.co</t>
  </si>
  <si>
    <t>FDLUCD-311-2021 (61496)</t>
  </si>
  <si>
    <t>3 MES Y 7 DIAS</t>
  </si>
  <si>
    <t>15-44-101249860</t>
  </si>
  <si>
    <t>https://community.secop.gov.co/Public/Tendering/OpportunityDetail/Index?noticeUID=CO1.NTC.2270755&amp;isFromPublicArea=True&amp;isModal=False</t>
  </si>
  <si>
    <t>CO1.PCCNTR.2879519</t>
  </si>
  <si>
    <t>312-2021-CPS-P(61498)</t>
  </si>
  <si>
    <t>JUAN DAVID JIMENEZ ALVAREZ</t>
  </si>
  <si>
    <t>CL 41 26 B 26</t>
  </si>
  <si>
    <t>FDLUCD-312-2021(61498)</t>
  </si>
  <si>
    <t>3 MES Y 2 DIAS</t>
  </si>
  <si>
    <t>15-44-101250094</t>
  </si>
  <si>
    <t>https://community.secop.gov.co/Public/Tendering/OpportunityDetail/Index?noticeUID=CO1.NTC.2279515&amp;isFromPublicArea=True&amp;isModal=False</t>
  </si>
  <si>
    <t>CO1.PCCNTR.2890637</t>
  </si>
  <si>
    <t>313-2021-CPS-AG(61108)</t>
  </si>
  <si>
    <t>KR 14 76-14 SUR</t>
  </si>
  <si>
    <t>mabel.roap2010@outlook.es</t>
  </si>
  <si>
    <t>FDLUCD-313-2021(61108)</t>
  </si>
  <si>
    <t>3 MES Y 0 DIAS</t>
  </si>
  <si>
    <t>15-44-101250132</t>
  </si>
  <si>
    <t>https://community.secop.gov.co/Public/Tendering/ContractNoticePhases/View?PPI=CO1.PPI.15277183&amp;isFromPublicArea=True&amp;isModal=False</t>
  </si>
  <si>
    <t>CO1.PCCNTR.2892435</t>
  </si>
  <si>
    <t>CORREGIR</t>
  </si>
  <si>
    <t>314-2021-CPS-AG (61865)</t>
  </si>
  <si>
    <t>CL 37 D SUR 3B 50 ESTE</t>
  </si>
  <si>
    <t xml:space="preserve">d.lecastel04@gmail.com </t>
  </si>
  <si>
    <t>FDLUCD-314-2021(61865)</t>
  </si>
  <si>
    <t>15-44-101250107</t>
  </si>
  <si>
    <t>https://community.secop.gov.co/Public/Tendering/OpportunityDetail/Index?noticeUID=CO1.NTC.2282928&amp;isFromPublicArea=True&amp;isModal=False</t>
  </si>
  <si>
    <t>CO1.PCCNTR.2894585</t>
  </si>
  <si>
    <t>315-2021-FDLU-P(61650</t>
  </si>
  <si>
    <t>JUAN CAMILO SANCHEZ SANCHEZ</t>
  </si>
  <si>
    <t>KR 114 80 51  IN 11 AP 602</t>
  </si>
  <si>
    <t>juancsanchezs17@gmail.com</t>
  </si>
  <si>
    <t>Jjuanc,sanchez@gobiernobogota.gov.co</t>
  </si>
  <si>
    <t>Veteriniario</t>
  </si>
  <si>
    <t>FDLUCD-315-2021(61650)</t>
  </si>
  <si>
    <t>4 MES Y 2 DIAS</t>
  </si>
  <si>
    <t>14-46-101056342</t>
  </si>
  <si>
    <t>https://community.secop.gov.co/Public/Tendering/OpportunityDetail/Index?noticeUID=CO1.NTC.2280170&amp;isFromPublicArea=True&amp;isModal=False</t>
  </si>
  <si>
    <t>CO1.PCCNTR.2892241</t>
  </si>
  <si>
    <t>316-2021 CPS-AG (61871)</t>
  </si>
  <si>
    <t>diana.alvarezv@gobiernobogota.gov.co</t>
  </si>
  <si>
    <t>FDLUCD-316-2021(61871)</t>
  </si>
  <si>
    <t>APOYAR ADMINISTRATIVA Y ASISTENCIALMENTE A LAS INSPECCIONES DE POLICÍA DE LA LOCALIDAD DE USME.</t>
  </si>
  <si>
    <t xml:space="preserve">3 MES Y 2 DIAS </t>
  </si>
  <si>
    <t>14-44-101135709</t>
  </si>
  <si>
    <t>https://community.secop.gov.co/Public/Tendering/OpportunityDetail/Index?noticeUID=CO1.NTC.2280867&amp;isFromPublicArea=True&amp;isModal=False</t>
  </si>
  <si>
    <t>CO1.PCCNTR.2892920</t>
  </si>
  <si>
    <t>317-2021 CPS-AG(62115)</t>
  </si>
  <si>
    <t>LUIS GERARDO CAMARGO AMAYA</t>
  </si>
  <si>
    <t>DIAG  52 A  3D - 17 Sur</t>
  </si>
  <si>
    <t>gerardo.085@hotmail.com</t>
  </si>
  <si>
    <t>luisg.camargo@gobiernobogota.gov.co</t>
  </si>
  <si>
    <t>FDLUCD-317-2021(62115)</t>
  </si>
  <si>
    <t>PRESTAR LOS SERVICIOS TÉCNICOS, BRINDANDO APOYO EN EL IMPULSO DE LOS PROCESOS DE ASISTENCIA TÉCNICA A LOS PRODUCTORES AGRÍCOLAS URBANOS DE LA LOCALIDAD USME ACORDE A LOS LINEAMIENTOS ESTABLECIDOS PARA TAL FIN EN EL ACUERDO 605 DE 2015 PARA EL PROYECTO DE DE AGRICULTURA URBANA LA ALCALDÍA LOCAL DE USME.</t>
  </si>
  <si>
    <t>14-46-101056371</t>
  </si>
  <si>
    <t>https://community.secop.gov.co/Public/Tendering/OpportunityDetail/Index?noticeUID=CO1.NTC.2280884&amp;isFromPublicArea=True&amp;isModal=False</t>
  </si>
  <si>
    <t>CO1.PCCNTR.2892456</t>
  </si>
  <si>
    <t>318-2021-CPS-AG (62107)</t>
  </si>
  <si>
    <t>ANGELA GIMENA ESCUDERO BLANCO</t>
  </si>
  <si>
    <t>DG 69C SUR 14U 20</t>
  </si>
  <si>
    <t>gimena1783@gmail.com</t>
  </si>
  <si>
    <t>FDLUCD-318-2021(62107)</t>
  </si>
  <si>
    <t>PRESTAR LOS SERVICIOS DE APOYO ASISTENCIAL PARA LA A PROMOCIÓN ORIENTACIÓN Y EL FORTALECIMIENTO DE LOS PROCESOS DEPORTIVOS Y RECREATIVOS IMPULSADOS POR LA ALCALDIA LOCAL DE USME</t>
  </si>
  <si>
    <t>2 MES Y 25 DIAS</t>
  </si>
  <si>
    <t>14-46-101056663</t>
  </si>
  <si>
    <t>https://community.secop.gov.co/Public/Tendering/OpportunityDetail/Index?noticeUID=CO1.NTC.2282865&amp;isFromPublicArea=True&amp;isModal=False</t>
  </si>
  <si>
    <t>CO1.PCCNTR.2894893</t>
  </si>
  <si>
    <t xml:space="preserve">FDLUCD-319-2021 </t>
  </si>
  <si>
    <t>DERLY CUBILLOS ROMERO</t>
  </si>
  <si>
    <t>KR 13 137-61 SUR</t>
  </si>
  <si>
    <t xml:space="preserve">derlycu01@hotmail.com </t>
  </si>
  <si>
    <t>derly.cubillos@gobiernobogota.gov.co</t>
  </si>
  <si>
    <t>PARQUE AUTOMOTOR</t>
  </si>
  <si>
    <t>FDLUCD-319-2021</t>
  </si>
  <si>
    <t>PRESTACIÓN DE SERVICIOS PROFESIONALES PARA EL APOYO LOGÍSTICO Y ADMINISTRATIVO EN EL MANEJO DEL PARQUE AUTOMOTOR DE PROPIEDAD DE LA ALCALDÍA LOCAL DE USME</t>
  </si>
  <si>
    <t>15-44-101250110</t>
  </si>
  <si>
    <t>https://community.secop.gov.co/Public/Tendering/OpportunityDetail/Index?noticeUID=CO1.NTC.2284090&amp;isFromPublicArea=True&amp;isModal=False</t>
  </si>
  <si>
    <t>CO1.PCCNTR.2896477</t>
  </si>
  <si>
    <t xml:space="preserve">320-2021 CPS-AG (62107) </t>
  </si>
  <si>
    <t>ANGIE FERNANDA VILLABONA MELO</t>
  </si>
  <si>
    <t>CL 65 SUR N 01C E - 50 T4 APT 604</t>
  </si>
  <si>
    <t>angievillabona28@gmail.com</t>
  </si>
  <si>
    <t>FDLUCD-320-2021 (62107)</t>
  </si>
  <si>
    <t>PRESTAR LOS SERVICIOS DE APOYO ASISTENCIAL PARA LA PROMOCIÓN, ORIENTACIÓN Y FORTALECIMIENTO DE LOS PROCESOS DEPORTIVOS Y RECREATIVOS IMPULSADOS POR LA ALCALDIA LOCAL DE USME</t>
  </si>
  <si>
    <t>3 MESES</t>
  </si>
  <si>
    <t>930</t>
  </si>
  <si>
    <t>15-44-101250210</t>
  </si>
  <si>
    <t>https://community.secop.gov.co/Public/Tendering/OpportunityDetail/Index?noticeUID=CO1.NTC.2287752&amp;isFromPublicArea=True&amp;isModal=False</t>
  </si>
  <si>
    <t>CO1.PCCNTR.2900486</t>
  </si>
  <si>
    <t>321-2021 CPS-AG (62255)</t>
  </si>
  <si>
    <t>YURI ESMERALDA CANO RUIZ</t>
  </si>
  <si>
    <t>CL 90 SUR 6B 08 ESTE</t>
  </si>
  <si>
    <t>yuricano1638@gmail.com</t>
  </si>
  <si>
    <t>yuri.cano@gobiernobogota.gov.co</t>
  </si>
  <si>
    <t>FDLUCD-321-2021 (62255)</t>
  </si>
  <si>
    <t>APOYAR LA GESTÍÓN DOCUMENTAL DE LA ALCALDÍA LOCAL EN LA IMPLEMENTACIÓN DE LOS PROCESOS DE CLASIFICACIÓN, ORDENACIÓN, SELECCIÓN NATURAL, FOLIACIÓN, IDENTIFICACIÓN, LEVANTAMIENTO DE INVENTARIOS, ALMACENAMIENTO Y APLICACIÓN DE PROTOCOLOS DE ELIMINACIÓN Y TRANSFERENCIAS DOCUMENTALES DE ACUERDO CON LO CONTEMPLADO EN EL(LOS) PROYECTOS(S) 1856GOBIERNO ABIERTO Y TRANSPARENTE.</t>
  </si>
  <si>
    <t>13-30-11-60-348-000000-1846</t>
  </si>
  <si>
    <t>Usme comprometida con la seguridad</t>
  </si>
  <si>
    <t>2 MES Y 27 DIAS</t>
  </si>
  <si>
    <t>33-46-101034749</t>
  </si>
  <si>
    <t>https://community.secop.gov.co/Public/Tendering/OpportunityDetail/Index?noticeUID=CO1.NTC.2287362&amp;isFromPublicArea=True&amp;isModal=False</t>
  </si>
  <si>
    <t>CO1.PCCNTR.2900495</t>
  </si>
  <si>
    <t>322-2021 CPS-P (61864)</t>
  </si>
  <si>
    <t>KR 12 D 18 09 SUR</t>
  </si>
  <si>
    <t>luisaravelomoya@gmail.com</t>
  </si>
  <si>
    <t>luisa.ravelo@gobiernobogota.gov.co</t>
  </si>
  <si>
    <t>FDLUCD-322--2021 (61864)</t>
  </si>
  <si>
    <t>2 MES Y 24 DIAS</t>
  </si>
  <si>
    <t>15-44-101250610</t>
  </si>
  <si>
    <t>https://community.secop.gov.co/Public/Tendering/OpportunityDetail/Index?noticeUID=CO1.NTC.2287373&amp;isFromPublicArea=True&amp;isModal=False</t>
  </si>
  <si>
    <t>CO1.PCCNTR.2900691</t>
  </si>
  <si>
    <t>323-2021 CPS-AG (62107)</t>
  </si>
  <si>
    <t>MONICA JOHANNA CHIPATECUA QUEVEDO</t>
  </si>
  <si>
    <t>DG 50 A  54 63 SUR</t>
  </si>
  <si>
    <t>monicachipatecua6@gmail.com</t>
  </si>
  <si>
    <t>FDLUCD-323-2021 (62107)</t>
  </si>
  <si>
    <t>PRESTAR LOS SERVICIOS DE APOYO ASISTENCIAL PARA LA PROMOCION, ORIENTACION Y EL FORTALECIMIENTO DE LOS PROCESOS DEPORTIVOS Y RECREATIVOS IMPULSADOS POR LA ALCALDIA LOCAL DE USME</t>
  </si>
  <si>
    <t>2 MESES Y 26 DIAS</t>
  </si>
  <si>
    <t>5.160.000 </t>
  </si>
  <si>
    <t>15-44-101250409</t>
  </si>
  <si>
    <t>https://community.secop.gov.co/Public/Tendering/OpportunityDetail/Index?noticeUID=CO1.NTC.2295418&amp;isFromPublicArea=True&amp;isModal=False</t>
  </si>
  <si>
    <t>CO1.PCCNTR.2912314</t>
  </si>
  <si>
    <t>LEIDY MILENA ROJAS CERON</t>
  </si>
  <si>
    <t>324-2021-CPS-AG (61002)</t>
  </si>
  <si>
    <t>JHONY ANDRES OBANDO ROCHA</t>
  </si>
  <si>
    <t>CL 74SUR 14C 14</t>
  </si>
  <si>
    <t xml:space="preserve"> jhonnyobando067@gmail.com</t>
  </si>
  <si>
    <t>FDLUCD-324-2021 (61002)</t>
  </si>
  <si>
    <t>PRESTAR LOS SERVICIOS ASISTENCIALES Y OPERACIONALES EN EL APOYO DEL PROCESO DE AGRICULTURA URBANA Y PERIURBANA EN EL FONDO DEL DESARROLLO LOCAL DE LA ALCALDIA LOCAL DE USME, SEGUN LOS LINEAMIENTOS DEL ACUERDO DISTRITAL 605 DE 2015</t>
  </si>
  <si>
    <t>2 MESES Y 25 DIAS</t>
  </si>
  <si>
    <t>15-44-101250526</t>
  </si>
  <si>
    <t>https://community.secop.gov.co/Public/Tendering/OpportunityDetail/Index?noticeUID=CO1.NTC.2297701&amp;isFromPublicArea=True&amp;isModal=False</t>
  </si>
  <si>
    <t>CO1.PCCNTR.2915201</t>
  </si>
  <si>
    <t>325-2021-CPS-AG (61648)</t>
  </si>
  <si>
    <t>GEORGINA ADELAIDA SÁNCHEZ CARRILLO</t>
  </si>
  <si>
    <t>CL 75 B SUR 8 D 49</t>
  </si>
  <si>
    <t>adelaidaluna@hotmail.com</t>
  </si>
  <si>
    <t>georgina.sanchez@gobiernobogota.gov.co</t>
  </si>
  <si>
    <t>FDLUCD-325-2021 (61648)</t>
  </si>
  <si>
    <t>APOYAR ASISTENCIALMENTE LA GESTIÓN DOCUMENTAL DE LA ALCALDÍA LOCAL PARA LA IMPLEMENTACIÓN DEL PROCESO DE VERIFICACIÓN, SOPORTE Y ACOMPAÑAMIENTO, EN EL DESARROLLO DE LAS ACTIVIDADES PROPIAS DE LOS PROCESOS Y ACTUACIONES ADMINISTRATIVAS EXISTENTES, DEL ÁREA DE GESTIÓN POLICIVA</t>
  </si>
  <si>
    <t>15-44-101250546</t>
  </si>
  <si>
    <t>https://community.secop.gov.co/Public/Tendering/OpportunityDetail/Index?noticeUID=CO1.NTC.2298507&amp;isFromPublicArea=True&amp;isModal=False</t>
  </si>
  <si>
    <t>CO1.PCCNTR.2916902</t>
  </si>
  <si>
    <t>326-2021-CPS-AG (62447)</t>
  </si>
  <si>
    <t>WILLIAM LADINO ROBAYO</t>
  </si>
  <si>
    <t>AK 1493A 29 SUR</t>
  </si>
  <si>
    <t>willad75@gmail.com</t>
  </si>
  <si>
    <t>FDLUCD-326-2021 (62447)</t>
  </si>
  <si>
    <t>PRESTAR SUS SERVICIOS DE APOYO EN LA CONDUCCIÓN DE LOS VEHÍCULOS DE PROPIEDAD DEL FONDO DE DESARROLLO LOCAL DE USME</t>
  </si>
  <si>
    <t>15-44-101250521</t>
  </si>
  <si>
    <t>DERLY CUBILLOS</t>
  </si>
  <si>
    <t>https://community.secop.gov.co/Public/Tendering/OpportunityDetail/Index?noticeUID=CO1.NTC.2298819&amp;isFromPublicArea=True&amp;isModal=False</t>
  </si>
  <si>
    <t>CO1.PCCNTR.2916817</t>
  </si>
  <si>
    <t>327-2021-CPS-AG(62447)</t>
  </si>
  <si>
    <t>JORGE NESTOR ORJUELA ORJUELA</t>
  </si>
  <si>
    <t>CL 137 SUR . 2-02</t>
  </si>
  <si>
    <t>jorjillo2525@gmail.com</t>
  </si>
  <si>
    <t>FDLUCD-327-2021(62447)</t>
  </si>
  <si>
    <t xml:space="preserve"> PRESTAR SUS SERVICIOS DE APOYO EN LA CONDUCCION DE LOS VEHICULOS DE PRO PIEDAD DEL FONDO DE DESARROLLO LOCAL DE USME.</t>
  </si>
  <si>
    <t>36-46-101013878</t>
  </si>
  <si>
    <t>https://community.secop.gov.co/Public/Tendering/OpportunityDetail/Index?noticeUID=CO1.NTC.2298452&amp;isFromPublicArea=True&amp;isModal=False</t>
  </si>
  <si>
    <t>CO1.PCCNTR.2919529</t>
  </si>
  <si>
    <t>328-2021-CPS-AG (62447)</t>
  </si>
  <si>
    <t>DIEGO FERNANDO MORERA LEÓN</t>
  </si>
  <si>
    <t>VILLAVICENCIO (META)</t>
  </si>
  <si>
    <t>CL 91 A SUR 3 76</t>
  </si>
  <si>
    <t>leonmorera8812@gmail.com</t>
  </si>
  <si>
    <t>FDLUCD-328-2021(62447)</t>
  </si>
  <si>
    <t>PRESTAR SUS SERVICIOS DE APOYO EN LA CONDUCCION DE LOS VEHICULOS DE PROPIEDAD DEL FONDO DE DESARROLLO LOCAL DE USME.</t>
  </si>
  <si>
    <t>36-46-101013866</t>
  </si>
  <si>
    <t>https://community.secop.gov.co/Public/Tendering/OpportunityDetail/Index?noticeUID=CO1.NTC.2297907&amp;isFromPublicArea=True&amp;isModal=False</t>
  </si>
  <si>
    <t>CO1.PCCNTR.2916207</t>
  </si>
  <si>
    <t>329-2021 CPS-AG(62447)</t>
  </si>
  <si>
    <t>JOSE JHONSON GARZÓN MURILLO</t>
  </si>
  <si>
    <t>DIAG 134 a sur 12a 72</t>
  </si>
  <si>
    <t>jhongarmu@gmail.com</t>
  </si>
  <si>
    <t>FDLUCD-329-2021 (62447)</t>
  </si>
  <si>
    <t>PRESTAR SUS SERVICIOS DE APOYO EN LA CONDUCCION DE LOS VEHICULOS DE PRO PIEDAD DEL FONDO DE DESARROLLO LOCAL DE USME.</t>
  </si>
  <si>
    <t>14-46-101056741</t>
  </si>
  <si>
    <t>https://community.secop.gov.co/Public/Tendering/OpportunityDetail/Index?noticeUID=CO1.NTC.2299412&amp;isFromPublicArea=True&amp;isModal=False</t>
  </si>
  <si>
    <t>CO1.PCCNTR.2917387</t>
  </si>
  <si>
    <t>330-2021 CPS-AG (62447)</t>
  </si>
  <si>
    <t>JOHN FREDY MORENO LAZARO</t>
  </si>
  <si>
    <t>KR 14  114 SUR 26 IN 2</t>
  </si>
  <si>
    <t>johnfm1981@hotmail.com</t>
  </si>
  <si>
    <t>FDLUCD-330-2021 (62447)</t>
  </si>
  <si>
    <t>36-46-101013868</t>
  </si>
  <si>
    <t>https://community.secop.gov.co/Public/Tendering/OpportunityDetail/Index?noticeUID=CO1.NTC.2300243&amp;isFromPublicArea=True&amp;isModal=False</t>
  </si>
  <si>
    <t>CO1.PCCNTR.2918535</t>
  </si>
  <si>
    <t>331-2021 CPS-AG (62447)</t>
  </si>
  <si>
    <t>GERARDO RUBIO</t>
  </si>
  <si>
    <t>KR 13 No. 134 - 01 sur</t>
  </si>
  <si>
    <t>rubiogerardo35@gmail.com</t>
  </si>
  <si>
    <t>FDLUCD-331-2021 (62447)</t>
  </si>
  <si>
    <t>PRESTAR SUS SERVICIOS DE APOYO EN LA CONDUCCIÓN DE LOS VEHÍCULOS DE PROPIEDAD DEL FONDO DE DESARROLLO LOCAL DE USME.</t>
  </si>
  <si>
    <t>15-44-101250616</t>
  </si>
  <si>
    <t>https://community.secop.gov.co/Public/Tendering/OpportunityDetail/Index?noticeUID=CO1.NTC.2298903&amp;isFromPublicArea=True&amp;isModal=False</t>
  </si>
  <si>
    <t>CO1.PCCNTR.2916872</t>
  </si>
  <si>
    <t>332-2021 CPS-AG (62727)</t>
  </si>
  <si>
    <t>WILSON GORDO CONTRERAS</t>
  </si>
  <si>
    <t>CL 101 SUR 6f-09 este</t>
  </si>
  <si>
    <t>wilsongordocontreras@gimail.com</t>
  </si>
  <si>
    <t>FDLUCD-332-2021 (62727)</t>
  </si>
  <si>
    <t>PRESTAR SUS SERVICIOS COMO OPERARIO DE MAQUINARIA PESADA DE PROPIEDAD DE LA ALCALDIA LOCAL DE USME QUE LE SEA ASIGNADA PARA LA REALIZACION DE LABORES DE MANTENIMIENTO DE LA MALLA VIAL Y LAS ZONAS PUBLICAS DE LA LOCALIDAD ASI COMO ATENDER LAS EMERGENCIAS VIALES QUE SURJAN EN LA LOCALIDAD DE USME</t>
  </si>
  <si>
    <t>2 MESES Y 21 DIAS</t>
  </si>
  <si>
    <t>36-46-101013885</t>
  </si>
  <si>
    <t>https://community.secop.gov.co/Public/Tendering/OpportunityDetail/Index?noticeUID=CO1.NTC.2299011&amp;isFromPublicArea=True&amp;isModal=False</t>
  </si>
  <si>
    <t>CO1.PCCNTR.2917313</t>
  </si>
  <si>
    <t>333-2021-CPS-AG (62447)</t>
  </si>
  <si>
    <t>WILLIAM ALFONSO MARTINEZ ROSAS</t>
  </si>
  <si>
    <t>CL 78 SUR 3-25</t>
  </si>
  <si>
    <t>williamalfonsorosas69@gmail.com</t>
  </si>
  <si>
    <t>FDLUCD-333-2021(62447)</t>
  </si>
  <si>
    <t>PRESTAR SUS SERVICIOS DE APOYO EN LA CONDUCCION DE LOS VEHICULOS DE PROPIEDAD DEL FONDO DE DESARROLLO LOCAL DE USME</t>
  </si>
  <si>
    <t>15-44-101250598</t>
  </si>
  <si>
    <t>https://community.secop.gov.co/Public/Tendering/OpportunityDetail/Index?noticeUID=CO1.NTC.2300955&amp;isFromPublicArea=True&amp;isModal=False</t>
  </si>
  <si>
    <t>CO1.PCCNTR.2919335</t>
  </si>
  <si>
    <t>334-2021-CPS AG (62447)</t>
  </si>
  <si>
    <t>VICTOR JULIAN ARIAS QUINTERO</t>
  </si>
  <si>
    <t>EL COLEGIO (CUNDINAMARCA)</t>
  </si>
  <si>
    <t>CL 92 A SUR  1C 67</t>
  </si>
  <si>
    <t>vjarias8622@gmail.com</t>
  </si>
  <si>
    <t>FDLUCD-334-2021 (62447)</t>
  </si>
  <si>
    <t>36-46-101013877</t>
  </si>
  <si>
    <t>https://community.secop.gov.co/Public/Tendering/OpportunityDetail/Index?noticeUID=CO1.NTC.2302304&amp;isFromPublicArea=True&amp;isModal=False</t>
  </si>
  <si>
    <t>CO1.PCCNTR.2919592</t>
  </si>
  <si>
    <t>335-2021-CPSAG (62447)</t>
  </si>
  <si>
    <t>HECTOR SANCHEZ</t>
  </si>
  <si>
    <t>26/03/1651</t>
  </si>
  <si>
    <t>GUAMO (TOLIMA)</t>
  </si>
  <si>
    <t>CL 75 SUR 12 46</t>
  </si>
  <si>
    <t>hectorsanchez19134@gmail.com</t>
  </si>
  <si>
    <t>FDLUCD-335-2021 (62447)</t>
  </si>
  <si>
    <t>36-46-101013881</t>
  </si>
  <si>
    <t>https://community.secop.gov.co/Public/Tendering/OpportunityDetail/Index?noticeUID=CO1.NTC.2303942&amp;isFromPublicArea=True&amp;isModal=False</t>
  </si>
  <si>
    <t>CO1.PCCNTR.2921995</t>
  </si>
  <si>
    <t>336-2021-CPS-AG (62447)</t>
  </si>
  <si>
    <t>LUIS ALFREDO PEREZ</t>
  </si>
  <si>
    <t>CHITA (BOYACA)</t>
  </si>
  <si>
    <t>KR 12  73 A 57 SUR</t>
  </si>
  <si>
    <t>luisalfredoperez778@gmail.com</t>
  </si>
  <si>
    <t>FDLUCD-336-2021(62447)</t>
  </si>
  <si>
    <t>15-44-101250773</t>
  </si>
  <si>
    <t>https://community.secop.gov.co/Public/Tendering/OpportunityDetail/Index?noticeUID=CO1.NTC.2305286&amp;isFromPublicArea=True&amp;isModal=False</t>
  </si>
  <si>
    <t>CO1.PCCNTR.2923936</t>
  </si>
  <si>
    <t>FDLU-MC-005-2021</t>
  </si>
  <si>
    <t>337-MC-FDLU-2021 (62806)</t>
  </si>
  <si>
    <t>CORSINAPSIS</t>
  </si>
  <si>
    <t>KR 5 ESTE 95 33 SUR</t>
  </si>
  <si>
    <t>corsinapsis2021@gmail.com</t>
  </si>
  <si>
    <t>CONTRATAR PRESTACIÓN DE SERVICIOS DE APOYO LOGÍSTICO PARA EL DESARROLLO DE LAS ACTIVIDADES DE LA FASE II DE LOS PRESUPUESTOS PARTICIPATIVOS DE LA VIGENCIA 2021, EN LA LOCALIDAD DE USME</t>
  </si>
  <si>
    <t>90 DIAS</t>
  </si>
  <si>
    <t>3179018–2</t>
  </si>
  <si>
    <t>CAROLINA AVILA</t>
  </si>
  <si>
    <t>https://community.secop.gov.co/Public/Tendering/OpportunityDetail/Index?noticeUID=CO1.NTC.2294503&amp;isFromPublicArea=True&amp;isModal=False</t>
  </si>
  <si>
    <t>CO1.PCCNTR.2926815</t>
  </si>
  <si>
    <t>338-2021 CPS-AG (61002)</t>
  </si>
  <si>
    <t>DIEGO FERNANDO MARIN SUAREZ</t>
  </si>
  <si>
    <t>CL 117 C SUR 0-21 ESTE</t>
  </si>
  <si>
    <t>zona5gars@hotmail.com</t>
  </si>
  <si>
    <t>FDLUCD-338-2021 (61002)</t>
  </si>
  <si>
    <t>15-44-101250827</t>
  </si>
  <si>
    <t>https://community.secop.gov.co/Public/Tendering/OpportunityDetail/Index?noticeUID=CO1.NTC.2308456&amp;isFromPublicArea=True&amp;isModal=False</t>
  </si>
  <si>
    <t>CO1.PCCNTR.2927130</t>
  </si>
  <si>
    <t>339-2021 CPS-AG (62447)</t>
  </si>
  <si>
    <t>JOHN CARLOS RAMOS MARTIN</t>
  </si>
  <si>
    <t xml:space="preserve"> KR 6 No 96-15 SUR</t>
  </si>
  <si>
    <t>carlossr05@hotmail.com</t>
  </si>
  <si>
    <t>FDLUCD-339-2021 (62447)</t>
  </si>
  <si>
    <t>2 MESES Y 19 DIAS</t>
  </si>
  <si>
    <t>15-44-101250840</t>
  </si>
  <si>
    <t>https://community.secop.gov.co/Public/Tendering/OpportunityDetail/Index?noticeUID=CO1.NTC.2311967&amp;isFromPublicArea=True&amp;isModal=False</t>
  </si>
  <si>
    <t>CO1.PCCNTR.2931610</t>
  </si>
  <si>
    <t>340-2021 CPS-AG (61105)</t>
  </si>
  <si>
    <t>DAYAN NATALIA CHACÓN MURILLO</t>
  </si>
  <si>
    <t>TV 74 11 35 T 15 AP 301</t>
  </si>
  <si>
    <t>ncmello09@hotmail.com</t>
  </si>
  <si>
    <t>FDLUCD-340-2021 (61105)</t>
  </si>
  <si>
    <t>15-44-101250872</t>
  </si>
  <si>
    <t>https://community.secop.gov.co/Public/Tendering/OpportunityDetail/Index?noticeUID=CO1.NTC.2311978&amp;isFromPublicArea=True&amp;isModal=False</t>
  </si>
  <si>
    <t>CO1.PCCNTR.2931350</t>
  </si>
  <si>
    <t>341-2021-CPS-AG (62447)</t>
  </si>
  <si>
    <t>JAIME ALEJANDRO CORTES CORTES</t>
  </si>
  <si>
    <t>CHIQUINQUIRA (BOYACA)</t>
  </si>
  <si>
    <t>CR 30 39 09 SUR</t>
  </si>
  <si>
    <t>cortesalejito@gmail.com</t>
  </si>
  <si>
    <t>FDLUCD-341-2021 (62447)</t>
  </si>
  <si>
    <t>2 MESES Y 18 DIAS</t>
  </si>
  <si>
    <t>15-44-101250875</t>
  </si>
  <si>
    <t>https://community.secop.gov.co/Public/Tendering/OpportunityDetail/Index?noticeUID=CO1.NTC.2314209&amp;isFromPublicArea=True&amp;isModal=False</t>
  </si>
  <si>
    <t>CO1.PCCNTR.2933605</t>
  </si>
  <si>
    <t>JORGE ARTURO HUERTAS MOLINA</t>
  </si>
  <si>
    <t>342-2021-CPS-AG (62447)</t>
  </si>
  <si>
    <t>JAVIER HERNAN RODRIGUEZ PEÑUELA</t>
  </si>
  <si>
    <t>CL 69 SUR 12 43</t>
  </si>
  <si>
    <t>javiro709@hotmail.com</t>
  </si>
  <si>
    <t>FDLUCD-342-2021(62447)</t>
  </si>
  <si>
    <t>2 MESES Y 17 DIAS</t>
  </si>
  <si>
    <t>30-46-101008505</t>
  </si>
  <si>
    <t>https://community.secop.gov.co/Public/Tendering/OpportunityDetail/Index?noticeUID=CO1.NTC.2314695&amp;isFromPublicArea=True&amp;isModal=False</t>
  </si>
  <si>
    <t>CO1.PCCNTR.2934135</t>
  </si>
  <si>
    <t>343-2021 CPS - AG (62447)</t>
  </si>
  <si>
    <t>MIGUEL ANTONIO RAMIREZ ORJUELA</t>
  </si>
  <si>
    <t>CL 76A SUR 98 40</t>
  </si>
  <si>
    <t>aro2355@hotmail.com</t>
  </si>
  <si>
    <t>FDLUCD-343-2021 (62447)</t>
  </si>
  <si>
    <t>15-44-101251049</t>
  </si>
  <si>
    <t>https://community.secop.gov.co/Public/Tendering/OpportunityDetail/Index?noticeUID=CO1.NTC.2315816&amp;isFromPublicArea=True&amp;isModal=False</t>
  </si>
  <si>
    <t>CO1.PCCNTR.2935064</t>
  </si>
  <si>
    <t>344-2021-CPS-AG (62447)</t>
  </si>
  <si>
    <t>HAROLD WILSON BUSTOS LETRADO</t>
  </si>
  <si>
    <t>TV 10 B 36 C 10 SUR E</t>
  </si>
  <si>
    <t>harold.bustos@outlook.es</t>
  </si>
  <si>
    <t>colpensiones</t>
  </si>
  <si>
    <t>FDLUCD-344-2021 (62447)</t>
  </si>
  <si>
    <t>2 MESES Y 11 DIAS</t>
  </si>
  <si>
    <t>15-44-101251316</t>
  </si>
  <si>
    <t>https://community.secop.gov.co/Public/Tendering/OpportunityDetail/Index?noticeUID=CO1.NTC.2329751&amp;isFromPublicArea=True&amp;isModal=False</t>
  </si>
  <si>
    <t>CO1.PCCNTR.2952211</t>
  </si>
  <si>
    <t>FDLUCD-345-2021 AG (62727)</t>
  </si>
  <si>
    <t>GILBERTO ACEVEDO</t>
  </si>
  <si>
    <t>CL 75 B  9 A 09 SUR</t>
  </si>
  <si>
    <t>gilber3acevedo@gmail.com</t>
  </si>
  <si>
    <t>FDLUCD-345-2021 (62727)</t>
  </si>
  <si>
    <t>2 MESES Y 10 DIAS</t>
  </si>
  <si>
    <t>15-46-101022558</t>
  </si>
  <si>
    <t>https://community.secop.gov.co/Public/Tendering/OpportunityDetail/Index?noticeUID=CO1.NTC.2328245&amp;isFromPublicArea=True&amp;isModal=False</t>
  </si>
  <si>
    <t>CO1.PCCNTR.2949487</t>
  </si>
  <si>
    <t>346-2021-FDLU-AG(62447)</t>
  </si>
  <si>
    <t>MIGUEL ANGEL VALENCIA MORA</t>
  </si>
  <si>
    <t>LIBANO (TOLIMA)</t>
  </si>
  <si>
    <t>CR 7 A 99 55 SUR</t>
  </si>
  <si>
    <t>mahi1577@hotmail.com</t>
  </si>
  <si>
    <t>FDLUCD-346-2021(62447)</t>
  </si>
  <si>
    <t>14-46-101057162</t>
  </si>
  <si>
    <t>https://community.secop.gov.co/Public/Tendering/OpportunityDetail/Index?noticeUID=CO1.NTC.2329522&amp;isFromPublicArea=True&amp;isModal=False</t>
  </si>
  <si>
    <t>CO1.PCCNTR.2951139</t>
  </si>
  <si>
    <t>347-2021 CPS-AG (62727)</t>
  </si>
  <si>
    <t>EDGAR AUGUSTO CANTOR DIAZ</t>
  </si>
  <si>
    <t>MEDINA (CUNDINAMARCA)</t>
  </si>
  <si>
    <t>TV 14P BIS A 68 A 36 SUR</t>
  </si>
  <si>
    <t>edgarcantor1@like.com</t>
  </si>
  <si>
    <t>FDLUCD-347-2021 (62727)</t>
  </si>
  <si>
    <t>2 MESES Y 7 DIAS</t>
  </si>
  <si>
    <t>15-44-101251424</t>
  </si>
  <si>
    <t>https://community.secop.gov.co/Public/Tendering/OpportunityDetail/Index?noticeUID=CO1.NTC.2330329&amp;isFromPublicArea=True&amp;isModal=False</t>
  </si>
  <si>
    <t>CO1.PCCNTR.2952279</t>
  </si>
  <si>
    <t>348-2021-CPS-AG (62447)</t>
  </si>
  <si>
    <t>GERARDO GARCÍA REY</t>
  </si>
  <si>
    <t>CR 14 - 74 C 18 SUR</t>
  </si>
  <si>
    <t>garciareygerardo@gmail.com</t>
  </si>
  <si>
    <t>FDLUCD-348-2021 (62447)</t>
  </si>
  <si>
    <t>14-46-101057258</t>
  </si>
  <si>
    <t>https://community.secop.gov.co/Public/Tendering/OpportunityDetail/Index?noticeUID=CO1.NTC.2334308&amp;isFromPublicArea=True&amp;isModal=False</t>
  </si>
  <si>
    <t>CO1.PCCNTR.2957801</t>
  </si>
  <si>
    <t>349-2021 CPS-AG (61710)</t>
  </si>
  <si>
    <t>LETICIA PALACIOS LEMUS</t>
  </si>
  <si>
    <t>QUIBDO (CHOCO)</t>
  </si>
  <si>
    <t>KR 6 D ESTE 89 45 SUR</t>
  </si>
  <si>
    <t>soledadpalacioslemus@gmail.com</t>
  </si>
  <si>
    <t>FDLUCD-349-2021 (61710)</t>
  </si>
  <si>
    <t>APOYAR AL ALCALDE LOCAL EN EL FORTALECIMIENTO E INCLUSION DE LAS COMUNIDADES NEGRAS, AFROCOLOMBIANAS Y PALENQUERAS EN EL MARCO DE LA POLITICA PUBLICA DISTRITAL AFRODESCENDIENTES EN LOS RECONOCIMIENTOS DE SABERES ANCESTRALES EN MEDICINA</t>
  </si>
  <si>
    <t>13-30-11-60-106-000000-1797</t>
  </si>
  <si>
    <t>Apoyos en estrategia de salud para la localidad</t>
  </si>
  <si>
    <t>15-44-101251493</t>
  </si>
  <si>
    <t>YEISON VALENCIA</t>
  </si>
  <si>
    <t>https://community.secop.gov.co/Public/Tendering/OpportunityDetail/Index?noticeUID=CO1.NTC.2335653&amp;isFromPublicArea=True&amp;isModal=False</t>
  </si>
  <si>
    <t>CO1.PCCNTR.2959738</t>
  </si>
  <si>
    <t>FDLUCD-350-2021 AG (62727)</t>
  </si>
  <si>
    <t>WILLAM EXNEIDER PULIDO MARTINEZ</t>
  </si>
  <si>
    <t> KR 8B No 91-40 SUR</t>
  </si>
  <si>
    <t>duvan-jhonier@hotmail.com</t>
  </si>
  <si>
    <t>FDLUCD-350-2021 (62727)</t>
  </si>
  <si>
    <t>2 MESES Y 5 DIAS</t>
  </si>
  <si>
    <t>15-44-101251696</t>
  </si>
  <si>
    <t>https://community.secop.gov.co/Public/Tendering/OpportunityDetail/Index?noticeUID=CO1.NTC.2343286&amp;isFromPublicArea=True&amp;isModal=False</t>
  </si>
  <si>
    <t>CO1.PCCNTR.2969431</t>
  </si>
  <si>
    <t>351-2021 CPS-P (61649)</t>
  </si>
  <si>
    <t xml:space="preserve">EDGAR TAUTIVA FLOREZ, </t>
  </si>
  <si>
    <t>CL74B SURr14A19</t>
  </si>
  <si>
    <t>ing.edgartautiva@gmail.com</t>
  </si>
  <si>
    <t>Ingeniero Agronomo</t>
  </si>
  <si>
    <t>FDLUCD-351-2021 (61649)</t>
  </si>
  <si>
    <t>PRESTAR LOS SERVICIOS PROFESIONALES, BRINDANDO APOYO EN EL IMPULSO DE LOS PROCESOS DE ASISTENCIA TECNICA A LOS PRODUCTORES AGRICOLAS URBANOS DE LA LOCALIDAD USME ACORDE A LOS LINEAMIENTOS ESTABLECIDOS PARA TAL FIN EN EL ACUERDO 605 DE 2015 PARA EL PROYECTO DE AGRICULTURA URBANA LA ALCALDIA LOCAL DE USME</t>
  </si>
  <si>
    <t>2 MESES Y 4 DIAS</t>
  </si>
  <si>
    <t>15-44-101251749</t>
  </si>
  <si>
    <t>https://community.secop.gov.co/Public/Tendering/OpportunityDetail/Index?noticeUID=CO1.NTC.2345895&amp;isFromPublicArea=True&amp;isModal=False</t>
  </si>
  <si>
    <t>CO1.PCCNTR.2972986</t>
  </si>
  <si>
    <t>352-2021-CPS-AG (62261)</t>
  </si>
  <si>
    <t>LEIDY JOHANNA VINASCO MARTINEZ</t>
  </si>
  <si>
    <t>LA VICTORIA (VALLE)</t>
  </si>
  <si>
    <t>CL 49 B BIS 02 12 ESTE</t>
  </si>
  <si>
    <t>crilay22@hotmail.com</t>
  </si>
  <si>
    <t>FDLUCD-352-2021 (62261)</t>
  </si>
  <si>
    <t>PRESTAR LOS SERVICIOS DE APOYO ASISTENCIAL PARA LA PROMOCIÓN, ORIENTACIÓN Y EL FORTALECIMIENTO DE LOS PROCESOS CULTURALES Y ARTISTICOS IMPULSADOS POR LA ALCALDIA LOCAL DE USME</t>
  </si>
  <si>
    <t>2 MESES Y 3 DIAS</t>
  </si>
  <si>
    <t>14-46-101057522</t>
  </si>
  <si>
    <t>https://community.secop.gov.co/Public/Tendering/OpportunityDetail/Index?noticeUID=CO1.NTC.2347020&amp;isFromPublicArea=True&amp;isModal=False</t>
  </si>
  <si>
    <t>CO1.PCCNTR.2974820</t>
  </si>
  <si>
    <t>353-2021-CPS-AG (62261)</t>
  </si>
  <si>
    <t>PAULA ALEJANDRA SUAREZ MARTINEZ</t>
  </si>
  <si>
    <t>CL 77 B SUR 14 C 67 INT 1</t>
  </si>
  <si>
    <t>aleja.sumartinez@hotmail.com</t>
  </si>
  <si>
    <t>FDLUCD-353-2021(62261)</t>
  </si>
  <si>
    <t>PRESTAR LOS SERVICIOS DE APOYO ASISTENCIAL PARA LA PROMOCION, ORIENTACION Y EL FORTALECIMIENTO DE LOS PROCESOS CULTURALES Y ARTISTICOS IMPULSADOS POR LA ALCALDIA LOCAL DE USME</t>
  </si>
  <si>
    <t>1 MES Y 27 DIAS</t>
  </si>
  <si>
    <t>cv-100017684</t>
  </si>
  <si>
    <t>https://community.secop.gov.co/Public/Tendering/OpportunityDetail/Index?noticeUID=CO1.NTC.2351455&amp;isFromPublicArea=True&amp;isModal=False</t>
  </si>
  <si>
    <t>CO1.PCCNTR.2980242</t>
  </si>
  <si>
    <t>354-2021-CPS-AG (62727)</t>
  </si>
  <si>
    <t>ANGEL ALBERTO GUZMAN BERMUDEZ</t>
  </si>
  <si>
    <t>META (VILLAVICENCIO)</t>
  </si>
  <si>
    <t>CL 69 D BIS SUR 270</t>
  </si>
  <si>
    <t>angelalbertoguzmanbermudez26@gmail.com</t>
  </si>
  <si>
    <t>FDLUCD-354-2021(62727)</t>
  </si>
  <si>
    <t>PRESTAR SUS SERVICIOS COMO OPERARIO DE MAQUINARIA PESADA DE PROPIEDAD DELA ALCALDIA LOCAL DE USME QUE LE SEA ASIGNADA PARA LA REALIZACION DE LA BORES DE MANTENIMIENTO DE LA MALLA VIAL LAS ZONAS PUBLICAS DE LA LOCALIDAD ASI COMO ATENDER LAS EMERGENCIAS VIALES QUE SURJAN EN LA LOCALIDAD DE USME</t>
  </si>
  <si>
    <t>1 MES Y 28 DIAS</t>
  </si>
  <si>
    <t>CV-100017604</t>
  </si>
  <si>
    <t>https://community.secop.gov.co/Public/Tendering/OpportunityDetail/Index?noticeUID=CO1.NTC.2352520&amp;isFromPublicArea=True&amp;isModal=False</t>
  </si>
  <si>
    <t>CO1.PCCNTR.2982735</t>
  </si>
  <si>
    <t>355-2021 CPS-AG (62727)</t>
  </si>
  <si>
    <t xml:space="preserve">NIRZA CANO TOVAR </t>
  </si>
  <si>
    <t>HOBO (HUILA)</t>
  </si>
  <si>
    <t>CR 80 26 84 SUR</t>
  </si>
  <si>
    <t>zarin6129124@gmail.com</t>
  </si>
  <si>
    <t>FDLUCD-355-2021 (62727)</t>
  </si>
  <si>
    <t>15-44-101251894</t>
  </si>
  <si>
    <t>https://community.secop.gov.co/Public/Tendering/OpportunityDetail/Index?noticeUID=CO1.NTC.2352522&amp;isFromPublicArea=True&amp;isModal=False</t>
  </si>
  <si>
    <t>CO1.PCCNTR.2982298</t>
  </si>
  <si>
    <t>DAYANA CARDENAS</t>
  </si>
  <si>
    <t>356-2021 CPS-P (62506)</t>
  </si>
  <si>
    <t>BRIGITTE ALEXANDREA LEON HERNANDEZ</t>
  </si>
  <si>
    <t>CR 23 43- 77 sur</t>
  </si>
  <si>
    <t>brigitteleon63@gmail.com</t>
  </si>
  <si>
    <t>brigitte.leon@gobiernobogota.gov.co</t>
  </si>
  <si>
    <t>FDLUCD-356-2021 (62506)</t>
  </si>
  <si>
    <t>15-44-101251971</t>
  </si>
  <si>
    <t>https://community.secop.gov.co/Public/Tendering/OpportunityDetail/Index?noticeUID=CO1.NTC.2357932&amp;isFromPublicArea=True&amp;isModal=False</t>
  </si>
  <si>
    <t>CO1.PCCNTR.2988943</t>
  </si>
  <si>
    <t>357-2021-CPS-AG (61710)</t>
  </si>
  <si>
    <t>JANETH ALICIA RODRIGUEZ SUAREZ</t>
  </si>
  <si>
    <t>LA CHORRERA (AMAZONAS)</t>
  </si>
  <si>
    <t>Cl 105 SUR 11 09</t>
  </si>
  <si>
    <t>rjanethalicia@gmail.com</t>
  </si>
  <si>
    <t>FDLUCD-357-2021 (61710)</t>
  </si>
  <si>
    <t>APOYAR AL ALCALDE LOCAL EN EL FORTALECIMIENTO E INCLUSION DE LAS COMUNIDADES NEGRAS, AFROCOLOMBIANAS Y PALENQUERAS EN EL MARCO DE LA POLITICA PUBLICA DISTRITAL AFRODESCENDIENTES EN LOS RECONOCIMIENTOS DE SABERES ANCESTRALES EN MEDICINA.</t>
  </si>
  <si>
    <t>1 MES Y 26 DIAS</t>
  </si>
  <si>
    <t>15-44-101252014</t>
  </si>
  <si>
    <t>https://community.secop.gov.co/Public/Tendering/OpportunityDetail/Index?noticeUID=CO1.NTC.2358479&amp;isFromPublicArea=True&amp;isModal=False</t>
  </si>
  <si>
    <t>CO1.PCCNTR.2989949</t>
  </si>
  <si>
    <t>358-2021 CPS-P (62261)</t>
  </si>
  <si>
    <t>LUIS GONZALO ORTIZ PABON</t>
  </si>
  <si>
    <t>CL114 A SUR 705</t>
  </si>
  <si>
    <t>luortizp@unal.edu.co</t>
  </si>
  <si>
    <t>FDLUCD-358-2021(62261)</t>
  </si>
  <si>
    <t>PRESTAR LOS SERVICIOS DE APOYO ASISTENCIAL PARA LA PROMOCION,ORIENTACIONY EL FORTALECIMIENTO DE LOS PROCESOS CULTURALES Y ARTISTICOS IMPULSADOS POR LA ALCALDIA LOCAL DE USME</t>
  </si>
  <si>
    <t>14-46-101057612</t>
  </si>
  <si>
    <t>https://community.secop.gov.co/Public/Tendering/OpportunityDetail/Index?noticeUID=CO1.NTC.2358564&amp;isFromPublicArea=True&amp;isModal=False</t>
  </si>
  <si>
    <t>CO1.PCCNTR.2989771</t>
  </si>
  <si>
    <t>359-2021 CPS-AG (62079)</t>
  </si>
  <si>
    <t>AYDA ROSINI COPETE WALDO</t>
  </si>
  <si>
    <t>ISTMINA (CHOCO)</t>
  </si>
  <si>
    <t>CL 90 B SUR 13 C 54 EST</t>
  </si>
  <si>
    <t xml:space="preserve"> mirosini8@hotmail.com</t>
  </si>
  <si>
    <t>FDLUCD-359-2021(62079)</t>
  </si>
  <si>
    <t>BRINDAR APOYO ASISTENCIAL AL ALCALDE (SA) LOCAL EN EL FORTALECIMIENTO E INCLUSIÓN DE LAS COMUNIDADES NEGRAS AFROCOLOMBIANAS Y PALENQUE RAS EN EL MARCO DE LA POLÍTICA PÚBLICA DISTRITAL AFRODESCENDIENTES EN LOS RECONOCIMIENTOS DE SABERES ANCESTRALES EN MEDICINA</t>
  </si>
  <si>
    <t>15-44-101252066</t>
  </si>
  <si>
    <t>https://community.secop.gov.co/Public/Tendering/OpportunityDetail/Index?noticeUID=CO1.NTC.2360554&amp;isFromPublicArea=True&amp;isModal=False</t>
  </si>
  <si>
    <t>CO1.PCCNTR.2992272</t>
  </si>
  <si>
    <t>360-2021 CPS-P (63799)</t>
  </si>
  <si>
    <t>GABRIEL RICARDO CAMACHO ARCILA</t>
  </si>
  <si>
    <t>CL 95 71 75 APTO 1603 T 5</t>
  </si>
  <si>
    <t>grcamacho07@hotmail.com</t>
  </si>
  <si>
    <t>Skandia</t>
  </si>
  <si>
    <t>FDLUCD-360-2021 (63799)</t>
  </si>
  <si>
    <t>PRESTAR SERVICIOS PROFESIONALES ESPECIALIZADOS AL DESPACHO Y A LAS DIFERENTES AREAS DEL FONDO DE DESARROLLO LOCAL DE USME EN CUMPLIMIENTO A LAS METAS ESTABLECIDAS EN EL "PLAN DE DESARROLLO LOCAL 2021-2024</t>
  </si>
  <si>
    <t>15-44-101252155</t>
  </si>
  <si>
    <t>https://community.secop.gov.co/Public/Tendering/OpportunityDetail/Index?noticeUID=CO1.NTC.2364041&amp;isFromPublicArea=True&amp;isModal=False</t>
  </si>
  <si>
    <t>CO1.PCCNTR.2996758</t>
  </si>
  <si>
    <t>OC 78881</t>
  </si>
  <si>
    <t>FDLU-OC-361-2021(63929)</t>
  </si>
  <si>
    <t>ORGANIZACIÓN TERPEL S.A.</t>
  </si>
  <si>
    <t>CL 103 14A - 53</t>
  </si>
  <si>
    <t>colombiacompraefic@terpel.com</t>
  </si>
  <si>
    <t>ADQUISICIÓN SUMINISTRO DE COMBUSTIBLE NACIONAL EN VIRTUD DEL CCENEG-003-1-2018”.</t>
  </si>
  <si>
    <t>13-30-11-60-449-000000-1847-1310202010203</t>
  </si>
  <si>
    <t>Movilidad local sostenible        Productos de hornos de coque, de
refinación de petróleo y combustible</t>
  </si>
  <si>
    <t>5 MES Y 5 DIAS</t>
  </si>
  <si>
    <t>https://colombiacompra.gov.co/tienda-virtual-del-estado-colombiano/ordenes-compra/?number_order=78881&amp;state=&amp;entity=&amp;tool=&amp;date_to&amp;date_from</t>
  </si>
  <si>
    <t>362-2021-CPS-P-63759</t>
  </si>
  <si>
    <t>GUILLERMO ANDRES LONDOÑO RUIZ</t>
  </si>
  <si>
    <t>CR 50 4 170 T 2 APTO 306</t>
  </si>
  <si>
    <t>glondonor2@gmail.com</t>
  </si>
  <si>
    <t>FDLUCD-362-2021 (63759)</t>
  </si>
  <si>
    <t>PRESTAR LOS SERVICIOS PROFESIONALES AL AREA DE GESTION DEL DESARROLLO LOCAL DE LA ALCALDIA LOCAL DE USME EN LOS PROCEDIMIENTOS ADMINISTRATIVOS Y JURIDICOS QUE ADELANTE EL FDLU, ASI COMO EN LOS PROCEDIMIENTOS JURIDICOS DE LAS ETAPAS PRECONTRACTUALES, CONTRACTUALES Y POSTCONTRACTUALES DEL FDLU</t>
  </si>
  <si>
    <t>1 MES Y 21 DIAS</t>
  </si>
  <si>
    <t>14-46-101057812</t>
  </si>
  <si>
    <t>https://community.secop.gov.co/Public/Tendering/OpportunityDetail/Index?noticeUID=CO1.NTC.2373025&amp;isFromPublicArea=True&amp;isModal=False</t>
  </si>
  <si>
    <t>CO1.PCCNTR.3007626</t>
  </si>
  <si>
    <t>HECTOR DUARTE</t>
  </si>
  <si>
    <t>363-2021-CPS-P-(63758)</t>
  </si>
  <si>
    <t>WILLIAM ANDRES OSPINA ROA</t>
  </si>
  <si>
    <t>CR 81 D 22 C 62</t>
  </si>
  <si>
    <t>waor2020@gmail.com</t>
  </si>
  <si>
    <t>FDLUCD-363-2021 (63758)</t>
  </si>
  <si>
    <t>1 MES Y 22 DIAS</t>
  </si>
  <si>
    <t>15-44-101252310</t>
  </si>
  <si>
    <t>https://community.secop.gov.co/Public/Tendering/OpportunityDetail/Index?noticeUID=CO1.NTC.2373130&amp;isFromPublicArea=True&amp;isModal=False</t>
  </si>
  <si>
    <t>CO1.PCCNTR.3007631</t>
  </si>
  <si>
    <t>364-2021 CPS-AG (62079)</t>
  </si>
  <si>
    <t>LEIDY ROCIO JUAJIBIOY ROSERO</t>
  </si>
  <si>
    <t>CL 105 SUR 11 09</t>
  </si>
  <si>
    <t>leidy.juajibioy@gmail.com</t>
  </si>
  <si>
    <t>FDLUCD-364-2021 (62079)</t>
  </si>
  <si>
    <t>BRINDAR APOYO ASISTENCIAL AL ALCALDE (SA) LOCAL EN EL FORTALECIMIENTO E INCLUSION DE LAS COMUNIDADES NEGRAS, AFROCOLOMBIANAS Y PALENQUERAS EN EL MARCO DE LA POLITICA PUBLICA DISTRITAL AFRODESCENDIENTES EN LOS RECONOCIMIENTOS DE SABERES ANCESTRALES EN MEDICINA</t>
  </si>
  <si>
    <t>3.243.600 </t>
  </si>
  <si>
    <t>15-44-101252396</t>
  </si>
  <si>
    <t>https://community.secop.gov.co/Public/Tendering/OpportunityDetail/Index?noticeUID=CO1.NTC.2374464&amp;isFromPublicArea=True&amp;isModal=False</t>
  </si>
  <si>
    <t>CO1.PCCNTR.3008585</t>
  </si>
  <si>
    <t>365-2021 CPS-P (62578)</t>
  </si>
  <si>
    <t>JUAN GUILLERMO RAMIREZ MARTINEZ</t>
  </si>
  <si>
    <t>GIRARDOT</t>
  </si>
  <si>
    <t>CL 79 Sur 8 D 32</t>
  </si>
  <si>
    <t>kiosato@hotmail.com</t>
  </si>
  <si>
    <t>Seguridad y salud en el trabajo</t>
  </si>
  <si>
    <t>FDLUCD-365-2021 (62578)</t>
  </si>
  <si>
    <t>PRESTACION DE SERVICIOS PROFESIONALES PARA EL SEGUIMIENTO, CONTROL E IMPLEMENTACION DE LA EJECUCION DEL SISTEMA DE GESTION DE SEGURIDAD Y SALUD EN EL TRABAJO SG-SST DEL FONDO DE DESARROLLO LOCAL DE USME</t>
  </si>
  <si>
    <t>15-44-101252413</t>
  </si>
  <si>
    <t>https://community.secop.gov.co/Public/Tendering/OpportunityDetail/Index?noticeUID=CO1.NTC.2375279&amp;isFromPublicArea=True&amp;isModal=False</t>
  </si>
  <si>
    <t>CO1.PCCNTR.3010503</t>
  </si>
  <si>
    <t>CIA-366-FDLU-2021</t>
  </si>
  <si>
    <t xml:space="preserve">SUBRED SUR MIGRANTES </t>
  </si>
  <si>
    <t>CR 20 No 47 B 35 SUR</t>
  </si>
  <si>
    <t>sdqs.profesional.adm@subredsur.gov.co</t>
  </si>
  <si>
    <t>FDLU-CIA-366-2021</t>
  </si>
  <si>
    <t>AUNAR ESFUERZOS ENTRE LA SUBRED INTEGRADA DE SERVICIOS DE SALUD SUR E.S.E. Y EL FONDO DE DESARROLLO LOCAL DE USME PARA REALIZAR LA ATENCIÓN EN ACCIONES COMPLEMENTARIAS DE ESTRATEGIA TERRITORIAL DE SALUD PARA LOS HABITANTES DE LA LOCALIDAD; Y PRESTAR LOS SERVICIOS PARA MUJERES GESTANTES, NIÑOS Y NIÑAS MIGRANTES IRREGULARES DE LA LOCALIDAD DE USME, VINCULÁNDOLOS EN ACCIONES DE PROTECCIÓN ESPECÍFICA Y TEMPRANA</t>
  </si>
  <si>
    <t>133011601060000001797</t>
  </si>
  <si>
    <t>Apoyos en estrategias de salud para la Localidad</t>
  </si>
  <si>
    <t>pendiente</t>
  </si>
  <si>
    <t>PENDIENTE POR INICIAR</t>
  </si>
  <si>
    <t>https://community.secop.gov.co/Public/Tendering/OpportunityDetail/Index?noticeUID=CO1.NTC.2381893&amp;isFromPublicArea=True&amp;isModal=False</t>
  </si>
  <si>
    <t>CO1.PCCNTR.3019369</t>
  </si>
  <si>
    <t>CIA-367-FDLU-2021</t>
  </si>
  <si>
    <t>SUBRED SUR AYUDAS TECNICAS</t>
  </si>
  <si>
    <t>FDLU-CIA-367-2021</t>
  </si>
  <si>
    <t>AUNAR ESFUERZOS ENTRE LA SUBRED INTEGRADA DE SERVICIOS DE SALUD SUR E.S.E. Y EL FONDO DE DESARROLLO LOCAL DE USME, PARA EL OTORGAMIENTO DE DISPOSITIVOS DE ASISTENCIA PERSONAL AYUDAS TÉCNICAS-, NO INCLUIDAS O NO CUBIERTAS EN EL PLAN DE BENEFICIOS EN SALUD PBS, APORTANDO AL MEJORAMIENTO DE LA CALIDAD DE VIDA Y LA PROMOCIÓN DEL BIENESTAR PARA LAS PERSONAS CON DISCAPACIDAD Y SUS CUIDADORES, RESIDENTES EN LA LOCALIDAD DE USME</t>
  </si>
  <si>
    <t>https://community.secop.gov.co/Public/Tendering/OpportunityDetail/Index?noticeUID=CO1.NTC.2382329&amp;isFromPublicArea=True&amp;isModal=False</t>
  </si>
  <si>
    <t>CO1.PCCNTR.3020152</t>
  </si>
  <si>
    <t>CIA-368-FDLU-2021</t>
  </si>
  <si>
    <t>SUBRED SUR SPA Y EMBARAZO</t>
  </si>
  <si>
    <t>FDLU-CIA-368--2021</t>
  </si>
  <si>
    <t>AUNAR ESFUERZOS ENTRE LA SUBRED INTEGRADA DE SERVICIOS DE SALUD SUR E.S.E. Y EL FONDO DE DESARROLLO LOCAL DE USME, PARA CONTRATAR LOS SERVICIOS PARA LA IMPLEMENTACIÓN DE ACCIONES DESARROLLADAS DESDE LOS DISPOSITIVOS DE BASE COMUNITARIA EN RESPUESTA DEL CONSUMO DE SUSTANCIAS PSICOACTIVAS DIRIGIDO A NIÑOS, NIÑAS, JÓVENES Y ADULTOS DE LA LOCALIDAD; Y VINCULAR ADOLESCENTES DE LA LOCALIDAD EN SITUACIÓN DE VULNERABILIDAD, EN ACCIONES Y ESTRATEGIAS PARA LA PREVENCIÓN DEL EMBARAZO</t>
  </si>
  <si>
    <t>133011601060000001797-133011601080000001799</t>
  </si>
  <si>
    <t>Apoyos en estrategias de salud para la Localidad-Prevención y atención de
maternidad temprana</t>
  </si>
  <si>
    <t>https://community.secop.gov.co/Public/Tendering/OpportunityDetail/Index?noticeUID=CO1.NTC.2382062&amp;isFromPublicArea=True&amp;isModal=False</t>
  </si>
  <si>
    <t>CO1.PCCNTR.3020704</t>
  </si>
  <si>
    <t>369-2021 CPS-AG (62503)</t>
  </si>
  <si>
    <t>MAYRA ALEJANDRA CAMACHO MONTENEGRO</t>
  </si>
  <si>
    <t>CL 78 SUR 10 95</t>
  </si>
  <si>
    <t>a_leja12@hotmail.com</t>
  </si>
  <si>
    <t>FDLUCD-369-2021 (62503)</t>
  </si>
  <si>
    <t>APOYAR LAS LABORES DE ENTREGA Y RECIBO DE LAS COMUNICACIONES EMITlDAS O RECIBIDAS POR LAS INSPECCIONES DE POLICIA DE LA LOCALIDAD DE USME.</t>
  </si>
  <si>
    <t>1 MES Y 19 DIAS</t>
  </si>
  <si>
    <t>15-44-101252548</t>
  </si>
  <si>
    <t>https://community.secop.gov.co/Public/Tendering/OpportunityDetail/Index?noticeUID=CO1.NTC.2381583&amp;isFromPublicArea=True&amp;isModal=False</t>
  </si>
  <si>
    <t>CO1.PCCNTR.3017816</t>
  </si>
  <si>
    <t>FDLU-CIA-370-2021</t>
  </si>
  <si>
    <t>INSTITUTO DISTRITAL DEL PATRIMONIO CULTURAL</t>
  </si>
  <si>
    <t>CR 9 8 30</t>
  </si>
  <si>
    <t>LA CANDELARIA</t>
  </si>
  <si>
    <t>contratacion@idpc.gov.co</t>
  </si>
  <si>
    <t>AUNAR ESFUERZOS TÉCNICOS, ADMINISTRATIVOS Y FINANCIEROS ENTRE LA ALCALDÍA LOCAL DE USME Y EL INSTITUTO DISTRITAL DE PATRIMONIO CULTURAL -IDPC, CON EL FIN DE DESARROLLAR LOS PROCESOS DE DIVULGACIÓN Y APROPIACIÓN DEL PATRIMONIO CULTURAL, MEDIANTE LA DOTACIÓN Y/O ADECUACIÓN DEL BIEN DE INTERÉS CULTURAL ÁREA ARQUEOLÓGICA PROTEGIDA EL CARMEN EN LA LOCALIDAD DE USME, EN LA CIUDAD DE BOGOTÁ</t>
  </si>
  <si>
    <t>13 MESES 19 DIAS</t>
  </si>
  <si>
    <t>CARLOS VARGAS Y CLARA GUTIERREZ</t>
  </si>
  <si>
    <t>https://community.secop.gov.co/Public/Tendering/OpportunityDetail/Index?noticeUID=CO1.NTC.2382854&amp;isFromPublicArea=True&amp;isModal=False</t>
  </si>
  <si>
    <t>CO1.PCCNTR.3021223</t>
  </si>
  <si>
    <t>FDLU-CIA-371-2021(64712)</t>
  </si>
  <si>
    <t xml:space="preserve">INSTITUTO COLOMBIANO AGROPECUARIO “ICA” </t>
  </si>
  <si>
    <t>AV CL 26 85 B 09</t>
  </si>
  <si>
    <t>juridica@ica.gov.co</t>
  </si>
  <si>
    <t>FDLU-CIA371-2021(64712)</t>
  </si>
  <si>
    <t>AUNAR ESFUERZOS ENTRE EL INSTITUTO COLOMBIANO AGROPECUARIO ICA Y BOGOTA DC , EN LA LOCALIDAD DE USME, DEPARTAMENTO DE CUNDINAMARCA PARA LA EXPEDICION DE GUIAS SANITARIAS DE MOVILIZACION</t>
  </si>
  <si>
    <t>4 AÑOS</t>
  </si>
  <si>
    <t>CO1.SLCNTR.7623102</t>
  </si>
  <si>
    <t>VALOR DEL CONTRATO EN ESPECIE</t>
  </si>
  <si>
    <t>372-2021-CPS-P-36761</t>
  </si>
  <si>
    <t>ANGEL DAVID BOHORQUEZ CASTELBLANCO</t>
  </si>
  <si>
    <t>AV ESP 46 39 APTO 302</t>
  </si>
  <si>
    <t>ad.bohorquez10@uniandes.edu.co</t>
  </si>
  <si>
    <t>FDLUCD-372-2021.(63761)</t>
  </si>
  <si>
    <t>PRESTAR LOS SERVICIOS PROFESIONALES A LA ALCALDIA LOCAL DE USME, PARA LAEJECUCIÓN DE LOS PROCESOS, ACTIVIDADES Y ESTRATEGIAS ADMINISTRATIVAS Y DE CAMPO, EN EL MARCO DE LA POLITICA DE REACTIVACIÓN ECONOMICA DISTRITALDE ACUERDO CON LA NUEVA REALIDAD PARA BOGOTÁ, ORIGINADA POR LA EMERGENCIAECONÓMICA, SOCIAL Y ECOLÓGICA CAUSADA POR EL CORONAVIRUS COVID-19</t>
  </si>
  <si>
    <t>1 MES Y 14 DIAS</t>
  </si>
  <si>
    <t>36-46-101014068</t>
  </si>
  <si>
    <t>https://community.secop.gov.co/Public/Tendering/OpportunityDetail/Index?noticeUID=CO1.NTC.2394892&amp;isFromPublicArea=True&amp;isModal=False</t>
  </si>
  <si>
    <t>CO1.PCCNTR.3037215</t>
  </si>
  <si>
    <t>373-2021-CPS-P (63646)</t>
  </si>
  <si>
    <t>PEDRO PABLO LEON BERMUDEZ</t>
  </si>
  <si>
    <t>KR 14 M 76 47 SUR</t>
  </si>
  <si>
    <t>p.pablo.leon82@gmail.com</t>
  </si>
  <si>
    <t>FDLUCD-373-2021 (63646)</t>
  </si>
  <si>
    <t>PRESTACION DE SERVICIOS DE APOYO EN LA EJECUCIÓN DE ACTIVIDADES COMO INGENIERO DE OBRA CIVIL QUE CONLLEVEN AL MEJORAMIENTO Y ADECUACION DE LA MALLA VIAL Y LA PROGRAMACION DE MAQUINARIA PESADA DE LA LOCALIDAD DE USME</t>
  </si>
  <si>
    <t>15-44-101252775</t>
  </si>
  <si>
    <t>https://community.secop.gov.co/Public/Tendering/OpportunityDetail/Index?noticeUID=CO1.NTC.2396212&amp;isFromPublicArea=True&amp;isModal=False</t>
  </si>
  <si>
    <t>CO1.PCCNTR.3038342</t>
  </si>
  <si>
    <t>374..-2021</t>
  </si>
  <si>
    <t>JORGE MANUEL SEJIN RODELO</t>
  </si>
  <si>
    <t>SAN CARLOS (CORDOBA)</t>
  </si>
  <si>
    <t>DIG 34 BIS 17 90</t>
  </si>
  <si>
    <t>jorgesejin8@gmail.com</t>
  </si>
  <si>
    <t>Coomeva</t>
  </si>
  <si>
    <t>1 MES Y 12 DIAS</t>
  </si>
  <si>
    <t>36-46-101014069</t>
  </si>
  <si>
    <t>https://community.secop.gov.co/Public/Tendering/OpportunityDetail/Index?noticeUID=CO1.NTC.2397214&amp;isFromPublicArea=True&amp;isModal=False</t>
  </si>
  <si>
    <t>CO1.PCCNTR.3039376</t>
  </si>
  <si>
    <t>OMAIRA RODRIGUEZ</t>
  </si>
  <si>
    <t>375-2021-CPS-P ((62672)</t>
  </si>
  <si>
    <t>NANCY JANETH CORDERO NEIRA</t>
  </si>
  <si>
    <t>CR 29  40 A 53</t>
  </si>
  <si>
    <t>ncorderon@gmail.com</t>
  </si>
  <si>
    <t>Ingeniera sistemas</t>
  </si>
  <si>
    <t>FDLUCD-375-2021 (62672)</t>
  </si>
  <si>
    <t>PRESTAR LOS SERVICIOS PROFESIONALES EN SISTEMAS AL AREA DE GESTION DEL DESARROLLO LOCAL, BRINDANDO ASISTENCIA Y SOPORTE TECNICO DEL SOFTWARE Y HARDWARE DE LOS EQUIPOS Y PROGRAMAS QUE MANEJA LA ENTIDAD</t>
  </si>
  <si>
    <t>1 MES Y 9 DIAS</t>
  </si>
  <si>
    <t>14-44-101139685</t>
  </si>
  <si>
    <t>https://community.secop.gov.co/Public/Tendering/OpportunityDetail/Index?noticeUID=CO1.NTC.2400475&amp;isFromPublicArea=True&amp;isModal=False</t>
  </si>
  <si>
    <t>CO1.PCCNTR.3043991</t>
  </si>
  <si>
    <t>376-2021 CPS-AG (61648)</t>
  </si>
  <si>
    <t>KAREN TATIANA MERCHAN RAMIREZ</t>
  </si>
  <si>
    <t>DG 100 A BIS SUR 2 B 23</t>
  </si>
  <si>
    <t>karen_merchan.r@hotmail.com</t>
  </si>
  <si>
    <t>FDLUCD-376-2021 (61648)</t>
  </si>
  <si>
    <t>APOYAR ASISTENCIALMENTE LA GESTION DOCUMENTAL DE LA ALCALDIA LOCAL PARA LA IMPLEMENTACION DEL PROCESO DE VERIFICACION, SOPORTE Y ACOMPANAMIENTO, EN EL DESARROLLO DE LAS ACTIVIDADES PROPIAS DE LOS PROCESOS Y ACTUACIONES ADMINISTRATIVAS EXISTENTES, DEL AREA DE GESTION POLICIVA</t>
  </si>
  <si>
    <t>1 MES Y 7 DIAS</t>
  </si>
  <si>
    <t>15-44-101252894</t>
  </si>
  <si>
    <t>MAYERLY GARZON</t>
  </si>
  <si>
    <t>https://community.secop.gov.co/Public/Tendering/OpportunityDetail/Index?noticeUID=CO1.NTC.2400772&amp;isFromPublicArea=True&amp;isModal=False</t>
  </si>
  <si>
    <t>CO1.PCCNTR.3044543</t>
  </si>
  <si>
    <t>377-2021 CPS-AG (62673)</t>
  </si>
  <si>
    <t xml:space="preserve">LUIS ALBERTO DIAZ GAMBOA </t>
  </si>
  <si>
    <t>CL 79 A  3 12 este</t>
  </si>
  <si>
    <t>luisdigaexito@gmail.com</t>
  </si>
  <si>
    <t>FDLUCD-377-2021 (62673)</t>
  </si>
  <si>
    <t>15-46-101022759</t>
  </si>
  <si>
    <t>https://community.secop.gov.co/Public/Tendering/OpportunityDetail/Index?noticeUID=CO1.NTC.2403556&amp;isFromPublicArea=True&amp;isModal=False</t>
  </si>
  <si>
    <t>CO1.PCCNTR.3047968</t>
  </si>
  <si>
    <t>378-2021-CPS-P (62473)</t>
  </si>
  <si>
    <t>WILLIAM ANDRÉS OLARTE CORREDOR</t>
  </si>
  <si>
    <t xml:space="preserve">KR 90 A 5 A 45 SUR </t>
  </si>
  <si>
    <t>willycoordi@gmail.com</t>
  </si>
  <si>
    <t>Educación Física</t>
  </si>
  <si>
    <t>CULTURA- FORMADORES DEPORTIVOS</t>
  </si>
  <si>
    <t>FDLUCD-378-2021 (62473)</t>
  </si>
  <si>
    <t>PRESTAR SERVICIOS PROFESIONALES A LA GESTION DEL DESARROLLO LOCAL ORIENTADOS AL DEPORTE EN PROCESOS FORMACION Y ENTRENAMIENTO DEPORTIVO.</t>
  </si>
  <si>
    <t>15-44-101253106</t>
  </si>
  <si>
    <t>https://community.secop.gov.co/Public/Tendering/OpportunityDetail/Index?noticeUID=CO1.NTC.2404906&amp;isFromPublicArea=True&amp;isModal=False</t>
  </si>
  <si>
    <t>CO1.PCCNTR.3049902</t>
  </si>
  <si>
    <t>379-2021-CPS-AG(62673)</t>
  </si>
  <si>
    <t>STEPHANIE ANDREA ARIAS RIVERA</t>
  </si>
  <si>
    <t>CL 48 A SUR 79 B 43</t>
  </si>
  <si>
    <t>sandreaarias@hotmail.com</t>
  </si>
  <si>
    <t>FDLUCD-379-2021(62673)</t>
  </si>
  <si>
    <t>PRESTAR LOS SERVICIOS ASISTENCIALES EN LA PROMOCION, ARTICULACION, ACOMPAÑAMIENTO Y SEGUIMIENTO PARA LA ATENCION Y PROTECCION DE LOS ANIMALES DOMÉSTICOS Y SILVESTRES DE LA LOCALIDAD.</t>
  </si>
  <si>
    <t>380 47 994000119045</t>
  </si>
  <si>
    <t>https://community.secop.gov.co/Public/Tendering/OpportunityDetail/Index?noticeUID=CO1.NTC.2404671&amp;isFromPublicArea=True&amp;isModal=False</t>
  </si>
  <si>
    <t>CO1.PCCNTR.3049021</t>
  </si>
  <si>
    <t>380-2021-CPS-P-(63758)</t>
  </si>
  <si>
    <t>LAURA LILIANA RODRIGUEZ JIMENEZ</t>
  </si>
  <si>
    <t>CL 22 A 72 B 48</t>
  </si>
  <si>
    <t>llrodriguezjimenez@gmail.com</t>
  </si>
  <si>
    <t>laura.rodriguez@gobiernobogota.gov.co</t>
  </si>
  <si>
    <t>FDLUCD-380-2021(63758)</t>
  </si>
  <si>
    <t>PRESTAR LOS SERVICIOS PROFESIONALES COMO ABOGADO PARA REALIZAR ACTIVIDADES DE DIRECCIONAMIENTO, ESTRUCTURACIÓN, SEGUIMIENTO Y CONTROL DE LOS PROCESOS QUE ADELANTE EL FDLU EN SUS ETAPAS PRECONTRACTUALES, ONTRACTUALES Y POS- CONTRACTUALES, NECESARIOS PARA LA CORRECTA EJECUCIÓN DEL PLAN DE DESARROLLO LOCAL DE USME Y EL PLAN ANUAL DE ADQUISICIONES</t>
  </si>
  <si>
    <t>1 MES Y 5 DIAS</t>
  </si>
  <si>
    <t>17-44-101193666</t>
  </si>
  <si>
    <t>https://community.secop.gov.co/Public/Tendering/OpportunityDetail/Index?noticeUID=CO1.NTC.2404758&amp;isFromPublicArea=True&amp;isModal=False</t>
  </si>
  <si>
    <t>CO1.PCCNTR.3049409</t>
  </si>
  <si>
    <t>381-2021-CPS-P (63759)</t>
  </si>
  <si>
    <t>INGRID MARITZA REY BUITRAGO</t>
  </si>
  <si>
    <t>CL 12 A 14-11 INT 2</t>
  </si>
  <si>
    <t>LOS MARTIRES</t>
  </si>
  <si>
    <t>ingridrey11@hotmail.com</t>
  </si>
  <si>
    <t>FDLUCD-381-2021 (63759)</t>
  </si>
  <si>
    <t>PRESTAR LOS SERVICIOS PROFESIONALES AL AREA DE GESTION DEL DESARROLLO LOCAL DE LA ALCALDIA LOCAL DE USME EN LOS PROCEDI Ml ENTOS ADMINISTRATIVOS Y JURIDICOS QUE ADELANTE EL FDLU, ASI COMO EN LOS PROCEDIMIENTOS JURIDICOS DE LAS ETAPAS PRECONTRACTUALES, CONTRACTUALES Y POSTCONTRACTUALES DEL FDLU.</t>
  </si>
  <si>
    <t>1 MES Y 1 DIA</t>
  </si>
  <si>
    <t>14-44-101140785</t>
  </si>
  <si>
    <t>https://community.secop.gov.co/Public/Tendering/OpportunityDetail/Index?noticeUID=CO1.NTC.2421805&amp;isFromPublicArea=True&amp;isModal=False</t>
  </si>
  <si>
    <t>CO1.PCCNTR.3070833</t>
  </si>
  <si>
    <t>LAURA RODRIGUEZ</t>
  </si>
  <si>
    <t>382-2021 CPS-AG (64682)</t>
  </si>
  <si>
    <t>OSCAR GIOVANNY CONTRERAS NOVOA</t>
  </si>
  <si>
    <t>CL 44 59 60</t>
  </si>
  <si>
    <t>contreos10@gmail.com</t>
  </si>
  <si>
    <t>FDLUCD-382-2021 (64682)</t>
  </si>
  <si>
    <t>PRESTAR LOS SERVICIOS TÉCNICOS EN LOS PROCESOS ADMINISTRATIVOS, CONTABLES Y PRESUPUESTALES QUE ADELANTE EL FONDO DE DESARROLLO LOCAL DE USME, EN EL ÁREA DE GESTIÓN DEL DESARROLLO, ADMINISTRATIVA Y FINANZAS DE LA ALCALDÍA LOCAL DE USME</t>
  </si>
  <si>
    <t>14-46-101058523</t>
  </si>
  <si>
    <t>https://community.secop.gov.co/Public/Tendering/OpportunityDetail/Index?noticeUID=CO1.NTC.2426629&amp;isFromPublicArea=True&amp;isModal=False</t>
  </si>
  <si>
    <t>CO1.PCCNTR.3077208</t>
  </si>
  <si>
    <t>383-2021 CPS-AG (63845)</t>
  </si>
  <si>
    <t>JOSHUA DAYANA ARDILA GALLO</t>
  </si>
  <si>
    <t>KR 111 B BIS 139 50 APTO 401</t>
  </si>
  <si>
    <t>joshuada.ardilaga@esap.edu.co</t>
  </si>
  <si>
    <t>GABO</t>
  </si>
  <si>
    <t>FDLUCD-383-2021 (63845)</t>
  </si>
  <si>
    <t>PRESTAR SERVICIOS DE APOYO A LA GESTIÓN PARA EL SEGUIMIENTO DEL CUMPLIMIENTO DE LOS PROCEDIMIENTOS ADMINISTRATIVOS,OPERATIVOS Y TÉCNICOSDE GOBIERNO ABIERTO E INNOVACIÓN DE LA LOCALIDAD DE USME Y SU LABORATORIO DE PARTICIPACIÓN USME-INNOVA EN LA LABORES INSTITUCIONALES Y SOCIALES QUE ESTE DESARROLLE DENTRO DE LOS PROCESOS ASIGNADOS PARA EL CUMPLIMIENTO DE LA DIRECTIVA 005 DEL 2020 EN MATERIA DE GOBIERNO ABIERTO E INNOVACIÓN</t>
  </si>
  <si>
    <t>15-44-101253708</t>
  </si>
  <si>
    <t>ALEJANDRO BUENHOMBRE</t>
  </si>
  <si>
    <t>https://community.secop.gov.co/Public/Tendering/OpportunityDetail/Index?noticeUID=CO1.NTC.2426500&amp;isFromPublicArea=True&amp;isModal=False</t>
  </si>
  <si>
    <t>CO1.PCCNTR.3077471</t>
  </si>
  <si>
    <t>384-2021 CPS-AG (63648)</t>
  </si>
  <si>
    <t>SANDRA MILENA BAQUERO ALVAREZ</t>
  </si>
  <si>
    <t xml:space="preserve">CL 74 A SUR 12 B 09 </t>
  </si>
  <si>
    <t>sandrabaquero0721@gmail.com</t>
  </si>
  <si>
    <t>FDLUCD-384-2021(63648)</t>
  </si>
  <si>
    <t>PRESTAR SUS SERVICIOS TECNICOS COMO INSPECTOR DE OBRAS VIALES REALIZADAS POR LA MAQUINARIA PESADA DE PROPIEDAD DE LA ALCALDIA LOCAL DE USME</t>
  </si>
  <si>
    <t>15-46-101022840</t>
  </si>
  <si>
    <t>https://community.secop.gov.co/Public/Tendering/OpportunityDetail/Index?noticeUID=CO1.NTC.2433571&amp;isFromPublicArea=True&amp;isModal=False</t>
  </si>
  <si>
    <t>CO1.PCCNTR.3084767</t>
  </si>
  <si>
    <t>FDLU-MC-034-2021</t>
  </si>
  <si>
    <t>385-MC-FDLU-2021 (64077)</t>
  </si>
  <si>
    <t>IMPORTAREX SAS</t>
  </si>
  <si>
    <t>CR 6 24 46 Cali</t>
  </si>
  <si>
    <t>contador@importarex.com</t>
  </si>
  <si>
    <t>SUMINISTRO</t>
  </si>
  <si>
    <t>CONTRATAR A MONTO AGOTABLE Y A PRECIOS FIJOS UNITARIOS EL SUMINISTRO DE ELEMENTOS DE FERRETERÍA NECESARIOS PARA EL MANTENIMIENTO PREVENTIVO Y CORRECTIVO DE LAS INSTALACIONES DE LA ALCALDÍA LOCAL DE USME Y DEMÁS SEDES QUE ASÍ LO REQUIERAN</t>
  </si>
  <si>
    <t>JHON BETANCOURT</t>
  </si>
  <si>
    <t>https://community.secop.gov.co/Public/Tendering/OpportunityDetail/Index?noticeUID=CO1.NTC.2423207&amp;isFromPublicArea=True&amp;isModal=False</t>
  </si>
  <si>
    <t>CO1.PCCNTR.3091463</t>
  </si>
  <si>
    <t>INGRID REY</t>
  </si>
  <si>
    <t>FDLU-SASI-008-2021</t>
  </si>
  <si>
    <t>FDLU-SI-386-2021 (63705)</t>
  </si>
  <si>
    <t>B2B TIC SAS</t>
  </si>
  <si>
    <t>KR 67 167 61 Of . 610</t>
  </si>
  <si>
    <t>santiago.vargas@b2btic.com</t>
  </si>
  <si>
    <t>FDLU-SASI-008-2021 (63705)</t>
  </si>
  <si>
    <t>ADQUISICIÓN, Y PUESTA EN FUNCIONAMIENTO DE EQUIPOS PORTÁTILES, PARA LA DOTACIÓN DE LAS INSTITUCIONES EDUCATIVAS DE LA LOCALIDAD DE USME PARA FAVORECER LOS PROCESOS DE ENSEÑANZA - APRENDIZAJE</t>
  </si>
  <si>
    <t>13-30-11-60-114-0000001711</t>
  </si>
  <si>
    <t>Dotaciones pedagógicas</t>
  </si>
  <si>
    <t>21-44-101367710</t>
  </si>
  <si>
    <t>https://community.secop.gov.co/Public/Tendering/OpportunityDetail/Index?noticeUID=CO1.NTC.2361050&amp;isFromPublicArea=True&amp;isModal=False</t>
  </si>
  <si>
    <t>CO1.BDOS,2354227</t>
  </si>
  <si>
    <t>FDLU-LP-006-2021</t>
  </si>
  <si>
    <t>387-2021-LP(61063)</t>
  </si>
  <si>
    <t>ESTUDIOS E INGENIERIA S.A.S</t>
  </si>
  <si>
    <t>AV CL 24 51 40 of 512</t>
  </si>
  <si>
    <t>licitaciones@estudios.com.co</t>
  </si>
  <si>
    <t>LICITACION PUBLICA</t>
  </si>
  <si>
    <t>OBRA PUBLICA</t>
  </si>
  <si>
    <t>CONTRATAR A PRECIOS UNITARIOS FIJOS, SIN FÓRMULA DE AJUSTE Y A MONTO AGOTABLE EL DIAGNOSTICO Y LA INTERVENCIÓN DE LOS PARQUES VECINALES Y/O DE BOLSILLO DE LA LOCALIDAD DE USME, MEDIANTE ACCIONES DE MEJORAMIENTO, MANTENIMIENTO Y/O DOTACIÓN DE LA INFRAESTRUCTURA FISICA</t>
  </si>
  <si>
    <t>5 MESES</t>
  </si>
  <si>
    <t>895 47 994000006735</t>
  </si>
  <si>
    <t>https://community.secop.gov.co/Public/Tendering/OpportunityDetail/Index?noticeUID=CO1.NTC.2349213&amp;isFromPublicArea=True&amp;isModal=False</t>
  </si>
  <si>
    <t>CO1.PCCNTR.3084721</t>
  </si>
  <si>
    <t xml:space="preserve">388-2021-CPS-AG-63684 SERGIO </t>
  </si>
  <si>
    <t>LUZ ABAIS GAMBOA MEDINA</t>
  </si>
  <si>
    <t>CL 59 A BIS 23 D 27 SUR</t>
  </si>
  <si>
    <t>luzabais07@gmail.com</t>
  </si>
  <si>
    <t>FDLUCD-388-2021-63684</t>
  </si>
  <si>
    <t>23 DIAS</t>
  </si>
  <si>
    <t>15-44-101254264</t>
  </si>
  <si>
    <t>https://community.secop.gov.co/Public/Tendering/OpportunityDetail/Index?noticeUID=CO1.NTC.2443071&amp;isFromPublicArea=True&amp;isModal=False</t>
  </si>
  <si>
    <t>CO1.PCCNTR.3096378</t>
  </si>
  <si>
    <t>FDLU-MC-051-2021</t>
  </si>
  <si>
    <t>389-2021-MC(65768)</t>
  </si>
  <si>
    <t>VICTOR MANUEL SOTELO MORA</t>
  </si>
  <si>
    <t>TV 3 A 75 B 46 SUR IN 2</t>
  </si>
  <si>
    <t>victorakeronte@gmail.com</t>
  </si>
  <si>
    <t>ADQUIRIR A TÍTULO DE COMPRAVENTA LOS INSUMOS NECESARIOS PARA LA DECORACIÓN NAVIDEÑA DEL PARQUE PRINCIPAL Y LA FACHADA DEL EDIFICIO DE LA ALCALDÍA LOCAL DE USME A PRECIOS UNITARIOS FIJOS</t>
  </si>
  <si>
    <t>10 DIAS</t>
  </si>
  <si>
    <t>CV-100018967</t>
  </si>
  <si>
    <t>https://community.secop.gov.co/Public/Tendering/OpportunityDetail/Index?noticeUID=CO1.NTC.2438853&amp;isFromPublicArea=True&amp;isModal=False</t>
  </si>
  <si>
    <t>CO1.PCCNTR.3110974</t>
  </si>
  <si>
    <t>FDLU-SAMC-013-2021 (62671)</t>
  </si>
  <si>
    <t>390-2021 SAMC (62671)</t>
  </si>
  <si>
    <t xml:space="preserve">FUNCITEGFUNDACIÓN DE CIENCIAS Y TECNOLOGÍA GLOBAL </t>
  </si>
  <si>
    <t>CR 28 A 5 B 07</t>
  </si>
  <si>
    <t>funciteg@gmail.com</t>
  </si>
  <si>
    <t>PRESTAR SERVICIOS PARA REALIZAR ACCIONES VINCULANTES TENDIENTES A LA CONSTRUCCIÓN DE MEMORIA, PAZ Y RECONCILIACIÓN, EN EL MARCO PROYECTO 1817 "USME EN PAZ CON MEMORIA Y RECONCILIACIÓN</t>
  </si>
  <si>
    <t>https://community.secop.gov.co/Public/Tendering/OpportunityDetail/Index?noticeUID=CO1.NTC.2419278&amp;isFromPublicArea=True&amp;isModal=False</t>
  </si>
  <si>
    <t>CO1.PCCNTR.3108432</t>
  </si>
  <si>
    <t>FDLU-MC-052-2021</t>
  </si>
  <si>
    <t>391-2021-MC(65987)</t>
  </si>
  <si>
    <t>DISTRIBUCIONES ALIADAS BJ SAS</t>
  </si>
  <si>
    <t>KR 28 78 27</t>
  </si>
  <si>
    <t>BARRIOS UNIDOS</t>
  </si>
  <si>
    <t>distrialiadas@gmail.com</t>
  </si>
  <si>
    <t>SUMINISTRAR AL FONDO DE DESARROLLO LOCAL DE USME ELEMENTOS Y ARTÍCULOS DE PAPELERÍA Y OFICINA A PRECIOS UNITARIOS FIJOS</t>
  </si>
  <si>
    <t>1310202010202</t>
  </si>
  <si>
    <t>Pasta o pulpa, papel y productos de papel; impresos y artículos relacionados</t>
  </si>
  <si>
    <t>https://community.secop.gov.co/Public/Tendering/OpportunityDetail/Index?noticeUID=CO1.NTC.2442921&amp;isFromPublicArea=True&amp;isModal=False</t>
  </si>
  <si>
    <t>CO1.PCCNTR.3115947</t>
  </si>
  <si>
    <t>FDLU-CCBM-392-2021</t>
  </si>
  <si>
    <t>MERCADO Y BOLSA S.A.</t>
  </si>
  <si>
    <t>DESIERTO</t>
  </si>
  <si>
    <t>OC 82330</t>
  </si>
  <si>
    <t>393-2021 OC (64701)</t>
  </si>
  <si>
    <t>KEY MARKET SAS</t>
  </si>
  <si>
    <t>CL 80 KM 7,5 BOD 13 LOTE 155</t>
  </si>
  <si>
    <t>ecaro@keymarket.com.co</t>
  </si>
  <si>
    <t>ADQUISICIÓN DE TÓNERS PARA LOS EQUIPOS DE IMPRESIÓN DE PROPIEDAD DE LA ALCALDIA LOCAL DE USME FONDO DE DESARROLLO LOCAL DE CONFORMIDAD CON INVENTARIO EXISTENTE EN LA ENTIDAD DE A LA LUZ DE ACUERDO MARCO DE PRECIOS No. CCE282- AMP-2020</t>
  </si>
  <si>
    <t>Pasta o pulpa, papel y productos de papel; impresos y artículos relacionado</t>
  </si>
  <si>
    <t xml:space="preserve">25 DIAS </t>
  </si>
  <si>
    <t>https://colombiacompra.gov.co/tienda-virtual-del-estado-colombiano/ordenes-compra/?number_order=82330&amp;state=&amp;entity=&amp;tool=&amp;date_to&amp;date_from</t>
  </si>
  <si>
    <t>WILLIAM OSPINA</t>
  </si>
  <si>
    <t>CCE-282-AMP-2020</t>
  </si>
  <si>
    <t>OC 82323</t>
  </si>
  <si>
    <t>394-2021 OC (64701)</t>
  </si>
  <si>
    <t>JAIRO OSORIO CABALLERO</t>
  </si>
  <si>
    <t>AVENIDA LA ROSITA  24 80 OFI 101</t>
  </si>
  <si>
    <t>SANTANDER</t>
  </si>
  <si>
    <t>ccejairoosorio@unicontacto.com</t>
  </si>
  <si>
    <t>ADQUISICION DE TONERS PARA LOS EQUIPOS DE IMPRESION DE PROPIEDAD DE LA ALCALDIA LOCAL DE USME FONDO DE DESARROLLO LOCAL DE CONFORMIDAD CON INVENTARIO EXISTENTE EN LA ENTIDAD DE A LA LUZ DE ACUERDO MARCO DE PRECIOS N° CCE282-AMP-2020</t>
  </si>
  <si>
    <t>https://colombiacompra.gov.co/tienda-virtual-del-estado-colombiano/ordenes-compra/?number_order=82323&amp;state=&amp;entity=&amp;tool=&amp;date_to&amp;date_from</t>
  </si>
  <si>
    <t>395-2021 CPS P (63765)</t>
  </si>
  <si>
    <t>DIEGO ALEJANDRO LOPEZ LOPEZ</t>
  </si>
  <si>
    <t>CL 6 D 79 A 56 APTO 559</t>
  </si>
  <si>
    <t>alejoarpioni@gmail.com</t>
  </si>
  <si>
    <t>FDLUCD-395-2021(63765)</t>
  </si>
  <si>
    <t>1-46-101023397</t>
  </si>
  <si>
    <t>https://community.secop.gov.co/Public/Tendering/ContractNoticePhases/View?PPI=CO1.PPI.16401840&amp;isFromPublicArea=True&amp;isModal=False</t>
  </si>
  <si>
    <t xml:space="preserve"> CO1.PCCNTR.3123621</t>
  </si>
  <si>
    <t>396-2021 CPS-AG (63484)</t>
  </si>
  <si>
    <t xml:space="preserve">REYNALDO ENRIQUE SARMIENTO PINTO </t>
  </si>
  <si>
    <t xml:space="preserve">CL 151 109 A 50 </t>
  </si>
  <si>
    <t>reypatriacol@gmail.com</t>
  </si>
  <si>
    <t>HECHOS DELICTIVOS</t>
  </si>
  <si>
    <t>FDLUCD-396-2021 (63484)</t>
  </si>
  <si>
    <t>PRESTAR SUS SERVICIOS DE APOYO A LA GESTION EN LAS ACTIVIDADES RELACIONADAS CON SEGURIDAD, CONVIVENCIA CIUDADANA Y PREVENCION DE HECHOS DELICTIVOS, EN LA LOCALIDAD DE USME. DE CONFORMIDAD CON EL MARCO DEL PROYECTO 1821 PROMOClÓN DE LA CONVIVENCIA CIUDADANA</t>
  </si>
  <si>
    <t>13-30-11-60-34-3000000-1821</t>
  </si>
  <si>
    <t>Usme pilar de la cultura ciudadana para la confianza, la convivencia y la participación</t>
  </si>
  <si>
    <t>12 DIAS</t>
  </si>
  <si>
    <t>15-44-101254999</t>
  </si>
  <si>
    <t>JAIRO ALFONSO</t>
  </si>
  <si>
    <t>https://community.secop.gov.co/Public/Tendering/OpportunityDetail/Index?noticeUID=CO1.NTC.2463003&amp;isFromPublicArea=True&amp;isModal=False</t>
  </si>
  <si>
    <t>CO1.PCCNTR.3125539</t>
  </si>
  <si>
    <t>397-2021 CPS-AG (63484)</t>
  </si>
  <si>
    <t>LUZ ANGELA REINA GAITAN</t>
  </si>
  <si>
    <t>CALLE 1 BIS A ESTE 1 81</t>
  </si>
  <si>
    <t>luzreinaenmi@gmail.com</t>
  </si>
  <si>
    <t>FDLUCD-397-2021 (63484)</t>
  </si>
  <si>
    <t>11 DIAS</t>
  </si>
  <si>
    <t>36-46-101014322</t>
  </si>
  <si>
    <t xml:space="preserve">https://community.secop.gov.co/Public/Tendering/OpportunityDetail/Index?noticeUID=CO1.NTC.2467607&amp;isFromPublicArea=True&amp;isModal=False
</t>
  </si>
  <si>
    <t xml:space="preserve"> CO1.PCCNTR.3132214</t>
  </si>
  <si>
    <t>398-2021 CPS-AG (63484)</t>
  </si>
  <si>
    <t>JORGE ALEXANDER GARCIA NIÑO</t>
  </si>
  <si>
    <t>vlianttemerarious@gmail.com</t>
  </si>
  <si>
    <t>FDLUCD-398-2021 (63484)</t>
  </si>
  <si>
    <t>36-46-101014321</t>
  </si>
  <si>
    <t xml:space="preserve">https://community.secop.gov.co/Public/Tendering/OpportunityDetail/Index?noticeUID=CO1.NTC.2467703&amp;isFromPublicArea=True&amp;isModal=False
</t>
  </si>
  <si>
    <t>CO1.PCCNTR.3132218</t>
  </si>
  <si>
    <t>399-2021 CPS-AG (65265)</t>
  </si>
  <si>
    <t>LEIDY CAROLINA ORDOÑEZ MEDINA</t>
  </si>
  <si>
    <t>CRA 78A 66 39 SUR</t>
  </si>
  <si>
    <t>anilorac1896@gmail.com</t>
  </si>
  <si>
    <t>profesional</t>
  </si>
  <si>
    <t>FDLUCD-399-2021 (65265)</t>
  </si>
  <si>
    <t>PRESTAR SERVICIOS PROFESIONALES A LA GESTION DEL DESARROLLO LOCAL ORIENTADOS AL DEPORTE EN PROCESOS 'FORMACION Y ENTRENAMIENTO DEPORTIVO</t>
  </si>
  <si>
    <t>133011601200000001718</t>
  </si>
  <si>
    <t>Usme, referente en cultura, deporte, recreación y actividad física, con parques para el desarrollo y la salud 2021 - 2024</t>
  </si>
  <si>
    <t>11-46-101023427</t>
  </si>
  <si>
    <t xml:space="preserve">https://community.secop.gov.co/Public/Tendering/OpportunityDetail/Index?noticeUID=CO1.NTC.2468185&amp;isFromPublicArea=True&amp;isModal=False
</t>
  </si>
  <si>
    <t>CO1.PCCNTR.3133388</t>
  </si>
  <si>
    <t>400-2021-CPS-AG(63845)</t>
  </si>
  <si>
    <t>JEISSON AUGUSTO MORA VANEGAS</t>
  </si>
  <si>
    <t>CL 75  86 45</t>
  </si>
  <si>
    <t>morajeisson@gmail.com</t>
  </si>
  <si>
    <t>FDLUCD-400-2021(63845)</t>
  </si>
  <si>
    <t>PRESTAR SERVICIOS DE APOYO A LA GESTIÓN PARA EL SEGUIMIENTO DEL CUMPLIMIENTO DE LOS PROCEDIMIENTOS ADMINISTRATIVOS, OPERATIVOS Y TÉCNICOS DE GOBIERNO ABIERTO E INNOVACIÓN DE LA LOCALIDAD DE USME Y SU LABORATORIO DE PARTICIPACIÓN USME-INNOVA EN LA LABORES INSTITUCIONALES Y SOCIALES QUE ESTE DESARROLLE DENTRO DE LOS PROCESOS ASIGNADOS PARA EL CUMPLIMIENTO DE LA DIRECTIVA 005 DEL 2020 EN MATERIA DE GOBIERNO ABIERTO E INNOVACIÓN.</t>
  </si>
  <si>
    <t>9 DIAS</t>
  </si>
  <si>
    <t>CV-100019174</t>
  </si>
  <si>
    <t xml:space="preserve">https://community.secop.gov.co/Public/Tendering/OpportunityDetail/Index?noticeUID=CO1.NTC.2468945&amp;isFromPublicArea=True&amp;isModal=False
</t>
  </si>
  <si>
    <t>CO1.PCCNTR.3134579</t>
  </si>
  <si>
    <t>401-2021-CPS-AG(63845)</t>
  </si>
  <si>
    <t>JORGE ALEJANDRO CESPEDES DIAZ</t>
  </si>
  <si>
    <t>CL 4 B  20 85</t>
  </si>
  <si>
    <t>alejo.cesdiaz@gmail.com</t>
  </si>
  <si>
    <t>FDLUCD-401-2021(63845)</t>
  </si>
  <si>
    <t>CV-100019199</t>
  </si>
  <si>
    <t xml:space="preserve">https://community.secop.gov.co/Public/Tendering/OpportunityDetail/Index?noticeUID=CO1.NTC.2469120&amp;isFromPublicArea=True&amp;isModal=False
</t>
  </si>
  <si>
    <t>CO1.PCCNTR.3135211</t>
  </si>
  <si>
    <t>FDLU-MC-053-2021 (64492)</t>
  </si>
  <si>
    <t>402-2021 MC (64492)</t>
  </si>
  <si>
    <t>B&amp;N INGENIERIA Y SERVICIOS S.A.S</t>
  </si>
  <si>
    <t>CL 58 A SUR  99 B 75</t>
  </si>
  <si>
    <t>byningenieriayservicios@gmail.com</t>
  </si>
  <si>
    <t>PRESTAR LOS SERVICIOS TÉCNICOS Y OPERATIVOS PARA LLEVAR A CABO DEMOLICIONES Y/O DESMONTE EN BIENES INMUEBLES PRIVADOS Y EN BIENES DE USO PÚBLICO, DE FORMA PARCIAL O TOTAL, EN LA LOCALIDAD DE USME, A MONTO AGOTABLE DE CONFORMIDAD CON LAS ACTUACIONES ADMINISTRATIVAS EMANADAS DEL ÁREA DE GESTIÓN POLICIVA Y JURÍDICA DE LA ALCALDIA LOCAL DE USME".</t>
  </si>
  <si>
    <t>133011605570000001857</t>
  </si>
  <si>
    <t xml:space="preserve">6 MESES </t>
  </si>
  <si>
    <t>https://community.secop.gov.co/Public/Tendering/OpportunityDetail/Index?noticeUID=CO1.NTC.2451534&amp;isFromPublicArea=True&amp;isModal=False</t>
  </si>
  <si>
    <t>CO1.PCCNTR.3149374</t>
  </si>
  <si>
    <t>FDLU-CMA-042-2021</t>
  </si>
  <si>
    <t>403-FDLU-2021 (63565)</t>
  </si>
  <si>
    <t>SANDRA MONICA CARDOZO ROJAS</t>
  </si>
  <si>
    <t xml:space="preserve">CR 2 A 66 52 </t>
  </si>
  <si>
    <t>luisantoniomojica@gmail.com</t>
  </si>
  <si>
    <t>CONCURSO DE MERITOS ABIERTO</t>
  </si>
  <si>
    <t>INTERVENTORIA</t>
  </si>
  <si>
    <t>REALIZAR LA INTERVENTORIA TECNICA, ADMINISTRATIVA, FINANCIERA, SOCIAL, CONTABLE, AMBIENTAL Y JURIDICA AL CONTRATO QUE TIENE POR OBJETO "REALIZAR A PRECIOS UNITARIOS FIJOS, SIN FORMULA DE AJUSTE A MONTO AGOTABLE LA ADECUACIÓN Y/O MANTENIMIENTO PREVENTIVO Y/O CORRECTIVO DE LOS SALONES COMUNALES UBICADOS EN LA LOCALIDAD DE USME EN BOGOTA D.C.</t>
  </si>
  <si>
    <t>133011605550000001854</t>
  </si>
  <si>
    <t xml:space="preserve">	64.000.000</t>
  </si>
  <si>
    <t>https://community.secop.gov.co/Public/Tendering/OpportunityDetail/Index?noticeUID=CO1.NTC.2445479&amp;isFromPublicArea=True&amp;isModal=False</t>
  </si>
  <si>
    <t>CO1.PCCNTR.3140660</t>
  </si>
  <si>
    <t>KATHERINE PEÑA</t>
  </si>
  <si>
    <t xml:space="preserve">FUNCIONAMIENTO </t>
  </si>
  <si>
    <t>FDLU-SAMC-030-2021 (64806)</t>
  </si>
  <si>
    <t>404-2021 SAMC (64806)</t>
  </si>
  <si>
    <t>CARLOS ALBERTO PINZON MOLINA</t>
  </si>
  <si>
    <t xml:space="preserve">CL 76 76 38 </t>
  </si>
  <si>
    <t>polizas.grupoempresarial@gmail.com</t>
  </si>
  <si>
    <t>PRESTAR SUS SEVICIOS PARA IMPLEMENTAR Y DESARROLLAR ACCIONES Y EJERCICIOS DE SENSIBLIZACIÓN Y CAPACITACIÓN QUE PROMUEVAN EL ACCESO A LA JUSTICIA POR MEDIO DE METODOS ALTERNATIVOS DE RESOLUCIÓN PACÍFICA DE CONFLICTOS EN LA LOCALIDAD DE USME. EN EL MARCO DEL PROYECTO 1825 ACCESO A LA JUSTICIA PARA EL DESARROLLO SOCIAL Y CULTURAL DEL SIGLO XXI</t>
  </si>
  <si>
    <t>133011603480000001825</t>
  </si>
  <si>
    <t>Acceso a la justicia para el desarrollo social y cultural del siglo XXI</t>
  </si>
  <si>
    <t>https://community.secop.gov.co/Public/Tendering/OpportunityDetail/Index?noticeUID=CO1.NTC.2439120&amp;isFromPublicArea=True&amp;isModal=False</t>
  </si>
  <si>
    <t>CO1.PCCNTR.3140255</t>
  </si>
  <si>
    <t>FDLU-SASI-011-2021</t>
  </si>
  <si>
    <t>CPS 405 2021 (63891)</t>
  </si>
  <si>
    <t>IT SOLUCIONES Y SERVICIOS LTDA</t>
  </si>
  <si>
    <t>CL 125 19 89 OF 502</t>
  </si>
  <si>
    <t>solucionesinformaticasventas1@gmail.com</t>
  </si>
  <si>
    <t>PRESTACION DEL SERVICIO TECNICO DE MANTENIMIENTO PREVENTIVO Y CORRECTIVO DE LOS EQUIPOS DE COMPUTO, PORTATILES, IMPRESORAS, FOTOCOPIADORAS, VIDEOBEAMS, SCANNERS, INCLUYENDO EL SUMINISTRO DE LOS REPUESTOS A PRECIOS UNITARIOS FIJOS SIN FORMULA DE REAJUSTE NECESARIOS REQUERIDOSPOR LA ENTIDAD PARA REALIZAR EL SERVICIO CONTRATADO PARA LA ALCALDIA LOCAL DE USME</t>
  </si>
  <si>
    <t>133011605570000001856</t>
  </si>
  <si>
    <t>29/12/021</t>
  </si>
  <si>
    <t>NB-100190840</t>
  </si>
  <si>
    <t>https://community.secop.gov.co/Public/Tendering/OpportunityDetail/Index?noticeUID=CO1.NTC.2396155&amp;isFromPublicArea=True&amp;isModal=False</t>
  </si>
  <si>
    <t>CO1.PCCNTR.3143405</t>
  </si>
  <si>
    <t>FDLU-SASI-025-2021 (64141)</t>
  </si>
  <si>
    <t>406-2021-CS (64141)</t>
  </si>
  <si>
    <t>AMERICANA CORP SAS</t>
  </si>
  <si>
    <t>CL 86 D  30 - 38</t>
  </si>
  <si>
    <t>licitaciones_2018@hotmail.com</t>
  </si>
  <si>
    <t xml:space="preserve"> SUMINISTRAR DE MANERA PERIODICA, CONTINUA Y OPORTUNA; LOS BIENES Y SERVICIOS NECESARIOS PARA LA LOGISTICA Y DOTACION EN LA ORGANIZACIÓN, REALIZACIÓN Y OPERACIÓN DE EVENTOS, ACTIVIDADES DE FORMACION Y JORNADAS DEFINIDAS EN EL MARCO DE LOS PROYECTOS DE INVERSION EN CULTURA, RECREACION Y DEPORTE, SEGURIDAD Y CONVIVENCIA, FORTALECIMIENTO INSTITUCIONAL CON LAS ESTRATEGIAS DE GESTIÓN AMBIENTAL Y PRENSA PARA LA VIGENCIA 2021.</t>
  </si>
  <si>
    <t xml:space="preserve">133011601200000001718 // 133011601210000001722 /// 133011603430000001821 // 133011605570000001856// 131020202030310
</t>
  </si>
  <si>
    <t>Usme, referente en cultura, deporte, recreación y actividad física, con parques para el desarrollo y la salud 2021 - 2024 ///  Fortalecimiento al Desarrollo cultural y deportivo de la Localidad de Usme // Usme pilar de la cultura ciudadana para la confianza, la convivencia y la participación // Gobierno abierto y transparente// Servicios de publicidad y el suministro de espacio o tiempo publicitarios</t>
  </si>
  <si>
    <t xml:space="preserve">https://community.secop.gov.co/Public/Tendering/OpportunityDetail/Index?noticeUID=CO1.NTC.2417534&amp;isFromPublicArea=True&amp;isModal=False
</t>
  </si>
  <si>
    <t>CO1.PCCNTR.3127254</t>
  </si>
  <si>
    <t>FDLU-LP-016-2021</t>
  </si>
  <si>
    <t>407-2021-CPS (63951)</t>
  </si>
  <si>
    <t>HG INGENIERIA Y CONSTRUCCIONES SAS</t>
  </si>
  <si>
    <t>CR 64 A 5 30</t>
  </si>
  <si>
    <t>CALI</t>
  </si>
  <si>
    <t>asistente@hgingenieria.com,co</t>
  </si>
  <si>
    <t>DISEÑO, SUMINISTRO E INSTALACIÓN DE SISTEMAS DE GENERACIÓN DE ENERGÍA ELÉCTRICA RENOVABLE MEDIANTE CELDAS FOTOVOLTAICAS EN LA LOCALIDAD DE USME</t>
  </si>
  <si>
    <t>133011602380000001816</t>
  </si>
  <si>
    <t>24/04/022</t>
  </si>
  <si>
    <t>https://community.secop.gov.co/Public/Tendering/ContractNoticePhases/View?PPI=CO1.PPI.15825054&amp;isFromPublicArea=True&amp;isModal=False</t>
  </si>
  <si>
    <t>CO1.PCCNTR.3152542</t>
  </si>
  <si>
    <t>FDLU-CMA-036-2021 (64582)</t>
  </si>
  <si>
    <t>408-2021-CI (64582)</t>
  </si>
  <si>
    <t>SOLUCIONES EFECTIVAS Y ASESORIAS S.A.S</t>
  </si>
  <si>
    <t>CRA 20 39 A 65</t>
  </si>
  <si>
    <t>solucef@gmail.com</t>
  </si>
  <si>
    <t>REALIZAR LA INTERVENTORIA TECNICA, ADMINISTRATIVA, LEGAL, FINANCIERA, CONTABLE, JURÍDICA, AMBIENTAL Y SOCIAL AL CONTRATO RESULTANTE DEL PROCESO No. FDLU-LP-010-2021, QUE TIENE POR OBJETO "CONTRATAR A PRECIOS UNITARIOS FIJOS, SIN FÓRMULA DE REAJUSTE Y A MONTO AGOTABLE EL DIAGNOSTICO E INTERVENCIÓN DEL PREDIO DONDE SE ENCUENTRA UBICADO ACTUALMENTE LA CASA DE LA CULTURA DE LA LOCALIDAD DE USME MEDIANTE ACCIONES DE ADECUACIÓN, MEJORAMIENTO Y DOTACION".</t>
  </si>
  <si>
    <t>133011601210000001722</t>
  </si>
  <si>
    <t>Fortalecimiento al Desarrollo cultural y deportivo de la Localidad de Usme</t>
  </si>
  <si>
    <t>https://community.secop.gov.co/Public/Tendering/OpportunityDetail/Index?noticeUID=CO1.NTC.2443298&amp;isFromPublicArea=True&amp;isModal=False</t>
  </si>
  <si>
    <t>CO1.PCCNTR.3151648</t>
  </si>
  <si>
    <t>FDLU-CMA-027-2021</t>
  </si>
  <si>
    <t>409-FDLU-2021(63622)</t>
  </si>
  <si>
    <t>REALIZAR LA INTERVENTORIA TECNICA, ADMINISTRATIVA, LEGAL, FINANCIERA, CONTABLE, JURÍDICA, AMBIENTAL Y SOCIAL AL CONTRATO QUE TIENE POR OBJETO CONTRATAR A PRECIOS UNITARIOS FIJOS, SIN FÓRMULA DE AJUSTE Y A MONTO AGOTABLE EL DIAGNOSTICO Y LA INTERVENCIÓN DE LOS PARQUES VECINALES Y/O DE BOLSILLO DE LA LOCALIDAD DE USME, MEDIANTE ACCIONES DE MEJORAMIENTO, MANTENIMIENTO Y/O DOTACIÓN DE LA INFRAESTRUCTURA FISICA</t>
  </si>
  <si>
    <t>133011602330000001809</t>
  </si>
  <si>
    <t>Infraestructura para la Cultura, recreación y deporte</t>
  </si>
  <si>
    <t xml:space="preserve">https://community.secop.gov.co/Public/Tendering/OpportunityDetail/Index?noticeUID=CO1.NTC.2420042&amp;isFromPublicArea=True&amp;isModal=False
</t>
  </si>
  <si>
    <t>CO1.PCCNTR.3137793</t>
  </si>
  <si>
    <t>FDLU-CMA-046-2021</t>
  </si>
  <si>
    <t>410-FDLU-2021 (63195)</t>
  </si>
  <si>
    <t>JOHN KEVIN DAZA ARIAS</t>
  </si>
  <si>
    <t>CL 120 60-30 OFC 203</t>
  </si>
  <si>
    <t>licitacionesjk@gmail.com</t>
  </si>
  <si>
    <t>CONSULTORIA</t>
  </si>
  <si>
    <t>CONTRATAR POR EL SISTEMA DE PRECIO GLOBAL FIJO, NO REAJUSTABLE LA ELABORACIÓN DE ESTUDIOS, DISEÑOS, OBTENCIÓN DE LA LICENCIA DE CONSTRUCCIÓN EN LA MODALIDAD QUE CORRESPONDA Y DISPONIBILIDAD DE SERVICIOS PUBLICOS PARA LA CONSTRUCCIÓN DE DOS SALONES COMUNALES EN LA LOCALIDAD DE USME DE LA CIUDAD DE BOGOTÁ D. C</t>
  </si>
  <si>
    <t>https://community.secop.gov.co/Public/Tendering/OpportunityDetail/Index?noticeUID=CO1.NTC.2450986&amp;isFromPublicArea=True&amp;isModal=False</t>
  </si>
  <si>
    <t>CO1.PCCNTR.3149625</t>
  </si>
  <si>
    <t>FDLU-LP-022-2021</t>
  </si>
  <si>
    <t>411-2021-LP (64344)</t>
  </si>
  <si>
    <t>CITIUS COLOMBIA</t>
  </si>
  <si>
    <t>CR 16 33 A 13  PISO 2</t>
  </si>
  <si>
    <t>citiuscolombia@gmail.com</t>
  </si>
  <si>
    <t xml:space="preserve">REALIZAR PROCESOS DE FORMACIÓN QUE APOYEN EL DESARROLLO SOCIAL Y CULTURAL E IMPLEMENTAR ACUERDOS CON ACCIONES AFIRMATIVAS PARA EL APROVECHAMIENTO DEL ESPACIO PUBLICO CON FINES CULTURALES, RECREACIONALES, DEPORTIVOS O DE MERCADOS TEMPORALES PARA LA LOCALIDAD DE USME  </t>
  </si>
  <si>
    <t>133011603450000001823</t>
  </si>
  <si>
    <t>Usme con un espacio público más seguro y construido colectivamente</t>
  </si>
  <si>
    <t>https://community.secop.gov.co/Public/Tendering/OpportunityDetail/Index?noticeUID=CO1.NTC.2436177&amp;isFromPublicArea=True&amp;isModal=False</t>
  </si>
  <si>
    <t>CO1.PCCNTR.3150766</t>
  </si>
  <si>
    <t>GABRIEL CAMACHO</t>
  </si>
  <si>
    <t>FDLU-LP-029-2021</t>
  </si>
  <si>
    <t>412-2021-LP (64533)</t>
  </si>
  <si>
    <t>UNIÓN TEMPORAL USME DIGITAL</t>
  </si>
  <si>
    <t>CR 7 156 10 OF 1405</t>
  </si>
  <si>
    <t>ut.usmedigital@gmail.com</t>
  </si>
  <si>
    <t xml:space="preserve">	IMPLEMENTACIÓN Y MANTENIMIENTO DE ZONAS DIGITALES DE ACCESO PÚBLICO GRATUITO A INTERNET MEDIANTE UNA RED FIBRA ÓPTICA, EN EL ÁREA RURAL DE LA LOCALIDAD DE USME</t>
  </si>
  <si>
    <t>133011605540000001849</t>
  </si>
  <si>
    <t>Conectividad para Usme rural en el siglo XXI</t>
  </si>
  <si>
    <t>https://community.secop.gov.co/Public/Tendering/OpportunityDetail/Index?noticeUID=CO1.NTC.2434016&amp;isFromPublicArea=True&amp;isModal=False</t>
  </si>
  <si>
    <t>CO1.PCCNTR.3155254</t>
  </si>
  <si>
    <t>AMERICANA CORP SAS 
IP TECHNOLOGIES SAS</t>
  </si>
  <si>
    <t>830029017-2
900245045-8</t>
  </si>
  <si>
    <t>59%
41%</t>
  </si>
  <si>
    <t>FDLU-SASI-045-2021</t>
  </si>
  <si>
    <t>413-2021-SASI (65137)</t>
  </si>
  <si>
    <t>COMERCIALIZADORA F.F. SAS</t>
  </si>
  <si>
    <t>CL 64 C BIS 85 24 APT 301</t>
  </si>
  <si>
    <t>comercialffsas@gmail.com</t>
  </si>
  <si>
    <t xml:space="preserve">	SUMINISTRO DE MATERIALES PARA EL MANTENIMIENTO DE LA MALLA VIAL URBANA Y RURAL LOCAL EN LA LOCALIDAD DE USME DE LA CIUDAD DE BOGOTÁ D.C, A MONTO AGOTABLE</t>
  </si>
  <si>
    <t>133011604490000001847</t>
  </si>
  <si>
    <t>11  MESES</t>
  </si>
  <si>
    <t>https://community.secop.gov.co/Public/Tendering/OpportunityDetail/Index?noticeUID=CO1.NTC.2448987&amp;isFromPublicArea=True&amp;isModal=False</t>
  </si>
  <si>
    <t>CO1.PCCNTR.3156123</t>
  </si>
  <si>
    <t>FDLU-SASI-041-2021 (65587)</t>
  </si>
  <si>
    <t>414-2021 SASI (65587)</t>
  </si>
  <si>
    <t>SIGMA 10 SAS</t>
  </si>
  <si>
    <t>CR 24A 4 62 SUR</t>
  </si>
  <si>
    <t>contabilidad@sigma10,com.co</t>
  </si>
  <si>
    <t>LA ADQUISICIÓN DE LOS ELEMENTOS BÁSICOS PARA DOTAR JUNTAS DE ACCIÓN COMUNAL A PRECIOS UNITARIOS FIJOS SIN FORMULA DE REAJUSTE NECESARIOS REQUERIDOS POR LA ENTIDAD PARA REALIZAR EL SERVICIO CONTRATADO PARA LA ALCALDÍA LOCAL DE USME</t>
  </si>
  <si>
    <t>https://community.secop.gov.co/Public/Tendering/OpportunityDetail/Index?noticeUID=CO1.NTC.2448931&amp;isFromPublicArea=True&amp;isModal=False</t>
  </si>
  <si>
    <t>CO1.PCCNTR.3150519</t>
  </si>
  <si>
    <t>FDLU-LP-012-2021 (63869)</t>
  </si>
  <si>
    <t>415-2021 LP (63869)</t>
  </si>
  <si>
    <t>FUNDACION ECODES</t>
  </si>
  <si>
    <t>AV 43 SUR  82 C  07</t>
  </si>
  <si>
    <t>ecodesfundacion@gmail.com</t>
  </si>
  <si>
    <t xml:space="preserve"> REALIZAR LA PROMOCIÓN Y EL APOYO AL DESARROLLO DE ACTIVIDADES DE CARÁCTER MEDIO AMBIENTAL ENFOCADAS EN EDUCACION AMBIENTAL Y LA IMPLEMENTACION DE PROCEDAS EN LA LOCALIDAD DE USME DE ACUERDO CON LOS ESTUDIOS PREVIOS Y DEMAS ANEXOS</t>
  </si>
  <si>
    <t>133011602270000001802
133011602380000001816</t>
  </si>
  <si>
    <t xml:space="preserve">Cambio cultural para la gestión de la crisis climática en Usme
Usme comprometida con energías alternativas y separación en la fuente
</t>
  </si>
  <si>
    <t>131.218.000
213.382.000</t>
  </si>
  <si>
    <t>https://community.secop.gov.co/Public/Tendering/OpportunityDetail/Index?noticeUID=CO1.NTC.2417536&amp;isFromPublicArea=True&amp;isModal=False</t>
  </si>
  <si>
    <t>CO1.PCCNTR.3150522</t>
  </si>
  <si>
    <t>FDLU-SASI-050-2021</t>
  </si>
  <si>
    <t>416-2021 SASI (65994)</t>
  </si>
  <si>
    <t>REDCOMPUTO LTDA</t>
  </si>
  <si>
    <t>CR 31 A 25 B 55</t>
  </si>
  <si>
    <t>mnieto@redcomputo.com.co</t>
  </si>
  <si>
    <t xml:space="preserve">	ADQUISICIÓN, INSTALACIÓN Y PUESTA EN FUNCIONAMIENTO DE COMPUTADORES DE ESCRITORIO, COMPUTADORES PORTÁTILES, DISPOSITIVOS TABLETS, IMPRESORAS, ESCÁNER Y LICENCIAS PARA LA ALCALDÍA LOCAL - FONDO DE DESARROLLO LOCAL DE USME</t>
  </si>
  <si>
    <t>133011605570000001856 // 133011605570000001857</t>
  </si>
  <si>
    <t>Gobierno abierto y transparente // Gobierno legítimo y eficiente</t>
  </si>
  <si>
    <t>2 MESES</t>
  </si>
  <si>
    <t>https://community.secop.gov.co/Public/Tendering/OpportunityDetail/Index?noticeUID=CO1.NTC.2457459&amp;isFromPublicArea=True&amp;isModal=False</t>
  </si>
  <si>
    <t>CO1.PCCNTR.3154030</t>
  </si>
  <si>
    <t>FDLU-SASI-040-2021</t>
  </si>
  <si>
    <t>417-2021 SASI (65953)</t>
  </si>
  <si>
    <t>COMPRAVENTA Y ENTREGA DE ELEMENTOS, MATERIALES Y DOTACIONES DE CARÁCTER PEDAGOGICO PARA EL FORTALECIMIENTO DE LOS SERVICIOS QUE PRESTA LA SECRETARIA DE INTEGRACION SOCIAL EN EL CENTRO ESPECIALIZADO DE ATENCION CRECER, CENTRO DE DESARROLLO COMUNITARIO JULIO CESAR SANCHEZ Y LOS JARDINES SOCIALES PRIORIZADOS DE LA LOCALIDAD DE USME, DE ACUERDO CON LAS ESPECIFICACIONES TECNICAS, ESTUDIOS PREVIOS Y DEMAS ANEXOS DEL PRESENTE PROCESO</t>
  </si>
  <si>
    <t>133011601060000001793</t>
  </si>
  <si>
    <t>Desarrollo social Local</t>
  </si>
  <si>
    <t>https://community.secop.gov.co/Public/Tendering/OpportunityDetail/Index?noticeUID=CO1.NTC.2449227&amp;isFromPublicArea=True&amp;isModal=False</t>
  </si>
  <si>
    <t xml:space="preserve">	CO1.PCCNTR.3153701</t>
  </si>
  <si>
    <t>FDLU-SAMC-047-2021 (65947)</t>
  </si>
  <si>
    <t>418-2021 SAMC (65947)</t>
  </si>
  <si>
    <t>PROFESIONALES EN LOGÍSTICA, DEPORTES Y EVENTOS
PRODEPORT LTDA</t>
  </si>
  <si>
    <t>alejac4@hotmail.com</t>
  </si>
  <si>
    <t xml:space="preserve">	CONTRATAR LOS SERVICIOS LOGÍSTICOS PARA REALIZAR LA CELEBRACIÓN DEL DÍA DEL COMUNAL DE LA LOCALIDAD DE USME, CON EL FIN DE CONTRIBUIR AL DESARROLLO SOCIAL, PARTICIPATIVO Y CULTURAL</t>
  </si>
  <si>
    <t>https://community.secop.gov.co/Public/Tendering/OpportunityDetail/Index?noticeUID=CO1.NTC.2457737&amp;isFromPublicArea=True&amp;isModal=False</t>
  </si>
  <si>
    <t xml:space="preserve">	CO1.PCCNTR.3153772</t>
  </si>
  <si>
    <t>FDLU-LP-010-2021</t>
  </si>
  <si>
    <t>419-2021-CO (63347)</t>
  </si>
  <si>
    <t>UNIÓN TEMPORAL OBRAS USME</t>
  </si>
  <si>
    <t>CR 58 90 53</t>
  </si>
  <si>
    <t>CASTELLANA</t>
  </si>
  <si>
    <t>licitaciones@ryjingenieria.com</t>
  </si>
  <si>
    <t xml:space="preserve"> CONTRATAR A PRECIOS UNITARIOS FIJOS, SIN FÓRMULA DE REAJUSTE Y A MONTO AGOTABLE EL DIAGNOSTICO E INTERVENCIÓN DEL PREDIO DONDE SE ENCUENTRA UBICADO ACTUALMENTE LA CASA DE LA CULTURA DE LA LOCALIDAD DE USME MEDIANTE ACCIONES DE ADECUACIÓN, MEJORAMIENTO Y DOTACION</t>
  </si>
  <si>
    <t>https://community.secop.gov.co/Public/Tendering/OpportunityDetail/Index?noticeUID=CO1.NTC.2411465&amp;isFromPublicArea=True&amp;isModal=False</t>
  </si>
  <si>
    <t>CO1.PCCNTR.3140932</t>
  </si>
  <si>
    <t>ESTUDIOS, DISEÑOS Y CONSTRUCCIÓN DE PROYECTOS DE INGENIERÍA S.A.S
R&amp;J INGENIERIA S.A.S</t>
  </si>
  <si>
    <t>901154986-6
900171717-1</t>
  </si>
  <si>
    <t>90%
10%</t>
  </si>
  <si>
    <t>FDLU-LP-023-2021</t>
  </si>
  <si>
    <t>CPS 420 2021 LP</t>
  </si>
  <si>
    <t>AVENIDA 43 SUR # 82C - 07</t>
  </si>
  <si>
    <t>ADELANTAR ACCIONES PARA LA ATENCIÓN EN URGENCIAS,
BRIGADAS MÉDICO VETERINARIAS, ACCIONES DE ESTERILIZACIÓN
EDUCACIÓN Y ADOPCIÓN EN LA LOCALIDAD DE USME</t>
  </si>
  <si>
    <t>133011602340000001810</t>
  </si>
  <si>
    <t>https://community.secop.gov.co/Public/Tendering/OpportunityDetail/Index?noticeUID=CO1.NTC.2427182&amp;isFromPublicArea=True&amp;isModal=False</t>
  </si>
  <si>
    <t>CO1.PCCNTR.3156303</t>
  </si>
  <si>
    <t>FDLU-LP-009-2021</t>
  </si>
  <si>
    <t>421-2021-LP(61636)</t>
  </si>
  <si>
    <t>CUMBRE INGENIERÍA SAS</t>
  </si>
  <si>
    <t>CALLE 77 13 47 OFI 605</t>
  </si>
  <si>
    <t>cumbrelicitaciones@gmail.com</t>
  </si>
  <si>
    <t>CONTRATAR A PRECIOS UNITARIOS FIJOS, SIN FÓRMULA DE REAJUSTE Y A MONTO AGOTABLE EL DIAGNOSTICO Y LAS OBRAS DE MEJORAMIENTO INTEGRAL DE VIVIENDA RURAL DISPERSA Y/O CONCENTRADA EN LA LOCALIDAD DE USME, BOGOTÁ, DC</t>
  </si>
  <si>
    <t>133011601190000001717</t>
  </si>
  <si>
    <t>Mejoramiento de vivienda zona rural Usme</t>
  </si>
  <si>
    <t>21/06/20222</t>
  </si>
  <si>
    <t>https://community.secop.gov.co/Public/Tendering/OpportunityDetail/Index?noticeUID=CO1.NTC.2396739&amp;isFromPublicArea=True&amp;isModal=False</t>
  </si>
  <si>
    <t>CO1.PCCNTR.3108109</t>
  </si>
  <si>
    <t>FDLU-LP-021-2021</t>
  </si>
  <si>
    <t>422-2021 LP (63960)</t>
  </si>
  <si>
    <t>GRUPO EMPRESARIAL SOLUCIONES CUATRO EN UNO SAS</t>
  </si>
  <si>
    <t>CRA 18 86A 15 OF 402</t>
  </si>
  <si>
    <t>info@solucionescuatroenunosas.com</t>
  </si>
  <si>
    <t xml:space="preserve"> REALIZAR LA PROMOCIÓN Y EL APOYO AL DESARROLLO ADQUISICIÓN, Y PUESTA EN FUNCIONAMIENTO DE EQUIPOS PARA ADELANTAR PROYECTOS ACTIVIDADES Y PROCESOS QUE GARANTICEN UN DESARROLLO INTEGRAL DE LA PRIMERA INFANCIA Y LA RELACIÓN ESCUELA FAMILIA Y COMUNIDAD CON LA FINALIDAD DE PROPENDER POR MAYOR PERTINENCIA Y CALIDAD EN LA OFERTA EDUCATIVA MAYOR Y MEJOR RELACIÓN ENTRE ESCUELA FAMILIA Y COMUNIDAD Y PROMOCIÓN DE LA IDENTIDAD LOCAL EN LA EDUCACIÓN INICIAL</t>
  </si>
  <si>
    <t>133011601120000001709</t>
  </si>
  <si>
    <t>Educación inicial con bases sólidas para la vida, una  primera infancia para el siglo XXI</t>
  </si>
  <si>
    <t>https://community.secop.gov.co/Public/Tendering/OpportunityDetail/Index?noticeUID=CO1.NTC.2420237&amp;isFromPublicArea=True&amp;isModal=False</t>
  </si>
  <si>
    <t>CO1.PCCNTR.3155558</t>
  </si>
  <si>
    <t>FDLU-LP-019-2021</t>
  </si>
  <si>
    <t>423-2021 LP (63770)</t>
  </si>
  <si>
    <t>ASOCIACION DE HOGARES SI A LA VIDA</t>
  </si>
  <si>
    <t xml:space="preserve">CR 65 B 75 10 </t>
  </si>
  <si>
    <t>CONTRATAR LOS SERVICIOS PARA EJECUTAR ACCIONES TENDIENTES A LA PREVENCION DEL FEMINICIDIO Y LA VIOLENCIA CONTRA LAS MUJERES, |ASI COMO EL DESARROLLO DE CAPACIDADES PARA EL EJERCICIO DE DERECHOS DE LAS MUJERES EN USME DE ACUERDO CON LOS ESTUDIOS PREVIOS Y ANEXOS TECNIGOS</t>
  </si>
  <si>
    <t>133011603400000001818</t>
  </si>
  <si>
    <t>https://community.secop.gov.co/Public/Tendering/OpportunityDetail/Index?noticeUID=CO1.NTC.2417294&amp;isFromPublicArea=True&amp;isModal=False</t>
  </si>
  <si>
    <t>CO1.PCCNTR.3156213</t>
  </si>
  <si>
    <t>FDLU-LP-015-2021</t>
  </si>
  <si>
    <t>424-2021-LP (62774)</t>
  </si>
  <si>
    <t>CONSORCIO CORPIMA</t>
  </si>
  <si>
    <t>CL 50 15 45 OF 307</t>
  </si>
  <si>
    <t>angieolayal115@gmail.com</t>
  </si>
  <si>
    <t xml:space="preserve"> CONTRATAR LOS SERVICIOS DE UN OPERADOR LOGISTICO PARA EJECUTAR LAS ACCIONES DIRIGIDAS A RECONOCER, REDISTRIBUIR, RESIGNIFICAR Y REDUCIR EL TRABAJO DEL CUIDADO DE ACUERDO CON LOS ESTUDIOS PREVIOS Y ANEXOS TECNICOS</t>
  </si>
  <si>
    <t>133011601060000001795</t>
  </si>
  <si>
    <t>Empoderamiento de la mujer Usmeña</t>
  </si>
  <si>
    <t>https://community.secop.gov.co/Public/Tendering/OpportunityDetail/Index?noticeUID=CO1.NTC.2414765&amp;isFromPublicArea=True&amp;isModal=False</t>
  </si>
  <si>
    <t>CO1.PCCNTR.3132805</t>
  </si>
  <si>
    <t>JULIANA ANDREA PINILLOS</t>
  </si>
  <si>
    <t xml:space="preserve">CORPORACIÓN  COLOMBIANA DE  AGRICULTURA URBANA Y  CONSERVACIÓN DEL  AMIENTE CORAMBIENTAL
ANPIMA SAS </t>
  </si>
  <si>
    <t>830071862-7
901479644-8</t>
  </si>
  <si>
    <t>50%
50%</t>
  </si>
  <si>
    <t>OC 83891</t>
  </si>
  <si>
    <t>425-2021 OC (64874)</t>
  </si>
  <si>
    <t>UT SOFT IG 3</t>
  </si>
  <si>
    <t>AUTO NORTE 97 50</t>
  </si>
  <si>
    <t>ncapasso@intergrupo.com</t>
  </si>
  <si>
    <t>ADQUISICIÓN DE SOFTWARE POR CATÁLOGO AL AMPARO DEL INSTRUMENTO DE AGREGACIÓN DE DEMANDA CCE-139-IAD-2020, PARA LA POLICÍA METROPOLITANA DE LA LOCALIDAD DE USME</t>
  </si>
  <si>
    <t>133011603480000001846</t>
  </si>
  <si>
    <t>Usme comprometida con la
seguridad</t>
  </si>
  <si>
    <t>https://colombiacompra.gov.co/tienda-virtual-del-estado-colombiano/ordenes-compra/?number_order=83891&amp;state=&amp;entity=&amp;tool=&amp;date_to&amp;date_from</t>
  </si>
  <si>
    <t>CCE-139-IAD-2020</t>
  </si>
  <si>
    <t>Software One Colombia S.A.S.
IG Services S.A.S.</t>
  </si>
  <si>
    <t>900478383-2
900693655-1</t>
  </si>
  <si>
    <t>OC 83897</t>
  </si>
  <si>
    <t>426-2021 OC (64870)</t>
  </si>
  <si>
    <t>FANALCA SA</t>
  </si>
  <si>
    <t xml:space="preserve">CL 13 31 A 80 </t>
  </si>
  <si>
    <t>mparrado@fanalca.com</t>
  </si>
  <si>
    <t>ADQUISICIÓN DE MOTOCICLETAS CON MANTENIMIENTO PREVENTIVO, ADECUACIONES YACCESORIOS AL AMPARO DEL ACUERDO MARCO DE PRECIOS “CCE-971-1-AMP 2019 PARA LA ADQUISICIÓN DE MOTOCICLETAS, CUATRIMOTOS Y MOTOCARROS II”, PARA FORTALECER LAS ACCIONES DE SEGURIDAD EN LA LOCALIDAD DE USME.</t>
  </si>
  <si>
    <t xml:space="preserve">133011603480000001846 </t>
  </si>
  <si>
    <t xml:space="preserve">3 MESES </t>
  </si>
  <si>
    <t>https://colombiacompra.gov.co/tienda-virtual-del-estado-colombiano/ordenes-compra/?number_order=83897&amp;state=&amp;entity=&amp;tool=&amp;date_to&amp;date_from</t>
  </si>
  <si>
    <t>CCE-971-1-AMP 2019</t>
  </si>
  <si>
    <t>OC 83907</t>
  </si>
  <si>
    <t>427-2021 OC (64876)</t>
  </si>
  <si>
    <t>NEX COMPUTER S.A.S.</t>
  </si>
  <si>
    <t>AUT MEDELLIN KM 3 5 CEN EMPRESARIAL METROPOLITANO LC B 29</t>
  </si>
  <si>
    <t>-</t>
  </si>
  <si>
    <t>contabilidad@nex.com.co</t>
  </si>
  <si>
    <t>ADQUISICIÓN DE EQUIPOS TECNOLÓGICOS AL AMPARO DEL ACUERDO MARCO DE PRECIOS CCE-925-AMP-2019, PARA LA POLICÍA METROPOLITANA DE LA LOCALIDAD DE USME</t>
  </si>
  <si>
    <t>2 MESES Y 15 DIAS</t>
  </si>
  <si>
    <t>https://colombiacompra.gov.co/tienda-virtual-del-estado-colombiano/ordenes-compra/?number_order=83907&amp;state=&amp;entity=&amp;tool=&amp;date_to&amp;date_from</t>
  </si>
  <si>
    <t>CCE-925-AMP-2019</t>
  </si>
  <si>
    <t>LP-007-FDLU-2021</t>
  </si>
  <si>
    <t>428-2021-LP(61032)</t>
  </si>
  <si>
    <t>DISEÑO CONSULTORÍA Y CONSTRUCCIONES SAS, DICCO S.A.S</t>
  </si>
  <si>
    <t>CALLE  36 17 56 OFC 3-3</t>
  </si>
  <si>
    <t>licitaciones@dicco.com.co</t>
  </si>
  <si>
    <t>REALIZAR POR EL SISTEMA DE PRECIOS UNITARIOS FIJOS SIN FORMULA DE REAJUSTE Y HASTA MONTO AGOTABLE, LA CONSERVACION Y LAS OBRAS REQUERIDAS PARA LA OPTIMIZACION Y MEJORAMIENTO DE LOS ACUEDUCTOS VEREDALES EN LA LOCALIDAD DE USME</t>
  </si>
  <si>
    <t>133011602370000001812</t>
  </si>
  <si>
    <t>Provision y mejoramiento de servicios publicos en la Ruralidad</t>
  </si>
  <si>
    <t>96-44-101167385</t>
  </si>
  <si>
    <t>https://community.secop.gov.co/Public/Tendering/OpportunityDetail/Index?noticeUID=CO1.NTC.2396716&amp;isFromPublicArea=True&amp;isModal=False</t>
  </si>
  <si>
    <t>CO1.PCCNTR.3150599</t>
  </si>
  <si>
    <t>FDLU-LP-014-2021</t>
  </si>
  <si>
    <t>429-2021-LP(63875)</t>
  </si>
  <si>
    <t>UT ANDAP PRODUCTIVA</t>
  </si>
  <si>
    <t>AV CARACAS  76 33</t>
  </si>
  <si>
    <t>coorcontratos@gmail.com</t>
  </si>
  <si>
    <t>CONTRATAR LA PROMOCION Y EL FORTALECIMIENTO DEL DESARROLLO SOCIAL Y COMUNITARIO, LA INCLUSION SOCIAL Y PRODUCTIVA DE EMPRENDIMIENTOS SOLIDARIOS,ORGANIZACIONES,SOCIALES, COMUNITARIAS ,COMUNALES DE PROPIEDAD HORIZONTAL E INSTANCIAS Y MECANISMOS DE PARTICIPACION CIUDADANA, PARA LA GENERACION DE INGRESOS, EL MEJORAMIENTO DE LA CALIDAD DE VIDA Y EL EMPODERAMIENTO COMUNITARIO DE INICIATIVAS AUTO SOSTENIBLES EN LA LOCALIDAD DE USME.</t>
  </si>
  <si>
    <t>https://community.secop.gov.co/Public/Tendering/OpportunityDetail/Index?noticeUID=CO1.NTC.2433038&amp;isFromPublicArea=True&amp;isModal=False</t>
  </si>
  <si>
    <t>CO1.PCCNTR.3152720</t>
  </si>
  <si>
    <t>FUNDACIÓN ACADEMIA NACIONAL DE APRENDIZAJE ANDAP
ACADEMIA NACIONAL DE APRENDIZAJE PUERTO RIVEROS Y CIA LTDA</t>
  </si>
  <si>
    <t>900304842-5
800226265-8</t>
  </si>
  <si>
    <t>60%
40%</t>
  </si>
  <si>
    <t>FDLU-LP-018-2021</t>
  </si>
  <si>
    <t>430-2021-LP (64352)</t>
  </si>
  <si>
    <t>CONSORCIO RESTAURACIÓN ECOLÓGICA</t>
  </si>
  <si>
    <t>CL 51 SUR 88 I 26 T 2 OF 503</t>
  </si>
  <si>
    <t>gestionproyectosas@gmail.com</t>
  </si>
  <si>
    <t>ADELANTAR ACCIONES INTEGRALES PARA EL FOMENTO Y LA RECUPERACION AMBIENTAL DE LA LOCALIDAD DE USME A TRAVES DE LA IMPLEMENTACION DE LOS COMPONENTES DE JARDINERIA, IMPLEMENTACION DE MUROS VERDES, SIEMBRA Y MANTENIMIENTO DE INDIVIDUOS ARBOREOS Y LA RESTAURACION ECOLOGICA DE ACUERDO A LOS ESTUDIOS PREVIOS Y ANEXOS TECNICOS</t>
  </si>
  <si>
    <t xml:space="preserve">133011602270000001802 
133011602280000001805
133011602330000001808
</t>
  </si>
  <si>
    <t>Cambio cultural para la gestión de la crisis climática en Usme//  Inversiones ambientales sostenibles // Calidad ambiental en Usme</t>
  </si>
  <si>
    <t>22.830.000
391.899.000
332.271.000</t>
  </si>
  <si>
    <t>https://community.secop.gov.co/Public/Tendering/OpportunityDetail/Index?noticeUID=CO1.NTC.2430626&amp;isFromPublicArea=True&amp;isModal=False</t>
  </si>
  <si>
    <t>CO1.PCCNTR.3147085</t>
  </si>
  <si>
    <t>FUNDACION ECODES
DIRECCION Y GESTION DE  PROYECTOS S.A.S</t>
  </si>
  <si>
    <t>900359095-6
901352122-9</t>
  </si>
  <si>
    <t>40%
60%</t>
  </si>
  <si>
    <t>FDLU-LP-017-2021</t>
  </si>
  <si>
    <t>431-2021-LP(63492)</t>
  </si>
  <si>
    <t>CONSORCIO NUEVO MILENIO 2022</t>
  </si>
  <si>
    <t>CR 55 152 B 68</t>
  </si>
  <si>
    <t>licitacionesbyr@gmail.com</t>
  </si>
  <si>
    <t>REALIZAR POR EL SISTEMA DE PRECIOS UNITARIOS FIJOS SIN FORMULA DE AJUSTE A MONTO AGOTABLE: LA INTERVENCION CON OBRAS DE BIOINGENIERIA PARA MITIGAR Y ATENDER LA RESTAURACIÓN Y RECUPERACIÓN DE ZONAS CON PROCESOS DE EROSIÓN O FENOMENOS DE REMOCIÓN EN MASA EN EL PARQUE VECINAL CIUDAD NUEVO MILENIO I ETAPA III DE LA LOCALIDAD QUINTA DE USME</t>
  </si>
  <si>
    <t>133011602300000001806</t>
  </si>
  <si>
    <t>Acciones para el manejo de emergencias y desastres en la localidad</t>
  </si>
  <si>
    <t>https://community.secop.gov.co/Public/Tendering/OpportunityDetail/Index?noticeUID=CO1.NTC.2427437&amp;isFromPublicArea=True&amp;isModal=False</t>
  </si>
  <si>
    <t>CO1.PCCNTR.3149875</t>
  </si>
  <si>
    <t>BYR CONSTRUCCIONES SAS
JUAN CARLOS DE LOS  RIOS PINEDA</t>
  </si>
  <si>
    <t>860028988-3
10260803</t>
  </si>
  <si>
    <t>70%
30%</t>
  </si>
  <si>
    <t>FDLU-SASI-038-2021</t>
  </si>
  <si>
    <t>432-2021-SASI (65667)</t>
  </si>
  <si>
    <t xml:space="preserve">	GRUPO EMPRESARIAL PIRIWA SAS</t>
  </si>
  <si>
    <t>CR 28 34 49 PISO 2</t>
  </si>
  <si>
    <t>agrosuministros@agrosuministros.com.co</t>
  </si>
  <si>
    <t>CONTRATAR A MONTO AGOTABLE, A PRECIOS UNITARIOS FIJOS Y SIN FORMULA DE REAJUSTE, EL SUMINISTRO DE INSUMOS Y ELEMENTOS AGROPECUARIOS Y FORESTALES PARA LA UNIDAD LOCAL DE ASISTENCIA TÉCNICA AGROPECUARIA DE USME PARA LA PRESTACIÓN DEL SERVICIO PÚBLICO DE EXTENSIÓN AGROPECUARIA Y EL PROGRAMA DE AGRICULTURA URBANA</t>
  </si>
  <si>
    <t>133011601230000001726 // 133011601240000001727</t>
  </si>
  <si>
    <t>Extensión agropecuaria, ambiental y productividad rural en Usme/// Agricultura urbana en Usme</t>
  </si>
  <si>
    <t>https://community.secop.gov.co/Public/Tendering/OpportunityDetail/Index?noticeUID=CO1.NTC.2451562&amp;isFromPublicArea=True&amp;isModal=False</t>
  </si>
  <si>
    <t>CO1.PCCNTR.3156728</t>
  </si>
  <si>
    <t>FDLU-CMA-039-2021</t>
  </si>
  <si>
    <t>433-2021-CMA (63570)</t>
  </si>
  <si>
    <t>INTERCONDI SAS</t>
  </si>
  <si>
    <t xml:space="preserve">CL 19 41 39 </t>
  </si>
  <si>
    <t>038-6615651</t>
  </si>
  <si>
    <t>intercondisas@gmail.com</t>
  </si>
  <si>
    <t>REALIZAR LA INTERVENTORÍA TÉCNICA, ADMINISTRATIVA, LEGAL, FINANCIERA, SOCIAL, AMBIENTAL Y SISO AL CONTRATO DE OBRA PÚBLICA RESULTANTE DEL PROCESO DE LA LICITACIÓN PÚBLICA No. LP-007-FDLU-2021, CUYO OBJETO ES: REALIZAR POR EL SISTEMA DE PRECIOS UNITARIOS FIJOS SIN FORMULA DE REAJUSTE Y HASTA MONTO AGOTABLE, LA CONSERVACIÓN Y LAS OBRAS REQUERIDAS PARA LA OPTIMIZACION Y MEJORAMIENTO DE LOS ACUEDUCTOS VEREDALES EN LA LOCALIDAD DE USME</t>
  </si>
  <si>
    <t>Provisión y mejoramiento de servicios públicos en la ruralidad</t>
  </si>
  <si>
    <t>https://community.secop.gov.co/Public/Tendering/OpportunityDetail/Index?noticeUID=CO1.NTC.2445498&amp;isFromPublicArea=True&amp;isModal=False</t>
  </si>
  <si>
    <t>CO1.PCCNTR.3157885</t>
  </si>
  <si>
    <t>FDLU-CMA-054-2021</t>
  </si>
  <si>
    <t>434-2021-CMA (</t>
  </si>
  <si>
    <t>REALIZAR LA INTERVENTORÍA TÉCNICA, ADMINISTRATIVA, FINANCIERA, SOCIAL, CONTABLE, AMBIENTAL Y JURÍDICA AL CONTRATO QUE TIENE POR OBJETO "CONTRATAR A PRECIOS UNITARIOS FIJOS, SIN FÓRMULA DE AJUSTE Y A MONTO AGOTABLE EL DIAGNOSTICO Y LAS OBRAS DE MEJORAMIENTO INTEGRAL DE VIVIENDA RURAL DISPERSA Y/O CONCENTRADA EN LA LOCALIDAD DE USME, BOGOTA, DC."</t>
  </si>
  <si>
    <t>https://community.secop.gov.co/Public/Tendering/OpportunityDetail/Index?noticeUID=CO1.NTC.2469269&amp;isFromPublicArea=True&amp;isModal=False</t>
  </si>
  <si>
    <t>CO1.PCCNTR.3157568</t>
  </si>
  <si>
    <t>FDLU-CMA-043-2021</t>
  </si>
  <si>
    <t>435-2021-CMA (64500)</t>
  </si>
  <si>
    <t>REALIZAR LA INTERVENTORIA TECNICA, ADMINISTRATIVA, FINANCIERA, SOCIAL, CONTABLE, AMBIENTAL Y JURIDICA AL CONTRATO QUE TIENE POR OBJETO "REALIZAR LA CONSULTORIA DE ESTUDIOS Y DISEÑOS DE CICLO INFRAESTRUCTURA EN LA LOCALIDAD DE USME EN BOGOTA D.C"</t>
  </si>
  <si>
    <t>https://community.secop.gov.co/Public/Tendering/OpportunityDetail/Index?noticeUID=CO1.NTC.2445654&amp;isFromPublicArea=True&amp;isModal=False</t>
  </si>
  <si>
    <t>CO1.PCCNTR.3157999</t>
  </si>
  <si>
    <t>FDLU-CMA-026-2021</t>
  </si>
  <si>
    <t>436-2021-CMA (63818)</t>
  </si>
  <si>
    <t>CONSORCIO NOGAPP</t>
  </si>
  <si>
    <t>CL 59 A BIS 05 53 OF 704</t>
  </si>
  <si>
    <t>contratacion@nogaall.com</t>
  </si>
  <si>
    <t>REALIZAR LA CONSULTORÍA DE ESTUDIOS Y DISEÑOS DE CICLO - INFRAESTRUCTURA EN LA LOCALIDAD DE USME EN BOGOTÁ D.C</t>
  </si>
  <si>
    <t xml:space="preserve">https://community.secop.gov.co/Public/Tendering/OpportunityDetail/Index?noticeUID=CO1.NTC.2417743&amp;isFromPublicArea=True&amp;isModal=False
</t>
  </si>
  <si>
    <t>CO1.PCCNTR.3157994</t>
  </si>
  <si>
    <t>NOGAALL SAS
APP CONSULTORES &amp;  ESTRUCTURADORES SAS</t>
  </si>
  <si>
    <t>830090010-1
900553162-2</t>
  </si>
  <si>
    <t>95%
5%</t>
  </si>
  <si>
    <t>FDLU- LP-024-2021</t>
  </si>
  <si>
    <t>437-2021-LP (61046)</t>
  </si>
  <si>
    <t>GRUPO EMPRESARIAL PINZON MUÑOZ SAS</t>
  </si>
  <si>
    <t>CALLE 12A No. 68C- 03</t>
  </si>
  <si>
    <t>dirlicitaciones.familiamic@gmail.com</t>
  </si>
  <si>
    <t>REALIZAR A PRECIOS UNITARIOS FIJOS, SIN FORMULA DE AJUSTE A MONTO AGOTABLE LA ADECUACIÓN Y/O MANTENIMIENTO PREVENTIVO Y/O CORRECTIVO DE LOS SALONES COMUNALES UBICADOS EN LA LOCALIDAD DE USME EN BOGOTA D.C</t>
  </si>
  <si>
    <t xml:space="preserve">https://community.secop.gov.co/Public/Tendering/OpportunityDetail/Index?noticeUID=CO1.NTC.2423004&amp;isFromPublicArea=True&amp;isModal=False
</t>
  </si>
  <si>
    <t>CO1.PCCNTR.3158501</t>
  </si>
  <si>
    <t>FDLU-LP-020-2021</t>
  </si>
  <si>
    <t>CPS 438 2021 LP 20</t>
  </si>
  <si>
    <t>FUNDACION PARA EL DESARROLLO INFANTIL SOCIAL Y  CULTURAL IWOKE</t>
  </si>
  <si>
    <t>CARRERA 57 N 145-61</t>
  </si>
  <si>
    <t>fundacioniwoke@hotmail.com</t>
  </si>
  <si>
    <t>CONTRATAR LOS SERVICIOS PARA ADELANTAR
ACCIONES EN PREVENCIÓN DE VIOLENCIA INTRAFAMILIAR
Y VIOLENCIAS SEXUALES EN NIÑAS, NIÑOS Y
ADOLESCENTES, PROMOCION DEL BUEN TRATO Y
ENTORNOS PROTECTORES EN LA LOCALIDAD DE USME,
DE ACUERDO CON LAS ESPECIFICACIONES TÉCNICAS Y
/26(678',2635(9,26</t>
  </si>
  <si>
    <t>https://community.secop.gov.co/Public/Tendering/OpportunityDetail/Index?noticeUID=CO1.NTC.2417903&amp;isFromPublicArea=True&amp;isModal=False</t>
  </si>
  <si>
    <t>CO1.PCCNTR.3157940</t>
  </si>
  <si>
    <t>NOMBRE</t>
  </si>
  <si>
    <t>DEPENDENCIA</t>
  </si>
  <si>
    <t xml:space="preserve">CARGO </t>
  </si>
  <si>
    <t xml:space="preserve">NUMERO DE CONTRATO / 
CODIGO Y GRADO </t>
  </si>
  <si>
    <t>TEFEFONO</t>
  </si>
  <si>
    <t>CORREO INSTITUCIONAL</t>
  </si>
  <si>
    <t>NATURAL
JURIDICO</t>
  </si>
  <si>
    <t>Profesional de Participación</t>
  </si>
  <si>
    <t>206-FDLU-2021</t>
  </si>
  <si>
    <t>Inspector de Policia</t>
  </si>
  <si>
    <t>Codigo 233 Grado 23</t>
  </si>
  <si>
    <t>carlos.hoyos@gobiernobogota.gov.co</t>
  </si>
  <si>
    <t>CESAR MALAGON</t>
  </si>
  <si>
    <t>Profesional Especializado Infraestructura</t>
  </si>
  <si>
    <t>003-FDLU-2021</t>
  </si>
  <si>
    <t>DAVID RICARDO MOLINA</t>
  </si>
  <si>
    <t xml:space="preserve">CONTRATACION </t>
  </si>
  <si>
    <t>Lider de Contratación</t>
  </si>
  <si>
    <t>009-FDLU-2021</t>
  </si>
  <si>
    <t>CASA DEL CONSUMIDOR
GESTION DEL RIESGO</t>
  </si>
  <si>
    <t>Profesional Especializado</t>
  </si>
  <si>
    <t>016-FDLU-2021</t>
  </si>
  <si>
    <t>DESPACHO - INFRAESTRUCTURA</t>
  </si>
  <si>
    <t>002-FDLU-2021</t>
  </si>
  <si>
    <t>Profesional Universitario</t>
  </si>
  <si>
    <t>Código 219 gardo 12</t>
  </si>
  <si>
    <t>diego.batero@gobiernobogota.gov.co</t>
  </si>
  <si>
    <t>ELIECER PEREIRA BAUTISTA</t>
  </si>
  <si>
    <t>eliecer.pereira@gobiernobogota.gov.co</t>
  </si>
  <si>
    <t>013-FDLU-2021</t>
  </si>
  <si>
    <t>FABIOLA VASQUEZ</t>
  </si>
  <si>
    <t>Código 222 Grado 24</t>
  </si>
  <si>
    <t>fabiola.vasquez@gobiernobogota.gov.co</t>
  </si>
  <si>
    <t>GERMAN VANEGAS</t>
  </si>
  <si>
    <t>Código 219 Grado 15</t>
  </si>
  <si>
    <t>german_avapes@yahoo.es</t>
  </si>
  <si>
    <t>HENRY ARIZA</t>
  </si>
  <si>
    <t>OFICINA DE CALIDAD</t>
  </si>
  <si>
    <t>Promotor de Mejora Local</t>
  </si>
  <si>
    <t>030-FDLU-2021</t>
  </si>
  <si>
    <t>Profesional de Sistemas</t>
  </si>
  <si>
    <t>008-FLDU-2021</t>
  </si>
  <si>
    <t>Juridico</t>
  </si>
  <si>
    <t>Profesional el Seguridad y Convivencia</t>
  </si>
  <si>
    <t>041-FDLU-2021</t>
  </si>
  <si>
    <t xml:space="preserve">JESUS ROBERTO PIÑEROS </t>
  </si>
  <si>
    <t>jesus.pineros@gobiernobogota.gov.co</t>
  </si>
  <si>
    <t>JORGE SALGADO</t>
  </si>
  <si>
    <t>DESPACHO - CONTRATACION</t>
  </si>
  <si>
    <t>004-FDLU-2021</t>
  </si>
  <si>
    <t>jorge.salgado@gobiernobogota.gov.co</t>
  </si>
  <si>
    <t>JOSE IGNACION LEURO</t>
  </si>
  <si>
    <t>019-FDLU-2021</t>
  </si>
  <si>
    <t>DESPACHO GESTOR  INTERISTITUCIONAL</t>
  </si>
  <si>
    <t>042-FDLU-2021</t>
  </si>
  <si>
    <t>Profesional de Despacho</t>
  </si>
  <si>
    <t>006-FDLU-2021</t>
  </si>
  <si>
    <t>ignacio.vargas@gobiernobogota.gov.co</t>
  </si>
  <si>
    <t>LUIS JULIO MORENO MARTINEZ</t>
  </si>
  <si>
    <t>Código 222 Grado 19</t>
  </si>
  <si>
    <t>luis.moreno@gobiernobogota.gov.co</t>
  </si>
  <si>
    <t>MABEL ANDREA SUA</t>
  </si>
  <si>
    <t>Alcalde Local</t>
  </si>
  <si>
    <t>Código 030 Grado 05</t>
  </si>
  <si>
    <t>alcalde.usme@gobiernobogota.gov.co</t>
  </si>
  <si>
    <t>Profesional de Juridica</t>
  </si>
  <si>
    <t>010-FDLU-2021</t>
  </si>
  <si>
    <t>027-FDLU-2021</t>
  </si>
  <si>
    <t>014-FDLU-2021</t>
  </si>
  <si>
    <t>056-FDLU-2021</t>
  </si>
  <si>
    <t>Codigo 219 Grado 18</t>
  </si>
  <si>
    <t>nestor.romero@gobiernobogota.gov.co</t>
  </si>
  <si>
    <t>Profesional Reactivacion Economica</t>
  </si>
  <si>
    <t>026-FDLU-2021</t>
  </si>
  <si>
    <t>036-FDLU-2021</t>
  </si>
  <si>
    <t>Referente PYBA</t>
  </si>
  <si>
    <t>081-FLDU-2021</t>
  </si>
  <si>
    <t>Profesional de Prensa</t>
  </si>
  <si>
    <t>139-FLDU-2021</t>
  </si>
  <si>
    <t>Profesional en Derecho</t>
  </si>
  <si>
    <t>066-FLDU-2021</t>
  </si>
  <si>
    <t>198-FDLU-2021</t>
  </si>
  <si>
    <t>Codigo 219 Grado 15</t>
  </si>
  <si>
    <t>310 2642697</t>
  </si>
  <si>
    <t>ligia.sanchez@gobiernobogota.gov.co</t>
  </si>
  <si>
    <t>Profesional de Planeacion</t>
  </si>
  <si>
    <t>158-FDLU-2021</t>
  </si>
  <si>
    <t>LUZ ANGELA PAEZ MORENO</t>
  </si>
  <si>
    <t>015-FDLU-2021</t>
  </si>
  <si>
    <t>103-FDLU-2021</t>
  </si>
  <si>
    <t>Juridico 2020</t>
  </si>
  <si>
    <t>054-FDLU-2021</t>
  </si>
  <si>
    <t>Lider de Seguridad y Convivencia</t>
  </si>
  <si>
    <t>258-FDLU-2021</t>
  </si>
  <si>
    <t xml:space="preserve">Referente Mujer y Genero </t>
  </si>
  <si>
    <t>237-FDLU-2021</t>
  </si>
  <si>
    <t>Profesional de Apoyo</t>
  </si>
  <si>
    <t>012-FLDU-2021</t>
  </si>
  <si>
    <t>032-FDLU-2021</t>
  </si>
  <si>
    <t>067-FDLU-2021</t>
  </si>
  <si>
    <t>0 - 2.600.000</t>
  </si>
  <si>
    <t>Bachilleres</t>
  </si>
  <si>
    <t>2.650.000 - 3.850.000</t>
  </si>
  <si>
    <t>4.200.000 - 6.800.000</t>
  </si>
  <si>
    <t>Profesionales</t>
  </si>
  <si>
    <t>6.850.000 - 8.900.000</t>
  </si>
  <si>
    <t>Profesionales especializados</t>
  </si>
  <si>
    <t>DESIGNACIONES PENDIENTES</t>
  </si>
  <si>
    <t>Carlos Gonzalez Inspector 5B</t>
  </si>
  <si>
    <t>Nestor</t>
  </si>
  <si>
    <t>Alejandro</t>
  </si>
  <si>
    <t>Alejandra</t>
  </si>
  <si>
    <t>Cto 287</t>
  </si>
</sst>
</file>

<file path=xl/styles.xml><?xml version="1.0" encoding="utf-8"?>
<styleSheet xmlns="http://schemas.openxmlformats.org/spreadsheetml/2006/main" xmlns:x14ac="http://schemas.microsoft.com/office/spreadsheetml/2009/9/ac" xmlns:mc="http://schemas.openxmlformats.org/markup-compatibility/2006">
  <numFmts count="9">
    <numFmt numFmtId="164" formatCode="dd/mm/yyyy"/>
    <numFmt numFmtId="165" formatCode="[$-240A]d&quot; de &quot;mmmm&quot; de &quot;yyyy"/>
    <numFmt numFmtId="166" formatCode="d/mm/yyyy"/>
    <numFmt numFmtId="167" formatCode="&quot;$&quot;\ #,##0"/>
    <numFmt numFmtId="168" formatCode="&quot;$&quot;#,##0"/>
    <numFmt numFmtId="169" formatCode="&quot;$&quot;\ #,##0;[Red]\-&quot;$&quot;\ #,##0"/>
    <numFmt numFmtId="170" formatCode="0;[Red]0"/>
    <numFmt numFmtId="171" formatCode="&quot;$&quot;\ #,##0.00;[Red]\-&quot;$&quot;\ #,##0.00"/>
    <numFmt numFmtId="172" formatCode="_-* #,##0_-;\-* #,##0_-;_-* &quot;-&quot;??_-;_-@"/>
  </numFmts>
  <fonts count="42">
    <font>
      <sz val="11.0"/>
      <color/>
      <name val="Calibri"/>
    </font>
    <font>
      <b/>
      <sz val="9.0"/>
      <color/>
      <name val="Arial"/>
    </font>
    <font>
      <b/>
      <sz val="8.0"/>
      <color/>
      <name val="Arial"/>
    </font>
    <font/>
    <font>
      <b/>
      <sz val="8.0"/>
      <color/>
      <name val="Arial Narrow"/>
    </font>
    <font>
      <b/>
      <sz val="8.0"/>
      <name val="Arial"/>
    </font>
    <font>
      <sz val="8.0"/>
      <color/>
      <name val="Arial"/>
    </font>
    <font>
      <b/>
      <sz val="9.0"/>
      <color rgb="FFC00000"/>
      <name val="Arial"/>
    </font>
    <font>
      <b/>
      <sz val="8.0"/>
      <color rgb="FFC00000"/>
      <name val="Arial"/>
    </font>
    <font>
      <sz val="8.0"/>
      <color rgb="FFC00000"/>
      <name val="Arial"/>
    </font>
    <font>
      <sz val="9.0"/>
      <color rgb="FFC00000"/>
      <name val="Arial"/>
    </font>
    <font>
      <b/>
      <sz val="9.0"/>
      <name val="Arial"/>
    </font>
    <font>
      <sz val="8.0"/>
      <name val="Arial"/>
    </font>
    <font>
      <sz val="10.0"/>
      <color/>
      <name val="Arial Narrow"/>
    </font>
    <font>
      <sz val="10.0"/>
      <name val="Arial Narrow"/>
    </font>
    <font>
      <sz val="10.0"/>
      <name val="Arial"/>
    </font>
    <font>
      <u/>
      <sz val="11.0"/>
      <color/>
      <name val="Arial"/>
    </font>
    <font>
      <sz val="8.0"/>
      <color/>
      <name val="Arial Narrow"/>
    </font>
    <font>
      <sz val="8.0"/>
      <color rgb="FFFF0000"/>
      <name val="Arial"/>
    </font>
    <font>
      <sz val="9.0"/>
      <color/>
      <name val="Arial"/>
    </font>
    <font>
      <i/>
      <sz val="10.0"/>
      <color/>
      <name val="Arial Narrow"/>
    </font>
    <font>
      <sz val="9.0"/>
      <name val="Arial Narrow"/>
    </font>
    <font>
      <sz val="8.0"/>
      <color/>
      <name val="Calibri"/>
    </font>
    <font>
      <sz val="8.0"/>
      <color rgb="FF000000"/>
      <name val="Arial"/>
    </font>
    <font>
      <u/>
      <sz val="11.0"/>
      <color/>
      <name val="Arial"/>
    </font>
    <font>
      <sz val="9.0"/>
      <color/>
      <name val="Arial Narrow"/>
    </font>
    <font>
      <sz val="10.0"/>
      <name val="Calibri"/>
    </font>
    <font>
      <sz val="11.0"/>
      <color/>
      <name val="Arial Narrow"/>
    </font>
    <font>
      <u/>
      <sz val="11.0"/>
      <color/>
      <name val="Arial"/>
    </font>
    <font>
      <sz val="10.0"/>
      <color/>
      <name val="Calibri"/>
    </font>
    <font>
      <u/>
      <sz val="8.0"/>
      <color rgb="FF0000FF"/>
      <name val="Arial"/>
    </font>
    <font>
      <sz val="8.0"/>
      <color rgb="FF0C0C0C"/>
      <name val="Arial"/>
    </font>
    <font>
      <sz val="10.0"/>
      <color/>
      <name val="Arial"/>
    </font>
    <font>
      <sz val="8.0"/>
      <name val="Arial Narrow"/>
    </font>
    <font>
      <u/>
      <sz val="11.0"/>
      <color/>
      <name val="Arial"/>
    </font>
    <font>
      <u/>
      <sz val="11.0"/>
      <color/>
      <name val="Arial"/>
    </font>
    <font>
      <i/>
      <sz val="10.0"/>
      <name val="Arial Narrow"/>
    </font>
    <font>
      <u/>
      <sz val="11.0"/>
      <color/>
      <name val="Arial"/>
    </font>
    <font>
      <sz val="10.0"/>
      <color rgb="FFFF0000"/>
      <name val="Arial Narrow"/>
    </font>
    <font>
      <u/>
      <sz val="11.0"/>
      <color rgb="FFFF0000"/>
      <name val="Arial"/>
    </font>
    <font>
      <b/>
      <sz val="11.0"/>
      <color/>
      <name val="Calibri"/>
    </font>
    <font>
      <sz val="9.0"/>
      <name val="Arial"/>
    </font>
  </fonts>
  <fills count="22">
    <fill>
      <patternFill patternType="none"/>
    </fill>
    <fill>
      <patternFill patternType="lightGray"/>
    </fill>
    <fill>
      <patternFill patternType="solid">
        <fgColor rgb="FF61D6FF"/>
        <bgColor rgb="FF61D6FF"/>
      </patternFill>
    </fill>
    <fill>
      <patternFill patternType="solid">
        <fgColor rgb="FFB6DDE8"/>
        <bgColor rgb="FFB6DDE8"/>
      </patternFill>
    </fill>
    <fill>
      <patternFill patternType="solid">
        <fgColor rgb="FFE5B8B7"/>
        <bgColor rgb="FFE5B8B7"/>
      </patternFill>
    </fill>
    <fill>
      <patternFill patternType="solid">
        <fgColor rgb="FFB8CCE4"/>
        <bgColor rgb="FFB8CCE4"/>
      </patternFill>
    </fill>
    <fill>
      <patternFill patternType="solid">
        <fgColor rgb="FFFBD4B4"/>
        <bgColor rgb="FFFBD4B4"/>
      </patternFill>
    </fill>
    <fill>
      <patternFill patternType="solid">
        <fgColor rgb="FFCCC0D9"/>
        <bgColor rgb="FFCCC0D9"/>
      </patternFill>
    </fill>
    <fill>
      <patternFill patternType="solid">
        <fgColor rgb="FFF666EC"/>
        <bgColor rgb="FFF666EC"/>
      </patternFill>
    </fill>
    <fill>
      <patternFill patternType="solid">
        <fgColor rgb="FF92D050"/>
        <bgColor rgb="FF92D050"/>
      </patternFill>
    </fill>
    <fill>
      <patternFill patternType="solid">
        <fgColor rgb="FF953734"/>
        <bgColor rgb="FF953734"/>
      </patternFill>
    </fill>
    <fill>
      <patternFill patternType="solid">
        <fgColor rgb="FF76923C"/>
        <bgColor rgb="FF76923C"/>
      </patternFill>
    </fill>
    <fill>
      <patternFill patternType="solid">
        <fgColor rgb="FFFFFF66"/>
        <bgColor rgb="FFFFFF66"/>
      </patternFill>
    </fill>
    <fill>
      <patternFill patternType="solid">
        <fgColor rgb="FFC4BD97"/>
        <bgColor rgb="FFC4BD97"/>
      </patternFill>
    </fill>
    <fill>
      <patternFill patternType="solid">
        <fgColor rgb="FFB2A1C7"/>
        <bgColor rgb="FFB2A1C7"/>
      </patternFill>
    </fill>
    <fill>
      <patternFill patternType="solid">
        <fgColor rgb="FFE36C09"/>
        <bgColor rgb="FFE36C09"/>
      </patternFill>
    </fill>
    <fill>
      <patternFill patternType="solid">
        <fgColor rgb="FF8DB3E2"/>
        <bgColor rgb="FF8DB3E2"/>
      </patternFill>
    </fill>
    <fill>
      <patternFill patternType="solid">
        <fgColor rgb="FFE5DFEC"/>
        <bgColor rgb="FFE5DFEC"/>
      </patternFill>
    </fill>
    <fill>
      <patternFill patternType="solid">
        <fgColor rgb="FFD6E3BC"/>
        <bgColor rgb="FFD6E3BC"/>
      </patternFill>
    </fill>
    <fill>
      <patternFill patternType="solid">
        <fgColor rgb="FFFFFF00"/>
        <bgColor rgb="FFFFFF00"/>
      </patternFill>
    </fill>
    <fill>
      <patternFill patternType="solid">
        <fgColor rgb="FFFABF8F"/>
        <bgColor rgb="FFFABF8F"/>
      </patternFill>
    </fill>
    <fill>
      <patternFill patternType="solid">
        <fgColor rgb="FFDBE5F1"/>
        <bgColor rgb="FFDBE5F1"/>
      </patternFill>
    </fill>
  </fills>
  <borders count="11">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top/>
      <bottom/>
    </border>
  </borders>
  <cellStyleXfs count="1">
    <xf borderId="0" fillId="0" fontId="0" numFmtId="0" applyAlignment="1" applyFont="1"/>
  </cellStyleXfs>
  <cellXfs count="249">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1" fillId="2" fontId="2" numFmtId="0" xfId="0" applyAlignment="1" applyBorder="1" applyFont="1">
      <alignment horizontal="center" shrinkToFit="0" vertical="center" wrapText="1"/>
    </xf>
    <xf borderId="1" fillId="3" fontId="2" numFmtId="0" xfId="0" applyAlignment="1" applyBorder="1" applyFill="1" applyFont="1">
      <alignment horizontal="center" shrinkToFit="0" vertical="center" wrapText="1"/>
    </xf>
    <xf borderId="1" fillId="3" fontId="2" numFmtId="3" xfId="0" applyAlignment="1" applyBorder="1" applyFont="1" applyNumberFormat="1">
      <alignment horizontal="center" shrinkToFit="0" vertical="center" wrapText="1"/>
    </xf>
    <xf borderId="1" fillId="3" fontId="2" numFmtId="1" xfId="0" applyAlignment="1" applyBorder="1" applyFont="1" applyNumberFormat="1">
      <alignment horizontal="center" shrinkToFit="0" vertical="center" wrapText="1"/>
    </xf>
    <xf borderId="2" fillId="3" fontId="2" numFmtId="0" xfId="0" applyAlignment="1" applyBorder="1" applyFont="1">
      <alignment horizontal="center" shrinkToFit="0" vertical="center" wrapText="1"/>
    </xf>
    <xf borderId="3" fillId="3" fontId="2" numFmtId="0" xfId="0" applyAlignment="1" applyBorder="1" applyFont="1">
      <alignment horizontal="center" shrinkToFit="0" vertical="center" wrapText="1"/>
    </xf>
    <xf borderId="4" fillId="0" fontId="3" numFmtId="0" xfId="0" applyBorder="1" applyFont="1"/>
    <xf borderId="5" fillId="0" fontId="3" numFmtId="0" xfId="0" applyBorder="1" applyFont="1"/>
    <xf borderId="6" fillId="3" fontId="2" numFmtId="0" xfId="0" applyAlignment="1" applyBorder="1" applyFont="1">
      <alignment horizontal="center" shrinkToFit="0" vertical="center" wrapText="1"/>
    </xf>
    <xf borderId="1" fillId="4" fontId="2" numFmtId="0" xfId="0" applyAlignment="1" applyBorder="1" applyFill="1" applyFont="1">
      <alignment horizontal="center" shrinkToFit="0" vertical="center" wrapText="1"/>
    </xf>
    <xf borderId="1" fillId="4" fontId="4" numFmtId="0" xfId="0" applyAlignment="1" applyBorder="1" applyFont="1">
      <alignment horizontal="center" shrinkToFit="0" vertical="center" wrapText="1"/>
    </xf>
    <xf borderId="1" fillId="4" fontId="2" numFmtId="1" xfId="0" applyAlignment="1" applyBorder="1" applyFont="1" applyNumberFormat="1">
      <alignment horizontal="center" shrinkToFit="0" vertical="center" wrapText="1"/>
    </xf>
    <xf borderId="1" fillId="4" fontId="2" numFmtId="3" xfId="0" applyAlignment="1" applyBorder="1" applyFont="1" applyNumberFormat="1">
      <alignment horizontal="center" shrinkToFit="0" vertical="center" wrapText="1"/>
    </xf>
    <xf borderId="1" fillId="4" fontId="2" numFmtId="164" xfId="0" applyAlignment="1" applyBorder="1" applyFont="1" applyNumberFormat="1">
      <alignment horizontal="center" shrinkToFit="0" vertical="center" wrapText="1"/>
    </xf>
    <xf borderId="1" fillId="4" fontId="5" numFmtId="1" xfId="0" applyAlignment="1" applyBorder="1" applyFont="1" applyNumberFormat="1">
      <alignment horizontal="center" shrinkToFit="0" vertical="center" wrapText="1"/>
    </xf>
    <xf borderId="1" fillId="5" fontId="2" numFmtId="165" xfId="0" applyAlignment="1" applyBorder="1" applyFill="1" applyFont="1" applyNumberFormat="1">
      <alignment horizontal="center" shrinkToFit="0" vertical="center" wrapText="1"/>
    </xf>
    <xf borderId="1" fillId="5" fontId="2" numFmtId="166" xfId="0" applyAlignment="1" applyBorder="1" applyFont="1" applyNumberFormat="1">
      <alignment horizontal="center" shrinkToFit="0" vertical="center" wrapText="1"/>
    </xf>
    <xf borderId="3" fillId="5" fontId="2" numFmtId="0" xfId="0" applyAlignment="1" applyBorder="1" applyFont="1">
      <alignment horizontal="center" shrinkToFit="0" vertical="center" wrapText="1"/>
    </xf>
    <xf borderId="1" fillId="5" fontId="2" numFmtId="3" xfId="0" applyAlignment="1" applyBorder="1" applyFont="1" applyNumberFormat="1">
      <alignment horizontal="center" shrinkToFit="0" vertical="center" wrapText="1"/>
    </xf>
    <xf borderId="1" fillId="5" fontId="2" numFmtId="167" xfId="0" applyAlignment="1" applyBorder="1" applyFont="1" applyNumberFormat="1">
      <alignment horizontal="center" shrinkToFit="0" vertical="center" wrapText="1"/>
    </xf>
    <xf borderId="1" fillId="5" fontId="2" numFmtId="0" xfId="0" applyAlignment="1" applyBorder="1" applyFont="1">
      <alignment horizontal="center" shrinkToFit="0" vertical="center" wrapText="1"/>
    </xf>
    <xf borderId="1" fillId="5" fontId="2" numFmtId="164" xfId="0" applyAlignment="1" applyBorder="1" applyFont="1" applyNumberFormat="1">
      <alignment horizontal="center" shrinkToFit="0" vertical="center" wrapText="1"/>
    </xf>
    <xf borderId="1" fillId="6" fontId="2" numFmtId="0" xfId="0" applyAlignment="1" applyBorder="1" applyFill="1" applyFont="1">
      <alignment horizontal="center" shrinkToFit="0" vertical="center" wrapText="1"/>
    </xf>
    <xf borderId="1" fillId="6" fontId="2" numFmtId="1" xfId="0" applyAlignment="1" applyBorder="1" applyFont="1" applyNumberFormat="1">
      <alignment horizontal="center" shrinkToFit="0" vertical="center" wrapText="1"/>
    </xf>
    <xf borderId="1" fillId="6" fontId="2" numFmtId="168" xfId="0" applyAlignment="1" applyBorder="1" applyFont="1" applyNumberFormat="1">
      <alignment horizontal="center" shrinkToFit="0" vertical="center" wrapText="1"/>
    </xf>
    <xf borderId="3" fillId="6" fontId="2" numFmtId="1" xfId="0" applyAlignment="1" applyBorder="1" applyFont="1" applyNumberFormat="1">
      <alignment horizontal="center" shrinkToFit="0" vertical="center" wrapText="1"/>
    </xf>
    <xf borderId="1" fillId="6" fontId="2" numFmtId="164" xfId="0" applyAlignment="1" applyBorder="1" applyFont="1" applyNumberFormat="1">
      <alignment horizontal="center" shrinkToFit="0" vertical="center" wrapText="1"/>
    </xf>
    <xf borderId="1" fillId="7" fontId="2" numFmtId="0" xfId="0" applyAlignment="1" applyBorder="1" applyFill="1" applyFont="1">
      <alignment horizontal="center" shrinkToFit="0" vertical="center" wrapText="1"/>
    </xf>
    <xf borderId="1" fillId="7" fontId="2" numFmtId="1" xfId="0" applyAlignment="1" applyBorder="1" applyFont="1" applyNumberFormat="1">
      <alignment horizontal="center" shrinkToFit="0" vertical="center" wrapText="1"/>
    </xf>
    <xf borderId="1" fillId="7" fontId="2" numFmtId="168" xfId="0" applyAlignment="1" applyBorder="1" applyFont="1" applyNumberFormat="1">
      <alignment horizontal="center" shrinkToFit="0" vertical="center" wrapText="1"/>
    </xf>
    <xf borderId="3" fillId="7" fontId="2" numFmtId="0" xfId="0" applyAlignment="1" applyBorder="1" applyFont="1">
      <alignment horizontal="center" shrinkToFit="0" vertical="center" wrapText="1"/>
    </xf>
    <xf borderId="1" fillId="8" fontId="2" numFmtId="0" xfId="0" applyAlignment="1" applyBorder="1" applyFill="1" applyFont="1">
      <alignment horizontal="center" shrinkToFit="0" vertical="center" wrapText="1"/>
    </xf>
    <xf borderId="1" fillId="8" fontId="2" numFmtId="1" xfId="0" applyAlignment="1" applyBorder="1" applyFont="1" applyNumberFormat="1">
      <alignment horizontal="center" shrinkToFit="0" vertical="center" wrapText="1"/>
    </xf>
    <xf borderId="1" fillId="8" fontId="2" numFmtId="168" xfId="0" applyAlignment="1" applyBorder="1" applyFont="1" applyNumberFormat="1">
      <alignment horizontal="center" shrinkToFit="0" vertical="center" wrapText="1"/>
    </xf>
    <xf borderId="1" fillId="9" fontId="2" numFmtId="1" xfId="0" applyAlignment="1" applyBorder="1" applyFill="1" applyFont="1" applyNumberFormat="1">
      <alignment horizontal="center" shrinkToFit="0" vertical="center" wrapText="1"/>
    </xf>
    <xf borderId="3" fillId="9" fontId="2" numFmtId="0" xfId="0" applyAlignment="1" applyBorder="1" applyFont="1">
      <alignment horizontal="center" shrinkToFit="0" vertical="center" wrapText="1"/>
    </xf>
    <xf borderId="1" fillId="9" fontId="2" numFmtId="166" xfId="0" applyAlignment="1" applyBorder="1" applyFont="1" applyNumberFormat="1">
      <alignment horizontal="center" shrinkToFit="0" vertical="center" wrapText="1"/>
    </xf>
    <xf borderId="1" fillId="10" fontId="2" numFmtId="0" xfId="0" applyAlignment="1" applyBorder="1" applyFill="1" applyFont="1">
      <alignment horizontal="center" shrinkToFit="0" vertical="center" wrapText="1"/>
    </xf>
    <xf borderId="1" fillId="11" fontId="2" numFmtId="0" xfId="0" applyAlignment="1" applyBorder="1" applyFill="1" applyFont="1">
      <alignment horizontal="center" shrinkToFit="0" vertical="center" wrapText="1"/>
    </xf>
    <xf borderId="1" fillId="12" fontId="2" numFmtId="0" xfId="0" applyAlignment="1" applyBorder="1" applyFill="1" applyFont="1">
      <alignment horizontal="center" shrinkToFit="0" vertical="center" wrapText="1"/>
    </xf>
    <xf borderId="1" fillId="4" fontId="2" numFmtId="0" xfId="0" applyAlignment="1" applyBorder="1" applyFont="1">
      <alignment horizontal="left" shrinkToFit="0" vertical="center" wrapText="1"/>
    </xf>
    <xf borderId="1" fillId="4" fontId="2" numFmtId="0" xfId="0" applyAlignment="1" applyBorder="1" applyFont="1">
      <alignment horizontal="right" shrinkToFit="0" vertical="center" wrapText="1"/>
    </xf>
    <xf borderId="1" fillId="13" fontId="1" numFmtId="0" xfId="0" applyAlignment="1" applyBorder="1" applyFill="1" applyFont="1">
      <alignment horizontal="center" vertical="center"/>
    </xf>
    <xf borderId="1" fillId="14" fontId="2" numFmtId="0" xfId="0" applyAlignment="1" applyBorder="1" applyFill="1" applyFont="1">
      <alignment horizontal="center" vertical="center"/>
    </xf>
    <xf borderId="1" fillId="14" fontId="2" numFmtId="0" xfId="0" applyAlignment="1" applyBorder="1" applyFont="1">
      <alignment horizontal="center" shrinkToFit="0" vertical="center" wrapText="1"/>
    </xf>
    <xf borderId="1" fillId="14" fontId="2" numFmtId="166" xfId="0" applyAlignment="1" applyBorder="1" applyFont="1" applyNumberFormat="1">
      <alignment horizontal="center" shrinkToFit="0" vertical="center" wrapText="1"/>
    </xf>
    <xf borderId="1" fillId="15" fontId="2" numFmtId="0" xfId="0" applyAlignment="1" applyBorder="1" applyFill="1" applyFont="1">
      <alignment horizontal="center" vertical="center"/>
    </xf>
    <xf borderId="1" fillId="6" fontId="6" numFmtId="0" xfId="0" applyAlignment="1" applyBorder="1" applyFont="1">
      <alignment horizontal="center" vertical="center"/>
    </xf>
    <xf borderId="1" fillId="6" fontId="6" numFmtId="0" xfId="0" applyAlignment="1" applyBorder="1" applyFont="1">
      <alignment horizontal="center" shrinkToFit="0" vertical="center" wrapText="1"/>
    </xf>
    <xf borderId="1" fillId="16" fontId="6" numFmtId="14" xfId="0" applyAlignment="1" applyBorder="1" applyFill="1" applyFont="1" applyNumberFormat="1">
      <alignment horizontal="center" vertical="center"/>
    </xf>
    <xf borderId="0" fillId="0" fontId="0" numFmtId="0" xfId="0" applyAlignment="1" applyFont="1">
      <alignment vertical="center"/>
    </xf>
    <xf borderId="1" fillId="17" fontId="7" numFmtId="0" xfId="0" applyAlignment="1" applyBorder="1" applyFill="1" applyFont="1">
      <alignment horizontal="center" shrinkToFit="0" vertical="center" wrapText="1"/>
    </xf>
    <xf borderId="1" fillId="17" fontId="8" numFmtId="0" xfId="0" applyAlignment="1" applyBorder="1" applyFont="1">
      <alignment horizontal="center" shrinkToFit="0" vertical="center" wrapText="1"/>
    </xf>
    <xf borderId="1" fillId="17" fontId="8" numFmtId="1" xfId="0" applyAlignment="1" applyBorder="1" applyFont="1" applyNumberFormat="1">
      <alignment horizontal="center" shrinkToFit="0" vertical="center" wrapText="1"/>
    </xf>
    <xf borderId="1" fillId="17" fontId="8" numFmtId="3" xfId="0" applyAlignment="1" applyBorder="1" applyFont="1" applyNumberFormat="1">
      <alignment horizontal="center" shrinkToFit="0" vertical="center" wrapText="1"/>
    </xf>
    <xf borderId="2" fillId="17" fontId="8" numFmtId="0" xfId="0" applyAlignment="1" applyBorder="1" applyFont="1">
      <alignment horizontal="center" shrinkToFit="0" vertical="center" wrapText="1"/>
    </xf>
    <xf borderId="6" fillId="17" fontId="8" numFmtId="0" xfId="0" applyAlignment="1" applyBorder="1" applyFont="1">
      <alignment horizontal="center" shrinkToFit="0" vertical="center" wrapText="1"/>
    </xf>
    <xf borderId="1" fillId="17" fontId="8" numFmtId="0" xfId="0" applyAlignment="1" applyBorder="1" applyFont="1">
      <alignment horizontal="left" shrinkToFit="0" vertical="center" wrapText="1"/>
    </xf>
    <xf borderId="1" fillId="17" fontId="4" numFmtId="0" xfId="0" applyAlignment="1" applyBorder="1" applyFont="1">
      <alignment horizontal="center" shrinkToFit="0" vertical="center" wrapText="1"/>
    </xf>
    <xf borderId="1" fillId="17" fontId="8" numFmtId="164" xfId="0" applyAlignment="1" applyBorder="1" applyFont="1" applyNumberFormat="1">
      <alignment horizontal="center" shrinkToFit="0" vertical="center" wrapText="1"/>
    </xf>
    <xf borderId="7" fillId="17" fontId="5" numFmtId="0" xfId="0" applyAlignment="1" applyBorder="1" applyFont="1">
      <alignment horizontal="center" shrinkToFit="0" vertical="center" wrapText="1"/>
    </xf>
    <xf borderId="1" fillId="17" fontId="8" numFmtId="167" xfId="0" applyAlignment="1" applyBorder="1" applyFont="1" applyNumberFormat="1">
      <alignment horizontal="center" shrinkToFit="0" vertical="center" wrapText="1"/>
    </xf>
    <xf borderId="7" fillId="17" fontId="8" numFmtId="0" xfId="0" applyAlignment="1" applyBorder="1" applyFont="1">
      <alignment horizontal="center" shrinkToFit="0" vertical="center" wrapText="1"/>
    </xf>
    <xf borderId="1" fillId="6" fontId="8" numFmtId="0" xfId="0" applyAlignment="1" applyBorder="1" applyFont="1">
      <alignment horizontal="center" shrinkToFit="0" vertical="center" wrapText="1"/>
    </xf>
    <xf borderId="1" fillId="6" fontId="8" numFmtId="1" xfId="0" applyAlignment="1" applyBorder="1" applyFont="1" applyNumberFormat="1">
      <alignment horizontal="center" shrinkToFit="0" vertical="center" wrapText="1"/>
    </xf>
    <xf borderId="1" fillId="6" fontId="8" numFmtId="168" xfId="0" applyAlignment="1" applyBorder="1" applyFont="1" applyNumberFormat="1">
      <alignment horizontal="center" shrinkToFit="0" vertical="center" wrapText="1"/>
    </xf>
    <xf borderId="1" fillId="6" fontId="8" numFmtId="164" xfId="0" applyAlignment="1" applyBorder="1" applyFont="1" applyNumberFormat="1">
      <alignment horizontal="center" shrinkToFit="0" vertical="center" wrapText="1"/>
    </xf>
    <xf borderId="1" fillId="17" fontId="8" numFmtId="168" xfId="0" applyAlignment="1" applyBorder="1" applyFont="1" applyNumberFormat="1">
      <alignment horizontal="center" shrinkToFit="0" vertical="center" wrapText="1"/>
    </xf>
    <xf borderId="1" fillId="17" fontId="8" numFmtId="165" xfId="0" applyAlignment="1" applyBorder="1" applyFont="1" applyNumberFormat="1">
      <alignment horizontal="center" shrinkToFit="0" vertical="center" wrapText="1"/>
    </xf>
    <xf borderId="1" fillId="17" fontId="8" numFmtId="165" xfId="0" applyAlignment="1" applyBorder="1" applyFont="1" applyNumberFormat="1">
      <alignment horizontal="right" shrinkToFit="0" vertical="center" wrapText="1"/>
    </xf>
    <xf borderId="1" fillId="17" fontId="8" numFmtId="166" xfId="0" applyAlignment="1" applyBorder="1" applyFont="1" applyNumberFormat="1">
      <alignment horizontal="center" shrinkToFit="0" vertical="center" wrapText="1"/>
    </xf>
    <xf borderId="8" fillId="0" fontId="8" numFmtId="0" xfId="0" applyAlignment="1" applyBorder="1" applyFont="1">
      <alignment horizontal="center" shrinkToFit="0" vertical="center" wrapText="1"/>
    </xf>
    <xf borderId="7" fillId="12" fontId="8" numFmtId="0" xfId="0" applyAlignment="1" applyBorder="1" applyFont="1">
      <alignment horizontal="center" shrinkToFit="0" vertical="center" wrapText="1"/>
    </xf>
    <xf borderId="8" fillId="0" fontId="9" numFmtId="0" xfId="0" applyAlignment="1" applyBorder="1" applyFont="1">
      <alignment horizontal="left" vertical="center"/>
    </xf>
    <xf borderId="8" fillId="0" fontId="9" numFmtId="0" xfId="0" applyAlignment="1" applyBorder="1" applyFont="1">
      <alignment horizontal="right" vertical="center"/>
    </xf>
    <xf borderId="8" fillId="0" fontId="10" numFmtId="0" xfId="0" applyAlignment="1" applyBorder="1" applyFont="1">
      <alignment horizontal="center" vertical="center"/>
    </xf>
    <xf borderId="8" fillId="0" fontId="9" numFmtId="0" xfId="0" applyAlignment="1" applyBorder="1" applyFont="1">
      <alignment horizontal="center" vertical="center"/>
    </xf>
    <xf borderId="8" fillId="0" fontId="9" numFmtId="166" xfId="0" applyAlignment="1" applyBorder="1" applyFont="1" applyNumberFormat="1">
      <alignment horizontal="center" vertical="center"/>
    </xf>
    <xf borderId="9" fillId="0" fontId="9" numFmtId="0" xfId="0" applyAlignment="1" applyBorder="1" applyFont="1">
      <alignment horizontal="center" shrinkToFit="0" vertical="center" wrapText="1"/>
    </xf>
    <xf borderId="1" fillId="0" fontId="9" numFmtId="0" xfId="0" applyAlignment="1" applyBorder="1" applyFont="1">
      <alignment horizontal="center" vertical="center"/>
    </xf>
    <xf borderId="1" fillId="0" fontId="9" numFmtId="1" xfId="0" applyAlignment="1" applyBorder="1" applyFont="1" applyNumberFormat="1">
      <alignment horizontal="center" vertical="center"/>
    </xf>
    <xf borderId="1" fillId="0" fontId="9" numFmtId="14" xfId="0" applyAlignment="1" applyBorder="1" applyFont="1" applyNumberFormat="1">
      <alignment horizontal="center" vertical="center"/>
    </xf>
    <xf borderId="1" fillId="0" fontId="0" numFmtId="0" xfId="0" applyAlignment="1" applyBorder="1" applyFont="1">
      <alignment vertical="center"/>
    </xf>
    <xf borderId="1" fillId="18" fontId="11" numFmtId="0" xfId="0" applyAlignment="1" applyBorder="1" applyFill="1" applyFont="1">
      <alignment horizontal="left" vertical="center"/>
    </xf>
    <xf borderId="1" fillId="3" fontId="5" numFmtId="0" xfId="0" applyAlignment="1" applyBorder="1" applyFont="1">
      <alignment horizontal="center" shrinkToFit="0" vertical="center" wrapText="1"/>
    </xf>
    <xf borderId="1" fillId="0" fontId="12" numFmtId="0" xfId="0" applyAlignment="1" applyBorder="1" applyFont="1">
      <alignment horizontal="center" vertical="center"/>
    </xf>
    <xf borderId="1" fillId="0" fontId="13" numFmtId="0" xfId="0" applyAlignment="1" applyBorder="1" applyFont="1">
      <alignment horizontal="center" shrinkToFit="0" vertical="center" wrapText="1"/>
    </xf>
    <xf borderId="1" fillId="0" fontId="14" numFmtId="0" xfId="0" applyAlignment="1" applyBorder="1" applyFont="1">
      <alignment horizontal="center" vertical="center"/>
    </xf>
    <xf borderId="1" fillId="0" fontId="15" numFmtId="1" xfId="0" applyAlignment="1" applyBorder="1" applyFont="1" applyNumberFormat="1">
      <alignment horizontal="center" vertical="center"/>
    </xf>
    <xf borderId="1" fillId="0" fontId="14" numFmtId="14" xfId="0" applyAlignment="1" applyBorder="1" applyFont="1" applyNumberFormat="1">
      <alignment horizontal="center" vertical="center"/>
    </xf>
    <xf borderId="1" fillId="0" fontId="6" numFmtId="0" xfId="0" applyAlignment="1" applyBorder="1" applyFont="1">
      <alignment horizontal="center" vertical="center"/>
    </xf>
    <xf borderId="1" fillId="0" fontId="16" numFmtId="0" xfId="0" applyAlignment="1" applyBorder="1" applyFont="1">
      <alignment horizontal="center" vertical="center"/>
    </xf>
    <xf borderId="1" fillId="0" fontId="12" numFmtId="0" xfId="0" applyAlignment="1" applyBorder="1" applyFont="1">
      <alignment horizontal="center" vertical="center"/>
    </xf>
    <xf borderId="1" fillId="0" fontId="17" numFmtId="0" xfId="0" applyAlignment="1" applyBorder="1" applyFont="1">
      <alignment horizontal="center" vertical="center"/>
    </xf>
    <xf borderId="1" fillId="0" fontId="12" numFmtId="0" xfId="0" applyAlignment="1" applyBorder="1" applyFont="1">
      <alignment horizontal="left" shrinkToFit="0" vertical="center" wrapText="1"/>
    </xf>
    <xf borderId="1" fillId="0" fontId="18" numFmtId="0" xfId="0" applyAlignment="1" applyBorder="1" applyFont="1">
      <alignment horizontal="center" vertical="center"/>
    </xf>
    <xf borderId="1" fillId="0" fontId="6" numFmtId="3" xfId="0" applyAlignment="1" applyBorder="1" applyFont="1" applyNumberFormat="1">
      <alignment horizontal="center" vertical="center"/>
    </xf>
    <xf borderId="2" fillId="0" fontId="6" numFmtId="164" xfId="0" applyAlignment="1" applyBorder="1" applyFont="1" applyNumberFormat="1">
      <alignment horizontal="center" vertical="center"/>
    </xf>
    <xf borderId="1" fillId="0" fontId="19" numFmtId="0" xfId="0" applyAlignment="1" applyBorder="1" applyFont="1">
      <alignment horizontal="center" vertical="center"/>
    </xf>
    <xf borderId="1" fillId="0" fontId="20" numFmtId="14" xfId="0" applyAlignment="1" applyBorder="1" applyFont="1" applyNumberFormat="1">
      <alignment horizontal="center" shrinkToFit="0" vertical="center" wrapText="1"/>
    </xf>
    <xf borderId="1" fillId="0" fontId="13" numFmtId="14" xfId="0" applyAlignment="1" applyBorder="1" applyFont="1" applyNumberFormat="1">
      <alignment horizontal="center" shrinkToFit="0" vertical="center" wrapText="1"/>
    </xf>
    <xf borderId="1" fillId="0" fontId="6" numFmtId="0" xfId="0" applyAlignment="1" applyBorder="1" applyFont="1">
      <alignment horizontal="center" vertical="center"/>
    </xf>
    <xf borderId="1" fillId="0" fontId="13" numFmtId="167" xfId="0" applyAlignment="1" applyBorder="1" applyFont="1" applyNumberFormat="1">
      <alignment horizontal="center" vertical="center"/>
    </xf>
    <xf borderId="1" fillId="0" fontId="13" numFmtId="167" xfId="0" applyAlignment="1" applyBorder="1" applyFont="1" applyNumberFormat="1">
      <alignment horizontal="center" vertical="center"/>
    </xf>
    <xf borderId="1" fillId="0" fontId="21" numFmtId="0" xfId="0" applyAlignment="1" applyBorder="1" applyFont="1">
      <alignment horizontal="center" vertical="center"/>
    </xf>
    <xf borderId="2" fillId="0" fontId="12" numFmtId="164" xfId="0" applyAlignment="1" applyBorder="1" applyFont="1" applyNumberFormat="1">
      <alignment horizontal="center" vertical="center"/>
    </xf>
    <xf borderId="1" fillId="0" fontId="14" numFmtId="0" xfId="0" applyAlignment="1" applyBorder="1" applyFont="1">
      <alignment horizontal="center" shrinkToFit="0" vertical="center" wrapText="1"/>
    </xf>
    <xf borderId="5" fillId="0" fontId="6" numFmtId="0" xfId="0" applyAlignment="1" applyBorder="1" applyFont="1">
      <alignment horizontal="center" vertical="center"/>
    </xf>
    <xf borderId="5" fillId="0" fontId="22" numFmtId="0" xfId="0" applyAlignment="1" applyBorder="1" applyFont="1">
      <alignment horizontal="right" vertical="center"/>
    </xf>
    <xf borderId="5" fillId="0" fontId="6" numFmtId="0" xfId="0" applyAlignment="1" applyBorder="1" applyFont="1">
      <alignment horizontal="right" vertical="center"/>
    </xf>
    <xf borderId="5" fillId="0" fontId="0" numFmtId="0" xfId="0" applyAlignment="1" applyBorder="1" applyFont="1">
      <alignment vertical="center"/>
    </xf>
    <xf borderId="5" fillId="0" fontId="22" numFmtId="0" xfId="0" applyAlignment="1" applyBorder="1" applyFont="1">
      <alignment horizontal="center" vertical="center"/>
    </xf>
    <xf borderId="6" fillId="0" fontId="13" numFmtId="167" xfId="0" applyAlignment="1" applyBorder="1" applyFont="1" applyNumberFormat="1">
      <alignment horizontal="center" vertical="center"/>
    </xf>
    <xf borderId="1" fillId="0" fontId="6" numFmtId="1" xfId="0" applyAlignment="1" applyBorder="1" applyFont="1" applyNumberFormat="1">
      <alignment horizontal="center" vertical="center"/>
    </xf>
    <xf borderId="1" fillId="0" fontId="12" numFmtId="166" xfId="0" applyAlignment="1" applyBorder="1" applyFont="1" applyNumberFormat="1">
      <alignment horizontal="center" vertical="center"/>
    </xf>
    <xf borderId="1" fillId="0" fontId="6" numFmtId="0" xfId="0" applyAlignment="1" applyBorder="1" applyFont="1">
      <alignment horizontal="center" shrinkToFit="0" vertical="center" wrapText="1"/>
    </xf>
    <xf borderId="1" fillId="0" fontId="23" numFmtId="0" xfId="0" applyAlignment="1" applyBorder="1" applyFont="1">
      <alignment horizontal="center" shrinkToFit="0" vertical="center" wrapText="1"/>
    </xf>
    <xf borderId="1" fillId="0" fontId="24" numFmtId="0" xfId="0" applyAlignment="1" applyBorder="1" applyFont="1">
      <alignment horizontal="left" vertical="center"/>
    </xf>
    <xf borderId="1" fillId="0" fontId="0" numFmtId="0" xfId="0" applyAlignment="1" applyBorder="1" applyFont="1">
      <alignment horizontal="right" vertical="center"/>
    </xf>
    <xf borderId="1" fillId="0" fontId="25" numFmtId="0" xfId="0" applyAlignment="1" applyBorder="1" applyFont="1">
      <alignment horizontal="center" shrinkToFit="0" vertical="center" wrapText="1"/>
    </xf>
    <xf borderId="1" fillId="0" fontId="12" numFmtId="166" xfId="0" applyAlignment="1" applyBorder="1" applyFont="1" applyNumberFormat="1">
      <alignment horizontal="center" vertical="center"/>
    </xf>
    <xf borderId="1" fillId="0" fontId="6" numFmtId="0" xfId="0" applyAlignment="1" applyBorder="1" applyFont="1">
      <alignment vertical="center"/>
    </xf>
    <xf borderId="1" fillId="2" fontId="11" numFmtId="0" xfId="0" applyAlignment="1" applyBorder="1" applyFont="1">
      <alignment horizontal="left" vertical="center"/>
    </xf>
    <xf borderId="1" fillId="0" fontId="14" numFmtId="1" xfId="0" applyAlignment="1" applyBorder="1" applyFont="1" applyNumberFormat="1">
      <alignment horizontal="center" vertical="center"/>
    </xf>
    <xf borderId="1" fillId="0" fontId="26" numFmtId="0" xfId="0" applyAlignment="1" applyBorder="1" applyFont="1">
      <alignment horizontal="center" vertical="center"/>
    </xf>
    <xf borderId="6" fillId="0" fontId="12" numFmtId="0" xfId="0" applyAlignment="1" applyBorder="1" applyFont="1">
      <alignment horizontal="center" vertical="center"/>
    </xf>
    <xf borderId="3" fillId="0" fontId="6" numFmtId="0" xfId="0" applyAlignment="1" applyBorder="1" applyFont="1">
      <alignment horizontal="center" vertical="center"/>
    </xf>
    <xf borderId="1" fillId="0" fontId="6" numFmtId="0" xfId="0" applyAlignment="1" applyBorder="1" applyFont="1">
      <alignment horizontal="center" shrinkToFit="0" vertical="center" wrapText="1"/>
    </xf>
    <xf borderId="1" fillId="0" fontId="12" numFmtId="0" xfId="0" applyAlignment="1" applyBorder="1" applyFont="1">
      <alignment horizontal="center" shrinkToFit="0" vertical="center" wrapText="1"/>
    </xf>
    <xf borderId="1" fillId="0" fontId="6" numFmtId="0" xfId="0" applyAlignment="1" applyBorder="1" applyFont="1">
      <alignment horizontal="left" shrinkToFit="0" vertical="center" wrapText="1"/>
    </xf>
    <xf borderId="5" fillId="0" fontId="27" numFmtId="0" xfId="0" applyAlignment="1" applyBorder="1" applyFont="1">
      <alignment horizontal="center" vertical="center"/>
    </xf>
    <xf borderId="5" fillId="0" fontId="27" numFmtId="14" xfId="0" applyAlignment="1" applyBorder="1" applyFont="1" applyNumberFormat="1">
      <alignment horizontal="right" vertical="center"/>
    </xf>
    <xf borderId="5" fillId="0" fontId="27" numFmtId="169" xfId="0" applyAlignment="1" applyBorder="1" applyFont="1" applyNumberFormat="1">
      <alignment horizontal="center" vertical="center"/>
    </xf>
    <xf borderId="1" fillId="0" fontId="6" numFmtId="166" xfId="0" applyAlignment="1" applyBorder="1" applyFont="1" applyNumberFormat="1">
      <alignment horizontal="center" vertical="center"/>
    </xf>
    <xf borderId="1" fillId="0" fontId="28" numFmtId="0" xfId="0" applyAlignment="1" applyBorder="1" applyFont="1">
      <alignment horizontal="left" shrinkToFit="0" vertical="center" wrapText="1"/>
    </xf>
    <xf borderId="1" fillId="0" fontId="13" numFmtId="14" xfId="0" applyAlignment="1" applyBorder="1" applyFont="1" applyNumberFormat="1">
      <alignment horizontal="center" vertical="center"/>
    </xf>
    <xf borderId="1" fillId="0" fontId="13" numFmtId="1" xfId="0" applyAlignment="1" applyBorder="1" applyFont="1" applyNumberFormat="1">
      <alignment horizontal="center" vertical="center"/>
    </xf>
    <xf borderId="1" fillId="0" fontId="29" numFmtId="0" xfId="0" applyAlignment="1" applyBorder="1" applyFont="1">
      <alignment horizontal="center" vertical="center"/>
    </xf>
    <xf borderId="1" fillId="0" fontId="17" numFmtId="170" xfId="0" applyAlignment="1" applyBorder="1" applyFont="1" applyNumberFormat="1">
      <alignment horizontal="center" vertical="center"/>
    </xf>
    <xf borderId="1" fillId="0" fontId="12" numFmtId="166" xfId="0" applyAlignment="1" applyBorder="1" applyFont="1" applyNumberFormat="1">
      <alignment horizontal="center" shrinkToFit="0" vertical="center" wrapText="1"/>
    </xf>
    <xf borderId="1" fillId="5" fontId="13" numFmtId="0" xfId="0" applyAlignment="1" applyBorder="1" applyFont="1">
      <alignment horizontal="center" shrinkToFit="0" vertical="center" wrapText="1"/>
    </xf>
    <xf borderId="1" fillId="0" fontId="18" numFmtId="0" xfId="0" applyAlignment="1" applyBorder="1" applyFont="1">
      <alignment horizontal="center" vertical="center"/>
    </xf>
    <xf borderId="1" fillId="0" fontId="20" numFmtId="164" xfId="0" applyAlignment="1" applyBorder="1" applyFont="1" applyNumberFormat="1">
      <alignment horizontal="center" shrinkToFit="0" vertical="center" wrapText="1"/>
    </xf>
    <xf borderId="1" fillId="0" fontId="0" numFmtId="0" xfId="0" applyAlignment="1" applyBorder="1" applyFont="1">
      <alignment horizontal="center" vertical="center"/>
    </xf>
    <xf borderId="1" fillId="0" fontId="27" numFmtId="0" xfId="0" applyAlignment="1" applyBorder="1" applyFont="1">
      <alignment horizontal="center" vertical="center"/>
    </xf>
    <xf borderId="1" fillId="0" fontId="27" numFmtId="14" xfId="0" applyAlignment="1" applyBorder="1" applyFont="1" applyNumberFormat="1">
      <alignment horizontal="center" vertical="center"/>
    </xf>
    <xf borderId="1" fillId="0" fontId="6" numFmtId="166" xfId="0" applyAlignment="1" applyBorder="1" applyFont="1" applyNumberFormat="1">
      <alignment horizontal="center" vertical="center"/>
    </xf>
    <xf borderId="1" fillId="19" fontId="6" numFmtId="0" xfId="0" applyAlignment="1" applyBorder="1" applyFill="1" applyFont="1">
      <alignment horizontal="center" vertical="center"/>
    </xf>
    <xf borderId="5" fillId="0" fontId="27" numFmtId="0" xfId="0" applyAlignment="1" applyBorder="1" applyFont="1">
      <alignment horizontal="right" vertical="center"/>
    </xf>
    <xf borderId="1" fillId="0" fontId="20" numFmtId="0" xfId="0" applyAlignment="1" applyBorder="1" applyFont="1">
      <alignment horizontal="center" shrinkToFit="0" vertical="center" wrapText="1"/>
    </xf>
    <xf borderId="5" fillId="0" fontId="27" numFmtId="0" xfId="0" applyAlignment="1" applyBorder="1" applyFont="1">
      <alignment vertical="center"/>
    </xf>
    <xf borderId="1" fillId="0" fontId="30" numFmtId="0" xfId="0" applyAlignment="1" applyBorder="1" applyFont="1">
      <alignment horizontal="center" vertical="center"/>
    </xf>
    <xf borderId="5" fillId="0" fontId="12" numFmtId="0" xfId="0" applyAlignment="1" applyBorder="1" applyFont="1">
      <alignment horizontal="center" vertical="center"/>
    </xf>
    <xf borderId="1" fillId="0" fontId="12" numFmtId="0" xfId="0" applyAlignment="1" applyBorder="1" applyFont="1">
      <alignment horizontal="center" shrinkToFit="0" vertical="center" wrapText="1"/>
    </xf>
    <xf borderId="1" fillId="0" fontId="13" numFmtId="164" xfId="0" applyAlignment="1" applyBorder="1" applyFont="1" applyNumberFormat="1">
      <alignment horizontal="center" shrinkToFit="0" vertical="center" wrapText="1"/>
    </xf>
    <xf borderId="5" fillId="0" fontId="6" numFmtId="14" xfId="0" applyAlignment="1" applyBorder="1" applyFont="1" applyNumberFormat="1">
      <alignment horizontal="right" vertical="center"/>
    </xf>
    <xf borderId="1" fillId="0" fontId="0" numFmtId="0" xfId="0" applyAlignment="1" applyBorder="1" applyFont="1">
      <alignment shrinkToFit="0" vertical="center" wrapText="1"/>
    </xf>
    <xf borderId="1" fillId="0" fontId="6" numFmtId="14" xfId="0" applyAlignment="1" applyBorder="1" applyFont="1" applyNumberFormat="1">
      <alignment horizontal="center" vertical="center"/>
    </xf>
    <xf borderId="1" fillId="0" fontId="6" numFmtId="171" xfId="0" applyAlignment="1" applyBorder="1" applyFont="1" applyNumberFormat="1">
      <alignment horizontal="center" vertical="center"/>
    </xf>
    <xf borderId="1" fillId="0" fontId="0" numFmtId="14" xfId="0" applyAlignment="1" applyBorder="1" applyFont="1" applyNumberFormat="1">
      <alignment vertical="center"/>
    </xf>
    <xf borderId="5" fillId="0" fontId="6" numFmtId="14" xfId="0" applyAlignment="1" applyBorder="1" applyFont="1" applyNumberFormat="1">
      <alignment horizontal="center" vertical="center"/>
    </xf>
    <xf borderId="1" fillId="0" fontId="13" numFmtId="14" xfId="0" applyAlignment="1" applyBorder="1" applyFont="1" applyNumberFormat="1">
      <alignment horizontal="center" vertical="center"/>
    </xf>
    <xf borderId="1" fillId="0" fontId="13" numFmtId="1" xfId="0" applyAlignment="1" applyBorder="1" applyFont="1" applyNumberFormat="1">
      <alignment horizontal="center" vertical="center"/>
    </xf>
    <xf borderId="1" fillId="0" fontId="29" numFmtId="0" xfId="0" applyAlignment="1" applyBorder="1" applyFont="1">
      <alignment horizontal="center" vertical="center"/>
    </xf>
    <xf borderId="6" fillId="0" fontId="6" numFmtId="0" xfId="0" applyAlignment="1" applyBorder="1" applyFont="1">
      <alignment horizontal="center" vertical="center"/>
    </xf>
    <xf borderId="1" fillId="0" fontId="31" numFmtId="0" xfId="0" applyAlignment="1" applyBorder="1" applyFont="1">
      <alignment horizontal="center" vertical="center"/>
    </xf>
    <xf borderId="10" fillId="0" fontId="15" numFmtId="1" xfId="0" applyAlignment="1" applyBorder="1" applyFont="1" applyNumberFormat="1">
      <alignment horizontal="center" vertical="center"/>
    </xf>
    <xf borderId="10" fillId="0" fontId="6" numFmtId="0" xfId="0" applyAlignment="1" applyBorder="1" applyFont="1">
      <alignment horizontal="center" vertical="center"/>
    </xf>
    <xf borderId="10" fillId="0" fontId="12" numFmtId="0" xfId="0" applyAlignment="1" applyBorder="1" applyFont="1">
      <alignment horizontal="center" vertical="center"/>
    </xf>
    <xf borderId="9" fillId="0" fontId="6" numFmtId="0" xfId="0" applyAlignment="1" applyBorder="1" applyFont="1">
      <alignment horizontal="center" vertical="center"/>
    </xf>
    <xf borderId="9" fillId="0" fontId="13" numFmtId="0" xfId="0" applyAlignment="1" applyBorder="1" applyFont="1">
      <alignment horizontal="center" shrinkToFit="0" vertical="center" wrapText="1"/>
    </xf>
    <xf borderId="1" fillId="0" fontId="32" numFmtId="14" xfId="0" applyAlignment="1" applyBorder="1" applyFont="1" applyNumberFormat="1">
      <alignment horizontal="center" vertical="center"/>
    </xf>
    <xf borderId="1" fillId="0" fontId="32" numFmtId="0" xfId="0" applyAlignment="1" applyBorder="1" applyFont="1">
      <alignment horizontal="center" vertical="center"/>
    </xf>
    <xf borderId="1" fillId="0" fontId="33" numFmtId="0" xfId="0" applyAlignment="1" applyBorder="1" applyFont="1">
      <alignment horizontal="center" shrinkToFit="0" vertical="center" wrapText="1"/>
    </xf>
    <xf borderId="1" fillId="0" fontId="34" numFmtId="0" xfId="0" applyAlignment="1" applyBorder="1" applyFont="1">
      <alignment horizontal="center" vertical="center"/>
    </xf>
    <xf borderId="1" fillId="0" fontId="35" numFmtId="0" xfId="0" applyAlignment="1" applyBorder="1" applyFont="1">
      <alignment horizontal="center" shrinkToFit="0" vertical="center" wrapText="1"/>
    </xf>
    <xf borderId="1" fillId="0" fontId="13" numFmtId="0" xfId="0" applyAlignment="1" applyBorder="1" applyFont="1">
      <alignment vertical="center"/>
    </xf>
    <xf borderId="1" fillId="0" fontId="12" numFmtId="14" xfId="0" applyAlignment="1" applyBorder="1" applyFont="1" applyNumberFormat="1">
      <alignment horizontal="center" vertical="center"/>
    </xf>
    <xf borderId="1" fillId="0" fontId="6" numFmtId="14" xfId="0" applyAlignment="1" applyBorder="1" applyFont="1" applyNumberFormat="1">
      <alignment vertical="center"/>
    </xf>
    <xf borderId="5" fillId="0" fontId="6" numFmtId="0" xfId="0" applyAlignment="1" applyBorder="1" applyFont="1">
      <alignment vertical="center"/>
    </xf>
    <xf borderId="1" fillId="0" fontId="12" numFmtId="166" xfId="0" applyAlignment="1" applyBorder="1" applyFont="1" applyNumberFormat="1">
      <alignment horizontal="right" shrinkToFit="0" vertical="center" wrapText="1"/>
    </xf>
    <xf borderId="3" fillId="0" fontId="12" numFmtId="164" xfId="0" applyAlignment="1" applyBorder="1" applyFont="1" applyNumberFormat="1">
      <alignment horizontal="center" vertical="center"/>
    </xf>
    <xf borderId="1" fillId="0" fontId="18" numFmtId="0" xfId="0" applyAlignment="1" applyBorder="1" applyFont="1">
      <alignment horizontal="center" shrinkToFit="0" vertical="center" wrapText="1"/>
    </xf>
    <xf borderId="1" fillId="0" fontId="15" numFmtId="1" xfId="0" applyAlignment="1" applyBorder="1" applyFont="1" applyNumberFormat="1">
      <alignment horizontal="center" vertical="center"/>
    </xf>
    <xf borderId="1" fillId="19" fontId="20" numFmtId="14" xfId="0" applyAlignment="1" applyBorder="1" applyFont="1" applyNumberFormat="1">
      <alignment horizontal="center" shrinkToFit="0" vertical="center" wrapText="1"/>
    </xf>
    <xf borderId="1" fillId="19" fontId="13" numFmtId="14" xfId="0" applyAlignment="1" applyBorder="1" applyFont="1" applyNumberFormat="1">
      <alignment horizontal="center" shrinkToFit="0" vertical="center" wrapText="1"/>
    </xf>
    <xf borderId="1" fillId="19" fontId="12" numFmtId="0" xfId="0" applyAlignment="1" applyBorder="1" applyFont="1">
      <alignment horizontal="center" vertical="center"/>
    </xf>
    <xf borderId="1" fillId="0" fontId="12" numFmtId="164" xfId="0" applyAlignment="1" applyBorder="1" applyFont="1" applyNumberFormat="1">
      <alignment horizontal="center" vertical="center"/>
    </xf>
    <xf borderId="0" fillId="0" fontId="23" numFmtId="1" xfId="0" applyAlignment="1" applyFont="1" applyNumberFormat="1">
      <alignment horizontal="center" vertical="center"/>
    </xf>
    <xf borderId="1" fillId="20" fontId="11" numFmtId="0" xfId="0" applyAlignment="1" applyBorder="1" applyFill="1" applyFont="1">
      <alignment horizontal="left" vertical="center"/>
    </xf>
    <xf borderId="1" fillId="0" fontId="17" numFmtId="14" xfId="0" applyAlignment="1" applyBorder="1" applyFont="1" applyNumberFormat="1">
      <alignment horizontal="center" vertical="center"/>
    </xf>
    <xf borderId="1" fillId="0" fontId="12" numFmtId="14" xfId="0" applyAlignment="1" applyBorder="1" applyFont="1" applyNumberFormat="1">
      <alignment horizontal="center" shrinkToFit="0" vertical="center" wrapText="1"/>
    </xf>
    <xf borderId="1" fillId="0" fontId="2" numFmtId="0" xfId="0" applyAlignment="1" applyBorder="1" applyFont="1">
      <alignment horizontal="center" vertical="center"/>
    </xf>
    <xf borderId="1" fillId="0" fontId="36" numFmtId="14" xfId="0" applyAlignment="1" applyBorder="1" applyFont="1" applyNumberFormat="1">
      <alignment horizontal="center" shrinkToFit="0" vertical="center" wrapText="1"/>
    </xf>
    <xf borderId="1" fillId="0" fontId="37" numFmtId="0" xfId="0" applyAlignment="1" applyBorder="1" applyFont="1">
      <alignment horizontal="center" shrinkToFit="0" vertical="center" wrapText="1"/>
    </xf>
    <xf borderId="0" fillId="0" fontId="27" numFmtId="14" xfId="0" applyAlignment="1" applyFont="1" applyNumberFormat="1">
      <alignment horizontal="center" vertical="center"/>
    </xf>
    <xf borderId="0" fillId="0" fontId="27" numFmtId="0" xfId="0" applyAlignment="1" applyFont="1">
      <alignment horizontal="center" vertical="center"/>
    </xf>
    <xf borderId="1" fillId="0" fontId="6" numFmtId="3" xfId="0" applyAlignment="1" applyBorder="1" applyFont="1" applyNumberFormat="1">
      <alignment horizontal="center" vertical="center"/>
    </xf>
    <xf borderId="3" fillId="0" fontId="6" numFmtId="164" xfId="0" applyAlignment="1" applyBorder="1" applyFont="1" applyNumberFormat="1">
      <alignment horizontal="center" vertical="center"/>
    </xf>
    <xf borderId="1" fillId="0" fontId="6" numFmtId="164" xfId="0" applyAlignment="1" applyBorder="1" applyFont="1" applyNumberFormat="1">
      <alignment horizontal="center" vertical="center"/>
    </xf>
    <xf borderId="1" fillId="0" fontId="14" numFmtId="167" xfId="0" applyAlignment="1" applyBorder="1" applyFont="1" applyNumberFormat="1">
      <alignment horizontal="center" vertical="center"/>
    </xf>
    <xf borderId="1" fillId="0" fontId="14" numFmtId="14" xfId="0" applyAlignment="1" applyBorder="1" applyFont="1" applyNumberFormat="1">
      <alignment horizontal="center" shrinkToFit="0" vertical="center" wrapText="1"/>
    </xf>
    <xf borderId="1" fillId="0" fontId="6" numFmtId="0" xfId="0" applyAlignment="1" applyBorder="1" applyFont="1">
      <alignment horizontal="left" shrinkToFit="0" vertical="center" wrapText="1"/>
    </xf>
    <xf borderId="1" fillId="0" fontId="0" numFmtId="172" xfId="0" applyAlignment="1" applyBorder="1" applyFont="1" applyNumberFormat="1">
      <alignment vertical="center"/>
    </xf>
    <xf borderId="1" fillId="0" fontId="17" numFmtId="49" xfId="0" applyAlignment="1" applyBorder="1" applyFont="1" applyNumberFormat="1">
      <alignment horizontal="center" vertical="center"/>
    </xf>
    <xf borderId="1" fillId="19" fontId="13" numFmtId="167" xfId="0" applyAlignment="1" applyBorder="1" applyFont="1" applyNumberFormat="1">
      <alignment horizontal="center" vertical="center"/>
    </xf>
    <xf borderId="1" fillId="0" fontId="12" numFmtId="164" xfId="0" applyAlignment="1" applyBorder="1" applyFont="1" applyNumberFormat="1">
      <alignment horizontal="center" vertical="center"/>
    </xf>
    <xf borderId="1" fillId="0" fontId="38" numFmtId="167" xfId="0" applyAlignment="1" applyBorder="1" applyFont="1" applyNumberFormat="1">
      <alignment horizontal="center" vertical="center"/>
    </xf>
    <xf borderId="5" fillId="0" fontId="27" numFmtId="14" xfId="0" applyAlignment="1" applyBorder="1" applyFont="1" applyNumberFormat="1">
      <alignment horizontal="center" vertical="center"/>
    </xf>
    <xf borderId="1" fillId="19" fontId="6" numFmtId="0" xfId="0" applyAlignment="1" applyBorder="1" applyFont="1">
      <alignment vertical="center"/>
    </xf>
    <xf borderId="1" fillId="0" fontId="19" numFmtId="14" xfId="0" applyAlignment="1" applyBorder="1" applyFont="1" applyNumberFormat="1">
      <alignment horizontal="center" vertical="center"/>
    </xf>
    <xf borderId="1" fillId="0" fontId="19" numFmtId="164" xfId="0" applyAlignment="1" applyBorder="1" applyFont="1" applyNumberFormat="1">
      <alignment horizontal="center" vertical="center"/>
    </xf>
    <xf borderId="1" fillId="0" fontId="39" numFmtId="0" xfId="0" applyAlignment="1" applyBorder="1" applyFont="1">
      <alignment horizontal="center" vertical="center"/>
    </xf>
    <xf borderId="1" fillId="0" fontId="17" numFmtId="0" xfId="0" applyAlignment="1" applyBorder="1" applyFont="1">
      <alignment horizontal="center" vertical="center"/>
    </xf>
    <xf borderId="1" fillId="0" fontId="0" numFmtId="0" xfId="0" applyBorder="1" applyFont="1"/>
    <xf borderId="1" fillId="0" fontId="27" numFmtId="0" xfId="0" applyAlignment="1" applyBorder="1" applyFont="1">
      <alignment vertical="center"/>
    </xf>
    <xf borderId="1" fillId="0" fontId="27" numFmtId="14" xfId="0" applyAlignment="1" applyBorder="1" applyFont="1" applyNumberFormat="1">
      <alignment vertical="center"/>
    </xf>
    <xf borderId="5" fillId="0" fontId="27" numFmtId="172" xfId="0" applyAlignment="1" applyBorder="1" applyFont="1" applyNumberFormat="1">
      <alignment vertical="center"/>
    </xf>
    <xf borderId="1" fillId="19" fontId="19" numFmtId="14" xfId="0" applyAlignment="1" applyBorder="1" applyFont="1" applyNumberFormat="1">
      <alignment horizontal="center" vertical="center"/>
    </xf>
    <xf borderId="5" fillId="0" fontId="0" numFmtId="172" xfId="0" applyAlignment="1" applyBorder="1" applyFont="1" applyNumberFormat="1">
      <alignment vertical="center"/>
    </xf>
    <xf borderId="1" fillId="0" fontId="23" numFmtId="0" xfId="0" applyAlignment="1" applyBorder="1" applyFont="1">
      <alignment horizontal="center" shrinkToFit="0" vertical="center" wrapText="1"/>
    </xf>
    <xf borderId="5" fillId="0" fontId="27" numFmtId="14" xfId="0" applyAlignment="1" applyBorder="1" applyFont="1" applyNumberFormat="1">
      <alignment vertical="center"/>
    </xf>
    <xf borderId="1" fillId="0" fontId="19" numFmtId="14" xfId="0" applyAlignment="1" applyBorder="1" applyFont="1" applyNumberFormat="1">
      <alignment horizontal="center" vertical="center"/>
    </xf>
    <xf borderId="1" fillId="0" fontId="21" numFmtId="0" xfId="0" applyAlignment="1" applyBorder="1" applyFont="1">
      <alignment horizontal="center" vertical="center"/>
    </xf>
    <xf borderId="1" fillId="0" fontId="14" numFmtId="0" xfId="0" applyAlignment="1" applyBorder="1" applyFont="1">
      <alignment horizontal="center" shrinkToFit="0" vertical="center" wrapText="1"/>
    </xf>
    <xf borderId="1" fillId="0" fontId="14" numFmtId="170" xfId="0" applyAlignment="1" applyBorder="1" applyFont="1" applyNumberFormat="1">
      <alignment horizontal="center" shrinkToFit="0" vertical="center" wrapText="1"/>
    </xf>
    <xf borderId="1" fillId="4" fontId="12" numFmtId="0" xfId="0" applyAlignment="1" applyBorder="1" applyFont="1">
      <alignment horizontal="center" shrinkToFit="0" vertical="center" wrapText="1"/>
    </xf>
    <xf borderId="1" fillId="0" fontId="17" numFmtId="49" xfId="0" applyAlignment="1" applyBorder="1" applyFont="1" applyNumberFormat="1">
      <alignment horizontal="center" vertical="center"/>
    </xf>
    <xf borderId="1" fillId="0" fontId="17" numFmtId="170" xfId="0" applyAlignment="1" applyBorder="1" applyFont="1" applyNumberFormat="1">
      <alignment horizontal="center" vertical="center"/>
    </xf>
    <xf borderId="1" fillId="0" fontId="17" numFmtId="49" xfId="0" applyAlignment="1" applyBorder="1" applyFont="1" applyNumberFormat="1">
      <alignment horizontal="center" shrinkToFit="0" vertical="center" wrapText="1"/>
    </xf>
    <xf borderId="1" fillId="0" fontId="0" numFmtId="0" xfId="0" applyAlignment="1" applyBorder="1" applyFont="1">
      <alignment horizontal="center" shrinkToFit="0" vertical="center" wrapText="1"/>
    </xf>
    <xf borderId="1" fillId="0" fontId="0" numFmtId="9" xfId="0" applyAlignment="1" applyBorder="1" applyFont="1" applyNumberFormat="1">
      <alignment horizontal="center" shrinkToFit="0" vertical="center" wrapText="1"/>
    </xf>
    <xf borderId="1" fillId="0" fontId="6" numFmtId="3" xfId="0" applyAlignment="1" applyBorder="1" applyFont="1" applyNumberFormat="1">
      <alignment horizontal="center" shrinkToFit="0" vertical="center" wrapText="1"/>
    </xf>
    <xf borderId="1" fillId="19" fontId="21" numFmtId="0" xfId="0" applyAlignment="1" applyBorder="1" applyFont="1">
      <alignment horizontal="center" vertical="center"/>
    </xf>
    <xf borderId="2" fillId="19" fontId="12" numFmtId="164" xfId="0" applyAlignment="1" applyBorder="1" applyFont="1" applyNumberFormat="1">
      <alignment horizontal="center" vertical="center"/>
    </xf>
    <xf borderId="2" fillId="20" fontId="11" numFmtId="0" xfId="0" applyAlignment="1" applyBorder="1" applyFont="1">
      <alignment horizontal="left" vertical="center"/>
    </xf>
    <xf borderId="1" fillId="0" fontId="17" numFmtId="49" xfId="0" applyAlignment="1" applyBorder="1" applyFont="1" applyNumberFormat="1">
      <alignment horizontal="center" shrinkToFit="0" vertical="center" wrapText="1"/>
    </xf>
    <xf borderId="1" fillId="19" fontId="0" numFmtId="0" xfId="0" applyAlignment="1" applyBorder="1" applyFont="1">
      <alignment vertical="center"/>
    </xf>
    <xf borderId="1" fillId="21" fontId="40" numFmtId="0" xfId="0" applyAlignment="1" applyBorder="1" applyFill="1" applyFont="1">
      <alignment horizontal="center" vertical="center"/>
    </xf>
    <xf borderId="1" fillId="21" fontId="40" numFmtId="0" xfId="0" applyAlignment="1" applyBorder="1" applyFont="1">
      <alignment horizontal="center" shrinkToFit="0" vertical="center" wrapText="1"/>
    </xf>
    <xf borderId="1" fillId="0" fontId="14" numFmtId="0" xfId="0" applyAlignment="1" applyBorder="1" applyFont="1">
      <alignment horizontal="left" vertical="center"/>
    </xf>
    <xf borderId="1" fillId="0" fontId="41" numFmtId="0" xfId="0" applyAlignment="1" applyBorder="1" applyFont="1">
      <alignment horizontal="center" vertical="center"/>
    </xf>
    <xf borderId="0" fillId="0" fontId="0" numFmtId="0" xfId="0" applyAlignment="1" applyFont="1">
      <alignment horizontal="center" vertical="center"/>
    </xf>
    <xf borderId="0" fillId="0" fontId="0" numFmtId="0" xfId="0" applyFont="1"/>
    <xf borderId="0" fillId="0" fontId="0" numFmtId="3" xfId="0" applyFont="1" applyNumberFormat="1"/>
    <xf borderId="0" fillId="0" fontId="0" numFmtId="3" xfId="0" applyAlignment="1" applyFont="1" applyNumberFormat="1">
      <alignment horizontal="left"/>
    </xf>
    <xf borderId="0" fillId="0" fontId="0" numFmtId="172"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Tema de Office">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cap="flat" cmpd="sng" w="9525" algn="ctr">
          <a:solidFill>
            <a:schemeClr val="phClr">
              <a:shade val="95000"/>
              <a:satMod val="105000"/>
            </a:schemeClr>
          </a:solidFill>
          <a:prstDash val="solid"/>
        </a:ln>
        <a:ln cap="flat" cmpd="sng" w="25400" algn="ctr">
          <a:solidFill>
            <a:schemeClr val="phClr"/>
          </a:solidFill>
          <a:prstDash val="solid"/>
        </a:ln>
        <a:ln cap="flat" cmpd="sng" w="38100" algn="ctr">
          <a:solidFill>
            <a:schemeClr val="phClr"/>
          </a:solidFill>
          <a:prstDash val="solid"/>
        </a:ln>
      </a:lnStyleLst>
      <a:effectStyleLst>
        <a:effectStyle>
          <a:effectLst>
            <a:outerShdw blurRad="40000" rotWithShape="0" dir="5400000" dist="20000">
              <a:srgbClr val="000000">
                <a:alpha val="38000"/>
              </a:srgbClr>
            </a:outerShdw>
          </a:effectLst>
        </a:effectStyle>
        <a:effectStyle>
          <a:effectLst>
            <a:outerShdw blurRad="40000" rotWithShape="0" dir="5400000" dist="23000">
              <a:srgbClr val="000000">
                <a:alpha val="35000"/>
              </a:srgbClr>
            </a:outerShdw>
          </a:effectLst>
        </a:effectStyle>
        <a:effectStyle>
          <a:effectLst>
            <a:outerShdw blurRad="40000" rotWithShape="0" dir="5400000" dist="2300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90" Type="http://schemas.openxmlformats.org/officeDocument/2006/relationships/hyperlink" Target="mailto:jonathan.rodriguez@gobiernobogota.gov.co" TargetMode="External"/><Relationship Id="rId194" Type="http://schemas.openxmlformats.org/officeDocument/2006/relationships/hyperlink" Target="https://community.secop.gov.co/Public/Tendering/OpportunityDetail/Index?noticeUID=CO1.NTC.1801765&amp;isFromPublicArea=True&amp;isModal=False" TargetMode="External"/><Relationship Id="rId193" Type="http://schemas.openxmlformats.org/officeDocument/2006/relationships/hyperlink" Target="mailto:wendy.quevedo@gobiernobogota.gov.co" TargetMode="External"/><Relationship Id="rId192" Type="http://schemas.openxmlformats.org/officeDocument/2006/relationships/hyperlink" Target="mailto:wquevedor@gmail.com" TargetMode="External"/><Relationship Id="rId191" Type="http://schemas.openxmlformats.org/officeDocument/2006/relationships/hyperlink" Target="https://community.secop.gov.co/Public/Tendering/OpportunityDetail/Index?noticeUID=CO1.NTC.1801454&amp;isFromPublicArea=True&amp;isModal=False" TargetMode="External"/><Relationship Id="rId187" Type="http://schemas.openxmlformats.org/officeDocument/2006/relationships/hyperlink" Target="mailto:derly.cordero@gobiernobogota.gov.co" TargetMode="External"/><Relationship Id="rId186" Type="http://schemas.openxmlformats.org/officeDocument/2006/relationships/hyperlink" Target="mailto:derlyastrid@gmail.com" TargetMode="External"/><Relationship Id="rId185" Type="http://schemas.openxmlformats.org/officeDocument/2006/relationships/hyperlink" Target="https://community.secop.gov.co/Public/Tendering/OpportunityDetail/Index?noticeUID=CO1.NTC.1801306&amp;isFromPublicArea=True&amp;isModal=False" TargetMode="External"/><Relationship Id="rId184" Type="http://schemas.openxmlformats.org/officeDocument/2006/relationships/hyperlink" Target="mailto:luz.herrera@gobiernobogota.gov.co" TargetMode="External"/><Relationship Id="rId189" Type="http://schemas.openxmlformats.org/officeDocument/2006/relationships/hyperlink" Target="mailto:jonguez@live.com" TargetMode="External"/><Relationship Id="rId188" Type="http://schemas.openxmlformats.org/officeDocument/2006/relationships/hyperlink" Target="https://community.secop.gov.co/Public/Tendering/OpportunityDetail/Index?noticeUID=CO1.NTC.1801304&amp;isFromPublicArea=True&amp;isModal=False" TargetMode="External"/><Relationship Id="rId183" Type="http://schemas.openxmlformats.org/officeDocument/2006/relationships/hyperlink" Target="mailto:adriana.he1020@gmail.com" TargetMode="External"/><Relationship Id="rId182" Type="http://schemas.openxmlformats.org/officeDocument/2006/relationships/hyperlink" Target="https://community.secop.gov.co/Public/Tendering/OpportunityDetail/Index?noticeUID=CO1.NTC.1798416&amp;isFromPublicArea=True&amp;isModal=False" TargetMode="External"/><Relationship Id="rId181" Type="http://schemas.openxmlformats.org/officeDocument/2006/relationships/hyperlink" Target="mailto:jeisson.perea@gobiernobogota.gov.co" TargetMode="External"/><Relationship Id="rId180" Type="http://schemas.openxmlformats.org/officeDocument/2006/relationships/hyperlink" Target="mailto:jeisson.perea@gmail.com" TargetMode="External"/><Relationship Id="rId176" Type="http://schemas.openxmlformats.org/officeDocument/2006/relationships/hyperlink" Target="https://community.secop.gov.co/Public/Tendering/OpportunityDetail/Index?noticeUID=CO1.NTC.1797486&amp;isFromPublicArea=True&amp;isModal=False" TargetMode="External"/><Relationship Id="rId175" Type="http://schemas.openxmlformats.org/officeDocument/2006/relationships/hyperlink" Target="mailto:gilberto.morales@gobiernobogota.gov.co" TargetMode="External"/><Relationship Id="rId174" Type="http://schemas.openxmlformats.org/officeDocument/2006/relationships/hyperlink" Target="mailto:g.morales56@hotmail.com" TargetMode="External"/><Relationship Id="rId173" Type="http://schemas.openxmlformats.org/officeDocument/2006/relationships/hyperlink" Target="https://community.secop.gov.co/Public/Tendering/OpportunityDetail/Index?noticeUID=CO1.NTC.1797541&amp;isFromPublicArea=True&amp;isModal=False" TargetMode="External"/><Relationship Id="rId179" Type="http://schemas.openxmlformats.org/officeDocument/2006/relationships/hyperlink" Target="https://community.secop.gov.co/Public/Tendering/OpportunityDetail/Index?noticeUID=CO1.NTC.1797787&amp;isFromPublicArea=True&amp;isModal=False" TargetMode="External"/><Relationship Id="rId178" Type="http://schemas.openxmlformats.org/officeDocument/2006/relationships/hyperlink" Target="mailto:jenn.90@hotmail.com" TargetMode="External"/><Relationship Id="rId177" Type="http://schemas.openxmlformats.org/officeDocument/2006/relationships/hyperlink" Target="mailto:jenn.90@hotmail.com" TargetMode="External"/><Relationship Id="rId198" Type="http://schemas.openxmlformats.org/officeDocument/2006/relationships/hyperlink" Target="mailto:williangel0224@yahoo.com" TargetMode="External"/><Relationship Id="rId197" Type="http://schemas.openxmlformats.org/officeDocument/2006/relationships/hyperlink" Target="https://community.secop.gov.co/Public/Tendering/OpportunityDetail/Index?noticeUID=CO1.NTC.1801733&amp;isFromPublicArea=True&amp;isModal=False" TargetMode="External"/><Relationship Id="rId196" Type="http://schemas.openxmlformats.org/officeDocument/2006/relationships/hyperlink" Target="mailto:edgar.gutierrez@gobiernobogota.gov.co" TargetMode="External"/><Relationship Id="rId195" Type="http://schemas.openxmlformats.org/officeDocument/2006/relationships/hyperlink" Target="mailto:e2guti@hotmail.com" TargetMode="External"/><Relationship Id="rId199" Type="http://schemas.openxmlformats.org/officeDocument/2006/relationships/hyperlink" Target="mailto:william.angel@gobiernobogota.gov.co" TargetMode="External"/><Relationship Id="rId150" Type="http://schemas.openxmlformats.org/officeDocument/2006/relationships/hyperlink" Target="mailto:alejovelez215@gmail.com" TargetMode="External"/><Relationship Id="rId392" Type="http://schemas.openxmlformats.org/officeDocument/2006/relationships/hyperlink" Target="mailto:edwin.pedroza@gobiernobogota.gov.co" TargetMode="External"/><Relationship Id="rId391" Type="http://schemas.openxmlformats.org/officeDocument/2006/relationships/hyperlink" Target="mailto:edwinp314@gmail.com" TargetMode="External"/><Relationship Id="rId390" Type="http://schemas.openxmlformats.org/officeDocument/2006/relationships/hyperlink" Target="https://community.secop.gov.co/Public/Tendering/OpportunityDetail/Index?noticeUID=CO1.NTC.1839942&amp;isFromPublicArea=True&amp;isModal=False" TargetMode="External"/><Relationship Id="rId1" Type="http://schemas.openxmlformats.org/officeDocument/2006/relationships/hyperlink" Target="mailto:elviraorjuela2020@gmail.com" TargetMode="External"/><Relationship Id="rId2" Type="http://schemas.openxmlformats.org/officeDocument/2006/relationships/hyperlink" Target="https://www.secop.gov.co/CO1BusinessLine/Tendering/ContractNoticeView/Index?notice=CO1.NTC.1731680" TargetMode="External"/><Relationship Id="rId3" Type="http://schemas.openxmlformats.org/officeDocument/2006/relationships/hyperlink" Target="mailto:diegoaposada@hotmail.com" TargetMode="External"/><Relationship Id="rId149" Type="http://schemas.openxmlformats.org/officeDocument/2006/relationships/hyperlink" Target="https://community.secop.gov.co/Public/Tendering/OpportunityDetail/Index?noticeUID=CO1.NTC.1794246&amp;isFromPublicArea=True&amp;isModal=False" TargetMode="External"/><Relationship Id="rId4" Type="http://schemas.openxmlformats.org/officeDocument/2006/relationships/hyperlink" Target="mailto:diego.posada@gobiernobogota.gov.co" TargetMode="External"/><Relationship Id="rId148" Type="http://schemas.openxmlformats.org/officeDocument/2006/relationships/hyperlink" Target="mailto:zanin.sua@gobiernobogota.gov.co" TargetMode="External"/><Relationship Id="rId9" Type="http://schemas.openxmlformats.org/officeDocument/2006/relationships/hyperlink" Target="mailto:ricardomolina79@hotmail.com" TargetMode="External"/><Relationship Id="rId143" Type="http://schemas.openxmlformats.org/officeDocument/2006/relationships/hyperlink" Target="https://community.secop.gov.co/Public/Tendering/OpportunityDetail/Index?noticeUID=CO1.NTC.1793530&amp;isFromPublicArea=True&amp;isModal=False" TargetMode="External"/><Relationship Id="rId385" Type="http://schemas.openxmlformats.org/officeDocument/2006/relationships/hyperlink" Target="mailto:jimeneza.juan@outlook.es" TargetMode="External"/><Relationship Id="rId142" Type="http://schemas.openxmlformats.org/officeDocument/2006/relationships/hyperlink" Target="mailto:jennifer.contreras@gobiernobogota.gov.co" TargetMode="External"/><Relationship Id="rId384" Type="http://schemas.openxmlformats.org/officeDocument/2006/relationships/hyperlink" Target="https://community.secop.gov.co/Public/Tendering/OpportunityDetail/Index?noticeUID=CO1.NTC.1838626&amp;isFromPublicArea=True&amp;isModal=False" TargetMode="External"/><Relationship Id="rId141" Type="http://schemas.openxmlformats.org/officeDocument/2006/relationships/hyperlink" Target="mailto:jennifferc.2205@gmail.com" TargetMode="External"/><Relationship Id="rId383" Type="http://schemas.openxmlformats.org/officeDocument/2006/relationships/hyperlink" Target="mailto:erika.rosas@gobiernobogota.gov.co" TargetMode="External"/><Relationship Id="rId140" Type="http://schemas.openxmlformats.org/officeDocument/2006/relationships/hyperlink" Target="https://community.secop.gov.co/Public/Tendering/OpportunityDetail/Index?noticeUID=CO1.NTC.1793912&amp;isFromPublicArea=True&amp;isModal=False" TargetMode="External"/><Relationship Id="rId382" Type="http://schemas.openxmlformats.org/officeDocument/2006/relationships/hyperlink" Target="mailto:erikamilerosas@hotmail.com" TargetMode="External"/><Relationship Id="rId5" Type="http://schemas.openxmlformats.org/officeDocument/2006/relationships/hyperlink" Target="https://community.secop.gov.co/Public/Tendering/OpportunityDetail/Index?noticeUID=CO1.NTC.1754697&amp;isFromPublicArea=True&amp;isModal=False" TargetMode="External"/><Relationship Id="rId147" Type="http://schemas.openxmlformats.org/officeDocument/2006/relationships/hyperlink" Target="mailto:zanin.suasua@gmail.com" TargetMode="External"/><Relationship Id="rId389" Type="http://schemas.openxmlformats.org/officeDocument/2006/relationships/hyperlink" Target="mailto:yaneth.suarez@gobiernobogota.gov.co" TargetMode="External"/><Relationship Id="rId6" Type="http://schemas.openxmlformats.org/officeDocument/2006/relationships/hyperlink" Target="mailto:cmalagon77@yahoo.es" TargetMode="External"/><Relationship Id="rId146" Type="http://schemas.openxmlformats.org/officeDocument/2006/relationships/hyperlink" Target="https://community.secop.gov.co/Public/Tendering/OpportunityDetail/Index?noticeUID=CO1.NTC.1793960&amp;isFromPublicArea=True&amp;isModal=False" TargetMode="External"/><Relationship Id="rId388" Type="http://schemas.openxmlformats.org/officeDocument/2006/relationships/hyperlink" Target="mailto:yanethpq01@gmail.com" TargetMode="External"/><Relationship Id="rId7" Type="http://schemas.openxmlformats.org/officeDocument/2006/relationships/hyperlink" Target="mailto:cesar.malagon@gobiernobogota.gov.co" TargetMode="External"/><Relationship Id="rId145" Type="http://schemas.openxmlformats.org/officeDocument/2006/relationships/hyperlink" Target="mailto:ana.cuervo@gobiernobogota.gov.co" TargetMode="External"/><Relationship Id="rId387" Type="http://schemas.openxmlformats.org/officeDocument/2006/relationships/hyperlink" Target="https://community.secop.gov.co/Public/Tendering/OpportunityDetail/Index?noticeUID=CO1.NTC.1839653&amp;isFromPublicArea=True&amp;isModal=False" TargetMode="External"/><Relationship Id="rId8" Type="http://schemas.openxmlformats.org/officeDocument/2006/relationships/hyperlink" Target="https://community.secop.gov.co/Public/Tendering/OpportunityDetail/Index?noticeUID=CO1.NTC.1754700&amp;isFromPublicArea=True&amp;isModal=False" TargetMode="External"/><Relationship Id="rId144" Type="http://schemas.openxmlformats.org/officeDocument/2006/relationships/hyperlink" Target="mailto:oticat@gmail.com" TargetMode="External"/><Relationship Id="rId386" Type="http://schemas.openxmlformats.org/officeDocument/2006/relationships/hyperlink" Target="mailto:david.jimenez@gobiernobogota.gov.co" TargetMode="External"/><Relationship Id="rId381" Type="http://schemas.openxmlformats.org/officeDocument/2006/relationships/hyperlink" Target="https://community.secop.gov.co/Public/Tendering/OpportunityDetail/Index?noticeUID=CO1.NTC.1838297&amp;isFromPublicArea=True&amp;isModal=False" TargetMode="External"/><Relationship Id="rId380" Type="http://schemas.openxmlformats.org/officeDocument/2006/relationships/hyperlink" Target="mailto:olga.huertas@gobiernobogota.gov.co" TargetMode="External"/><Relationship Id="rId139" Type="http://schemas.openxmlformats.org/officeDocument/2006/relationships/hyperlink" Target="mailto:david.santamaria@gobiernobogota.gov.co" TargetMode="External"/><Relationship Id="rId138" Type="http://schemas.openxmlformats.org/officeDocument/2006/relationships/hyperlink" Target="mailto:davids0313@outlook.com" TargetMode="External"/><Relationship Id="rId137" Type="http://schemas.openxmlformats.org/officeDocument/2006/relationships/hyperlink" Target="https://community.secop.gov.co/Public/Tendering/OpportunityDetail/Index?noticeUID=CO1.NTC.1793569&amp;isFromPublicArea=True&amp;isModal=False" TargetMode="External"/><Relationship Id="rId379" Type="http://schemas.openxmlformats.org/officeDocument/2006/relationships/hyperlink" Target="mailto:olhumen@hotmail.com" TargetMode="External"/><Relationship Id="rId132" Type="http://schemas.openxmlformats.org/officeDocument/2006/relationships/hyperlink" Target="mailto:nelson.soda@hotmail.com" TargetMode="External"/><Relationship Id="rId374" Type="http://schemas.openxmlformats.org/officeDocument/2006/relationships/hyperlink" Target="mailto:japerezzarate@gmail.com" TargetMode="External"/><Relationship Id="rId131" Type="http://schemas.openxmlformats.org/officeDocument/2006/relationships/hyperlink" Target="https://community.secop.gov.co/Public/Tendering/OpportunityDetail/Index?noticeUID=CO1.NTC.1793069&amp;isFromPublicArea=True&amp;isModal=False" TargetMode="External"/><Relationship Id="rId373" Type="http://schemas.openxmlformats.org/officeDocument/2006/relationships/hyperlink" Target="https://community.secop.gov.co/Public/Tendering/OpportunityDetail/Index?noticeUID=CO1.NTC.1839755&amp;isFromPublicArea=True&amp;isModal=False" TargetMode="External"/><Relationship Id="rId130" Type="http://schemas.openxmlformats.org/officeDocument/2006/relationships/hyperlink" Target="mailto:oscar.cruz@gobiernobogota.gov.co" TargetMode="External"/><Relationship Id="rId372" Type="http://schemas.openxmlformats.org/officeDocument/2006/relationships/hyperlink" Target="mailto:sergio.reyes@gobiernobogota.gov.co" TargetMode="External"/><Relationship Id="rId371" Type="http://schemas.openxmlformats.org/officeDocument/2006/relationships/hyperlink" Target="mailto:sergio-reyes@javeriana.edu.co" TargetMode="External"/><Relationship Id="rId136" Type="http://schemas.openxmlformats.org/officeDocument/2006/relationships/hyperlink" Target="mailto:luis.hernandez@gobiernobogota.gov.co" TargetMode="External"/><Relationship Id="rId378" Type="http://schemas.openxmlformats.org/officeDocument/2006/relationships/hyperlink" Target="https://community.secop.gov.co/Public/Tendering/OpportunityDetail/Index?noticeUID=CO1.NTC.1838272&amp;isFromPublicArea=True&amp;isModal=False" TargetMode="External"/><Relationship Id="rId135" Type="http://schemas.openxmlformats.org/officeDocument/2006/relationships/hyperlink" Target="mailto:arq_lghernandez@hotmail.es" TargetMode="External"/><Relationship Id="rId377" Type="http://schemas.openxmlformats.org/officeDocument/2006/relationships/hyperlink" Target="mailto:betty.sanchez@gobiernobogota.gov.co" TargetMode="External"/><Relationship Id="rId134" Type="http://schemas.openxmlformats.org/officeDocument/2006/relationships/hyperlink" Target="https://community.secop.gov.co/Public/Tendering/OpportunityDetail/Index?noticeUID=CO1.NTC.1793556&amp;isFromPublicArea=True&amp;isModal=False" TargetMode="External"/><Relationship Id="rId376" Type="http://schemas.openxmlformats.org/officeDocument/2006/relationships/hyperlink" Target="mailto:bsanchezcontadora@gmail.com" TargetMode="External"/><Relationship Id="rId133" Type="http://schemas.openxmlformats.org/officeDocument/2006/relationships/hyperlink" Target="mailto:nelson.soda@hotmail.com" TargetMode="External"/><Relationship Id="rId375" Type="http://schemas.openxmlformats.org/officeDocument/2006/relationships/hyperlink" Target="https://community.secop.gov.co/Public/Tendering/OpportunityDetail/Index?noticeUID=CO1.NTC.1839767&amp;isFromPublicArea=True&amp;isModal=False" TargetMode="External"/><Relationship Id="rId172" Type="http://schemas.openxmlformats.org/officeDocument/2006/relationships/hyperlink" Target="mailto:christian.bustos@gobiernobogota.gov.co" TargetMode="External"/><Relationship Id="rId171" Type="http://schemas.openxmlformats.org/officeDocument/2006/relationships/hyperlink" Target="mailto:chrizbustos@gmail.com" TargetMode="External"/><Relationship Id="rId170" Type="http://schemas.openxmlformats.org/officeDocument/2006/relationships/hyperlink" Target="https://community.secop.gov.co/Public/Tendering/OpportunityDetail/Index?noticeUID=CO1.NTC.1797714&amp;isFromPublicArea=True&amp;isModal=False" TargetMode="External"/><Relationship Id="rId165" Type="http://schemas.openxmlformats.org/officeDocument/2006/relationships/hyperlink" Target="mailto:mcristinabarbosa5@gmail.com" TargetMode="External"/><Relationship Id="rId164" Type="http://schemas.openxmlformats.org/officeDocument/2006/relationships/hyperlink" Target="https://community.secop.gov.co/Public/Tendering/OpportunityDetail/Index?noticeUID=CO1.NTC.1797253&amp;isFromPublicArea=True&amp;isModal=False" TargetMode="External"/><Relationship Id="rId163" Type="http://schemas.openxmlformats.org/officeDocument/2006/relationships/hyperlink" Target="mailto:Yuli.vergara@gobiernobogota.gov.co" TargetMode="External"/><Relationship Id="rId162" Type="http://schemas.openxmlformats.org/officeDocument/2006/relationships/hyperlink" Target="mailto:Yulivelasquez96@gmail.com" TargetMode="External"/><Relationship Id="rId169" Type="http://schemas.openxmlformats.org/officeDocument/2006/relationships/hyperlink" Target="mailto:psangelica2017@gmail.com" TargetMode="External"/><Relationship Id="rId168" Type="http://schemas.openxmlformats.org/officeDocument/2006/relationships/hyperlink" Target="mailto:psangelica2017@gmail.com" TargetMode="External"/><Relationship Id="rId167" Type="http://schemas.openxmlformats.org/officeDocument/2006/relationships/hyperlink" Target="https://community.secop.gov.co/Public/Tendering/OpportunityDetail/Index?noticeUID=CO1.NTC.1797502&amp;isFromPublicArea=True&amp;isModal=False" TargetMode="External"/><Relationship Id="rId166" Type="http://schemas.openxmlformats.org/officeDocument/2006/relationships/hyperlink" Target="mailto:myriam.barbosa@gobiernobogota.gov.co" TargetMode="External"/><Relationship Id="rId161" Type="http://schemas.openxmlformats.org/officeDocument/2006/relationships/hyperlink" Target="https://community.secop.gov.co/Public/Tendering/OpportunityDetail/Index?noticeUID=CO1.NTC.1796309&amp;isFromPublicArea=True&amp;isModal=False" TargetMode="External"/><Relationship Id="rId160" Type="http://schemas.openxmlformats.org/officeDocument/2006/relationships/hyperlink" Target="mailto:claudia.castro@gobiernobogota.gov.co" TargetMode="External"/><Relationship Id="rId159" Type="http://schemas.openxmlformats.org/officeDocument/2006/relationships/hyperlink" Target="mailto:paokastroo@hotmail.com" TargetMode="External"/><Relationship Id="rId154" Type="http://schemas.openxmlformats.org/officeDocument/2006/relationships/hyperlink" Target="mailto:angie.tibaduiza@gobiernobogota.gov.co" TargetMode="External"/><Relationship Id="rId396" Type="http://schemas.openxmlformats.org/officeDocument/2006/relationships/hyperlink" Target="https://community.secop.gov.co/Public/Tendering/OpportunityDetail/Index?noticeUID=CO1.NTC.1841708&amp;isFromPublicArea=True&amp;isModal=False" TargetMode="External"/><Relationship Id="rId153" Type="http://schemas.openxmlformats.org/officeDocument/2006/relationships/hyperlink" Target="mailto:angieptibaduizag@gmail.com" TargetMode="External"/><Relationship Id="rId395" Type="http://schemas.openxmlformats.org/officeDocument/2006/relationships/hyperlink" Target="mailto:german.gonzalez@gobiernobogota.gov.co" TargetMode="External"/><Relationship Id="rId152" Type="http://schemas.openxmlformats.org/officeDocument/2006/relationships/hyperlink" Target="https://community.secop.gov.co/Public/Tendering/OpportunityDetail/Index?noticeUID=CO1.NTC.1794261&amp;isFromPublicArea=True&amp;isModal=False" TargetMode="External"/><Relationship Id="rId394" Type="http://schemas.openxmlformats.org/officeDocument/2006/relationships/hyperlink" Target="mailto:g3rgon@yahoo.es" TargetMode="External"/><Relationship Id="rId151" Type="http://schemas.openxmlformats.org/officeDocument/2006/relationships/hyperlink" Target="mailto:alejandro.velez@gobiernobogota.gov.co" TargetMode="External"/><Relationship Id="rId393" Type="http://schemas.openxmlformats.org/officeDocument/2006/relationships/hyperlink" Target="https://community.secop.gov.co/Public/Tendering/OpportunityDetail/Index?noticeUID=CO1.NTC.1840984&amp;isFromPublicArea=True&amp;isModal=False" TargetMode="External"/><Relationship Id="rId158" Type="http://schemas.openxmlformats.org/officeDocument/2006/relationships/hyperlink" Target="https://community.secop.gov.co/Public/Tendering/OpportunityDetail/Index?noticeUID=CO1.NTC.1795817&amp;isFromPublicArea=True&amp;isModal=False" TargetMode="External"/><Relationship Id="rId157" Type="http://schemas.openxmlformats.org/officeDocument/2006/relationships/hyperlink" Target="mailto:susana.sanchez@gobiernobogota.gov.co" TargetMode="External"/><Relationship Id="rId399" Type="http://schemas.openxmlformats.org/officeDocument/2006/relationships/hyperlink" Target="https://community.secop.gov.co/Public/Tendering/OpportunityDetail/Index?noticeUID=CO1.NTC.1841949&amp;isFromPublicArea=True&amp;isModal=False" TargetMode="External"/><Relationship Id="rId156" Type="http://schemas.openxmlformats.org/officeDocument/2006/relationships/hyperlink" Target="mailto:susan0108@hotmail.com" TargetMode="External"/><Relationship Id="rId398" Type="http://schemas.openxmlformats.org/officeDocument/2006/relationships/hyperlink" Target="mailto:irina.castiblanco@gobiernobogota.gov.co" TargetMode="External"/><Relationship Id="rId155" Type="http://schemas.openxmlformats.org/officeDocument/2006/relationships/hyperlink" Target="https://community.secop.gov.co/Public/Tendering/OpportunityDetail/Index?noticeUID=CO1.NTC.1794550&amp;isFromPublicArea=True&amp;isModal=False" TargetMode="External"/><Relationship Id="rId397" Type="http://schemas.openxmlformats.org/officeDocument/2006/relationships/hyperlink" Target="mailto:irinitacas@gmail.com" TargetMode="External"/><Relationship Id="rId808" Type="http://schemas.openxmlformats.org/officeDocument/2006/relationships/hyperlink" Target="mailto:diana.alvarez.ven@gmail.com" TargetMode="External"/><Relationship Id="rId807" Type="http://schemas.openxmlformats.org/officeDocument/2006/relationships/hyperlink" Target="https://community.secop.gov.co/Public/Tendering/OpportunityDetail/Index?noticeUID=CO1.NTC.2280170&amp;isFromPublicArea=True&amp;isModal=False" TargetMode="External"/><Relationship Id="rId806" Type="http://schemas.openxmlformats.org/officeDocument/2006/relationships/hyperlink" Target="mailto:jessica.leon@gobiernobogota.gov.co" TargetMode="External"/><Relationship Id="rId805" Type="http://schemas.openxmlformats.org/officeDocument/2006/relationships/hyperlink" Target="https://community.secop.gov.co/Public/Tendering/ContractNoticePhases/View?PPI=CO1.PPI.15277183&amp;isFromPublicArea=True&amp;isModal=False" TargetMode="External"/><Relationship Id="rId809" Type="http://schemas.openxmlformats.org/officeDocument/2006/relationships/hyperlink" Target="mailto:diana.alvarezv@gobiernobogota.gov.co" TargetMode="External"/><Relationship Id="rId800" Type="http://schemas.openxmlformats.org/officeDocument/2006/relationships/hyperlink" Target="mailto:gustavoangel87@hotmail.com" TargetMode="External"/><Relationship Id="rId804" Type="http://schemas.openxmlformats.org/officeDocument/2006/relationships/hyperlink" Target="mailto:mabel.roa@gobiernobogota.gov.co" TargetMode="External"/><Relationship Id="rId803" Type="http://schemas.openxmlformats.org/officeDocument/2006/relationships/hyperlink" Target="mailto:mabel.roap2010@outlook.es" TargetMode="External"/><Relationship Id="rId802" Type="http://schemas.openxmlformats.org/officeDocument/2006/relationships/hyperlink" Target="mailto:jimeneza.juan@outlook.es" TargetMode="External"/><Relationship Id="rId801" Type="http://schemas.openxmlformats.org/officeDocument/2006/relationships/hyperlink" Target="https://community.secop.gov.co/Public/Tendering/OpportunityDetail/Index?noticeUID=CO1.NTC.2270755&amp;isFromPublicArea=True&amp;isModal=False" TargetMode="External"/><Relationship Id="rId40" Type="http://schemas.openxmlformats.org/officeDocument/2006/relationships/hyperlink" Target="mailto:monica.sotelo@gobiernobogota.gov.co" TargetMode="External"/><Relationship Id="rId42" Type="http://schemas.openxmlformats.org/officeDocument/2006/relationships/hyperlink" Target="https://www.secop.gov.co/CO1BusinessLine/Tendering/BuyerWorkAreaSpecificAreaGrids/RedirectToContractInNewWindow?mkey=749b9766_f84b_4457_8e31_2167ce3892ba&amp;docUniqueIdentifier=CO1.PCCNTR.2270224&amp;awardUniqueIdentifier=&amp;buyerDossierUniqueIdentifier=CO1.BDOS.1776355&amp;id=927481" TargetMode="External"/><Relationship Id="rId41" Type="http://schemas.openxmlformats.org/officeDocument/2006/relationships/hyperlink" Target="https://community.secop.gov.co/Public/Common/GoogleReCaptcha/Index?previousUrl=https%3a%2f%2fcommunity.secop.gov.co%2fPublic%2fTendering%2fOpportunityDetail%2fIndex%3fnoticeUID%3dCO1.NTC.1772418%26isFromPublicArea%3dTrue%26isModal%3dFalse" TargetMode="External"/><Relationship Id="rId44" Type="http://schemas.openxmlformats.org/officeDocument/2006/relationships/hyperlink" Target="mailto:luz.paez@gobiernobogota.gov.co" TargetMode="External"/><Relationship Id="rId43" Type="http://schemas.openxmlformats.org/officeDocument/2006/relationships/hyperlink" Target="mailto:ladgpm@gmail.com" TargetMode="External"/><Relationship Id="rId46" Type="http://schemas.openxmlformats.org/officeDocument/2006/relationships/hyperlink" Target="https://www.secop.gov.co/CO1BusinessLine/Tendering/BuyerWorkAreaSpecificAreaGrids/RedirectToContractInNewWindow?mkey=749b9766_f84b_4457_8e31_2167ce3892ba&amp;docUniqueIdentifier=CO1.PCCNTR.2270224&amp;awardUniqueIdentifier=&amp;buyerDossierUniqueIdentifier=CO1.BDOS.1776355&amp;id=927481" TargetMode="External"/><Relationship Id="rId45" Type="http://schemas.openxmlformats.org/officeDocument/2006/relationships/hyperlink" Target="https://community.secop.gov.co/Public/Tendering/OpportunityDetail/Index?noticeUID=CO1.NTC.1777202&amp;isFromPublicArea=True&amp;isModal=False" TargetMode="External"/><Relationship Id="rId509" Type="http://schemas.openxmlformats.org/officeDocument/2006/relationships/hyperlink" Target="https://community.secop.gov.co/Public/Tendering/OpportunityDetail/Index?noticeUID=CO1.NTC.1876733&amp;isFromPublicArea=True&amp;isModal=False" TargetMode="External"/><Relationship Id="rId508" Type="http://schemas.openxmlformats.org/officeDocument/2006/relationships/hyperlink" Target="mailto:luisdanielsantana@gmail.com" TargetMode="External"/><Relationship Id="rId503" Type="http://schemas.openxmlformats.org/officeDocument/2006/relationships/hyperlink" Target="mailto:angilore2011@gmail.com" TargetMode="External"/><Relationship Id="rId745" Type="http://schemas.openxmlformats.org/officeDocument/2006/relationships/hyperlink" Target="mailto:lady.t.sepulveda@gmail.com" TargetMode="External"/><Relationship Id="rId502" Type="http://schemas.openxmlformats.org/officeDocument/2006/relationships/hyperlink" Target="https://community.secop.gov.co/Public/Tendering/OpportunityDetail/Index?noticeUID=CO1.NTC.1876127&amp;isFromPublicArea=True&amp;isModal=False" TargetMode="External"/><Relationship Id="rId744" Type="http://schemas.openxmlformats.org/officeDocument/2006/relationships/hyperlink" Target="https://community.secop.gov.co/Public/Tendering/OpportunityDetail/Index?noticeUID=CO1.NTC.2147887&amp;isFromPublicArea=True&amp;isModal=False" TargetMode="External"/><Relationship Id="rId501" Type="http://schemas.openxmlformats.org/officeDocument/2006/relationships/hyperlink" Target="mailto:july.cortes@gobiernobogota.gov.co" TargetMode="External"/><Relationship Id="rId743" Type="http://schemas.openxmlformats.org/officeDocument/2006/relationships/hyperlink" Target="mailto:licitaciones@segurosmundial.com.co" TargetMode="External"/><Relationship Id="rId500" Type="http://schemas.openxmlformats.org/officeDocument/2006/relationships/hyperlink" Target="mailto:farfanmayerly1@gmail.com" TargetMode="External"/><Relationship Id="rId742" Type="http://schemas.openxmlformats.org/officeDocument/2006/relationships/hyperlink" Target="https://community.secop.gov.co/Public/Tendering/OpportunityDetail/Index?noticeUID=CO1.NTC.2154219&amp;isFromPublicArea=True&amp;isModal=False" TargetMode="External"/><Relationship Id="rId507" Type="http://schemas.openxmlformats.org/officeDocument/2006/relationships/hyperlink" Target="https://community.secop.gov.co/Public/Tendering/OpportunityDetail/Index?noticeUID=CO1.NTC.1876456&amp;isFromPublicArea=True&amp;isModal=False" TargetMode="External"/><Relationship Id="rId749" Type="http://schemas.openxmlformats.org/officeDocument/2006/relationships/hyperlink" Target="https://community.secop.gov.co/Public/Tendering/OpportunityDetail/Index?noticeUID=CO1.NTC.2179963&amp;isFromPublicArea=True&amp;isModal=False" TargetMode="External"/><Relationship Id="rId506" Type="http://schemas.openxmlformats.org/officeDocument/2006/relationships/hyperlink" Target="mailto:ramiro.tovar.prieto@gmail.com" TargetMode="External"/><Relationship Id="rId748" Type="http://schemas.openxmlformats.org/officeDocument/2006/relationships/hyperlink" Target="mailto:mayerly.garzon@gobiernobogota.gov.co" TargetMode="External"/><Relationship Id="rId505" Type="http://schemas.openxmlformats.org/officeDocument/2006/relationships/hyperlink" Target="https://community.secop.gov.co/Public/Tendering/OpportunityDetail/Index?noticeUID=CO1.NTC.1876633&amp;isFromPublicArea=True&amp;isModal=False" TargetMode="External"/><Relationship Id="rId747" Type="http://schemas.openxmlformats.org/officeDocument/2006/relationships/hyperlink" Target="mailto:mgarzonrico@yahoo.com" TargetMode="External"/><Relationship Id="rId504" Type="http://schemas.openxmlformats.org/officeDocument/2006/relationships/hyperlink" Target="mailto:angie.noguera@gobiernobogota.gov.co" TargetMode="External"/><Relationship Id="rId746" Type="http://schemas.openxmlformats.org/officeDocument/2006/relationships/hyperlink" Target="https://community.secop.gov.co/Public/Tendering/OpportunityDetail/Index?noticeUID=CO1.NTC.2179922&amp;isFromPublicArea=True&amp;isModal=False" TargetMode="External"/><Relationship Id="rId48" Type="http://schemas.openxmlformats.org/officeDocument/2006/relationships/hyperlink" Target="mailto:diana.paredes@gobiernobogota.gov.co" TargetMode="External"/><Relationship Id="rId47" Type="http://schemas.openxmlformats.org/officeDocument/2006/relationships/hyperlink" Target="mailto:dialexapc@hotmail.com" TargetMode="External"/><Relationship Id="rId49" Type="http://schemas.openxmlformats.org/officeDocument/2006/relationships/hyperlink" Target="https://community.secop.gov.co/Public/Tendering/OpportunityDetail/Index?noticeUID=CO1.NTC.1777072&amp;isFromPublicArea=True&amp;isModal=False" TargetMode="External"/><Relationship Id="rId741" Type="http://schemas.openxmlformats.org/officeDocument/2006/relationships/hyperlink" Target="mailto:guillesastoque1211@gmail.com" TargetMode="External"/><Relationship Id="rId740" Type="http://schemas.openxmlformats.org/officeDocument/2006/relationships/hyperlink" Target="https://community.secop.gov.co/Public/Tendering/OpportunityDetail/Index?noticeUID=CO1.NTC.2153834&amp;isFromPublicArea=True&amp;isModal=False" TargetMode="External"/><Relationship Id="rId982" Type="http://schemas.openxmlformats.org/officeDocument/2006/relationships/drawing" Target="../drawings/drawing1.xml"/><Relationship Id="rId981" Type="http://schemas.openxmlformats.org/officeDocument/2006/relationships/hyperlink" Target="https://community.secop.gov.co/Public/Tendering/OpportunityDetail/Index?noticeUID=CO1.NTC.2417903&amp;isFromPublicArea=True&amp;isModal=False" TargetMode="External"/><Relationship Id="rId980" Type="http://schemas.openxmlformats.org/officeDocument/2006/relationships/hyperlink" Target="mailto:fundacioniwoke@hotmail.com" TargetMode="External"/><Relationship Id="rId31" Type="http://schemas.openxmlformats.org/officeDocument/2006/relationships/hyperlink" Target="mailto:julii.pinillos@hotmail.com" TargetMode="External"/><Relationship Id="rId30" Type="http://schemas.openxmlformats.org/officeDocument/2006/relationships/hyperlink" Target="https://community.secop.gov.co/Public/Tendering/OpportunityDetail/Index?noticeUID=CO1.NTC.1763403&amp;isFromPublicArea=True&amp;isModal=False" TargetMode="External"/><Relationship Id="rId33" Type="http://schemas.openxmlformats.org/officeDocument/2006/relationships/hyperlink" Target="https://community.secop.gov.co/Public/Tendering/ContractNoticePhases/View?PPI=CO1.PPI.12032634&amp;isFromPublicArea=True&amp;isModal=False" TargetMode="External"/><Relationship Id="rId32" Type="http://schemas.openxmlformats.org/officeDocument/2006/relationships/hyperlink" Target="mailto:juliana.pinillos@gobiernobogota.gov.co" TargetMode="External"/><Relationship Id="rId35" Type="http://schemas.openxmlformats.org/officeDocument/2006/relationships/hyperlink" Target="mailto:admonincodemar@gmail.com" TargetMode="External"/><Relationship Id="rId34" Type="http://schemas.openxmlformats.org/officeDocument/2006/relationships/hyperlink" Target="https://www.secop.gov.co/CO1BusinessLine/Tendering/BuyerWorkAreaSpecificAreaGrids/RedirectToContractInNewWindow?mkey=75905a22_1944_4cb4_9b1d_cd3d7dedceb3&amp;docUniqueIdentifier=CO1.PCCNTR.2266201&amp;awardUniqueIdentifier=&amp;buyerDossierUniqueIdentifier=CO1.BDOS.1772887&amp;id=924162" TargetMode="External"/><Relationship Id="rId739" Type="http://schemas.openxmlformats.org/officeDocument/2006/relationships/hyperlink" Target="mailto:lauravanessaquirogaflores99@gmail.com" TargetMode="External"/><Relationship Id="rId734" Type="http://schemas.openxmlformats.org/officeDocument/2006/relationships/hyperlink" Target="https://community.secop.gov.co/Public/Tendering/OpportunityDetail/Index?noticeUID=CO1.NTC.2146316&amp;isFromPublicArea=True&amp;isModal=False" TargetMode="External"/><Relationship Id="rId976" Type="http://schemas.openxmlformats.org/officeDocument/2006/relationships/hyperlink" Target="mailto:contratacion@nogaall.com" TargetMode="External"/><Relationship Id="rId733" Type="http://schemas.openxmlformats.org/officeDocument/2006/relationships/hyperlink" Target="mailto:quillien026@gmail.com" TargetMode="External"/><Relationship Id="rId975" Type="http://schemas.openxmlformats.org/officeDocument/2006/relationships/hyperlink" Target="https://community.secop.gov.co/Public/Tendering/OpportunityDetail/Index?noticeUID=CO1.NTC.2445654&amp;isFromPublicArea=True&amp;isModal=False" TargetMode="External"/><Relationship Id="rId732" Type="http://schemas.openxmlformats.org/officeDocument/2006/relationships/hyperlink" Target="https://community.secop.gov.co/Public/Tendering/OpportunityDetail/Index?noticeUID=CO1.NTC.2155782&amp;isFromPublicArea=True&amp;isModal=False" TargetMode="External"/><Relationship Id="rId974" Type="http://schemas.openxmlformats.org/officeDocument/2006/relationships/hyperlink" Target="mailto:luisantoniomojica@gmail.com" TargetMode="External"/><Relationship Id="rId731" Type="http://schemas.openxmlformats.org/officeDocument/2006/relationships/hyperlink" Target="https://colombiacompra.gov.co/tienda-virtual-del-estado-colombiano/ordenes-compra/?number_order=73395&amp;state=&amp;entity=&amp;tool=&amp;date_to&amp;date_from" TargetMode="External"/><Relationship Id="rId973" Type="http://schemas.openxmlformats.org/officeDocument/2006/relationships/hyperlink" Target="https://community.secop.gov.co/Public/Tendering/OpportunityDetail/Index?noticeUID=CO1.NTC.2469269&amp;isFromPublicArea=True&amp;isModal=False" TargetMode="External"/><Relationship Id="rId738" Type="http://schemas.openxmlformats.org/officeDocument/2006/relationships/hyperlink" Target="https://community.secop.gov.co/Public/Tendering/OpportunityDetail/Index?noticeUID=CO1.NTC.2152402&amp;isFromPublicArea=True&amp;isModal=False" TargetMode="External"/><Relationship Id="rId737" Type="http://schemas.openxmlformats.org/officeDocument/2006/relationships/hyperlink" Target="mailto:luislopez2494@hotmail.com" TargetMode="External"/><Relationship Id="rId979" Type="http://schemas.openxmlformats.org/officeDocument/2006/relationships/hyperlink" Target="https://community.secop.gov.co/Public/Tendering/OpportunityDetail/Index?noticeUID=CO1.NTC.2423004&amp;isFromPublicArea=True&amp;isModal=False" TargetMode="External"/><Relationship Id="rId736" Type="http://schemas.openxmlformats.org/officeDocument/2006/relationships/hyperlink" Target="https://community.secop.gov.co/Public/Tendering/OpportunityDetail/Index?noticeUID=CO1.NTC.2151312&amp;isFromPublicArea=True&amp;isModal=False" TargetMode="External"/><Relationship Id="rId978" Type="http://schemas.openxmlformats.org/officeDocument/2006/relationships/hyperlink" Target="mailto:dirlicitaciones.familiamic@gmail.com" TargetMode="External"/><Relationship Id="rId735" Type="http://schemas.openxmlformats.org/officeDocument/2006/relationships/hyperlink" Target="mailto:overdaza89@gmail.com" TargetMode="External"/><Relationship Id="rId977" Type="http://schemas.openxmlformats.org/officeDocument/2006/relationships/hyperlink" Target="https://community.secop.gov.co/Public/Tendering/OpportunityDetail/Index?noticeUID=CO1.NTC.2417743&amp;isFromPublicArea=True&amp;isModal=False" TargetMode="External"/><Relationship Id="rId37" Type="http://schemas.openxmlformats.org/officeDocument/2006/relationships/hyperlink" Target="https://community.secop.gov.co/Public/Tendering/ContractNoticePhases/View?PPI=CO1.PPI.12057896&amp;isFromPublicArea=True&amp;isModal=False" TargetMode="External"/><Relationship Id="rId36" Type="http://schemas.openxmlformats.org/officeDocument/2006/relationships/hyperlink" Target="mailto:esmeralda.castro@gobiernobogota.gov.co" TargetMode="External"/><Relationship Id="rId39" Type="http://schemas.openxmlformats.org/officeDocument/2006/relationships/hyperlink" Target="mailto:moniksotelo@hotmail.com" TargetMode="External"/><Relationship Id="rId38" Type="http://schemas.openxmlformats.org/officeDocument/2006/relationships/hyperlink" Target="https://www.secop.gov.co/CO1BusinessLine/Tendering/BuyerWorkAreaSpecificAreaGrids/RedirectToContractInNewWindow?mkey=749b9766_f84b_4457_8e31_2167ce3892ba&amp;docUniqueIdentifier=CO1.PCCNTR.2270224&amp;awardUniqueIdentifier=&amp;buyerDossierUniqueIdentifier=CO1.BDOS.1776355&amp;id=927481" TargetMode="External"/><Relationship Id="rId730" Type="http://schemas.openxmlformats.org/officeDocument/2006/relationships/hyperlink" Target="https://community.secop.gov.co/Public/Tendering/OpportunityDetail/Index?noticeUID=CO1.NTC.2134380&amp;isFromPublicArea=True&amp;isModal=False" TargetMode="External"/><Relationship Id="rId972" Type="http://schemas.openxmlformats.org/officeDocument/2006/relationships/hyperlink" Target="mailto:luisantoniomojica@gmail.com" TargetMode="External"/><Relationship Id="rId971" Type="http://schemas.openxmlformats.org/officeDocument/2006/relationships/hyperlink" Target="https://community.secop.gov.co/Public/Tendering/OpportunityDetail/Index?noticeUID=CO1.NTC.2445498&amp;isFromPublicArea=True&amp;isModal=False" TargetMode="External"/><Relationship Id="rId970" Type="http://schemas.openxmlformats.org/officeDocument/2006/relationships/hyperlink" Target="mailto:intercondisas@gmail.com" TargetMode="External"/><Relationship Id="rId20" Type="http://schemas.openxmlformats.org/officeDocument/2006/relationships/hyperlink" Target="mailto:jaderua16@hotmail.com" TargetMode="External"/><Relationship Id="rId22" Type="http://schemas.openxmlformats.org/officeDocument/2006/relationships/hyperlink" Target="https://community.secop.gov.co/Public/Tendering/OpportunityDetail/Index?noticeUID=CO1.NTC.1758780&amp;isFromPublicArea=True&amp;isModal=False" TargetMode="External"/><Relationship Id="rId21" Type="http://schemas.openxmlformats.org/officeDocument/2006/relationships/hyperlink" Target="mailto:jader.pacheco@gobiernobogota.gov.co" TargetMode="External"/><Relationship Id="rId24" Type="http://schemas.openxmlformats.org/officeDocument/2006/relationships/hyperlink" Target="https://community.secop.gov.co/Public/Tendering/OpportunityDetail/Index?noticeUID=CO1.NTC.1758792&amp;isFromPublicArea=True&amp;isModal=False" TargetMode="External"/><Relationship Id="rId23" Type="http://schemas.openxmlformats.org/officeDocument/2006/relationships/hyperlink" Target="mailto:camila.moreno@gobiernobogota.gov.co" TargetMode="External"/><Relationship Id="rId525" Type="http://schemas.openxmlformats.org/officeDocument/2006/relationships/hyperlink" Target="mailto:rafapoveda@hotmail.com" TargetMode="External"/><Relationship Id="rId767" Type="http://schemas.openxmlformats.org/officeDocument/2006/relationships/hyperlink" Target="https://community.secop.gov.co/Public/Tendering/OpportunityDetail/Index?noticeUID=CO1.NTC.2227010&amp;isFromPublicArea=True&amp;isModal=False" TargetMode="External"/><Relationship Id="rId524" Type="http://schemas.openxmlformats.org/officeDocument/2006/relationships/hyperlink" Target="https://community.secop.gov.co/Public/Tendering/OpportunityDetail/Index?noticeUID=CO1.NTC.1880254&amp;isFromPublicArea=True&amp;isModal=False" TargetMode="External"/><Relationship Id="rId766" Type="http://schemas.openxmlformats.org/officeDocument/2006/relationships/hyperlink" Target="mailto:duvan.poveda@gobiernobogota.gov.co" TargetMode="External"/><Relationship Id="rId523" Type="http://schemas.openxmlformats.org/officeDocument/2006/relationships/hyperlink" Target="mailto:leidyp.rodriguez86@gmail.com" TargetMode="External"/><Relationship Id="rId765" Type="http://schemas.openxmlformats.org/officeDocument/2006/relationships/hyperlink" Target="mailto:povedita87@hotmail.com" TargetMode="External"/><Relationship Id="rId522" Type="http://schemas.openxmlformats.org/officeDocument/2006/relationships/hyperlink" Target="https://community.secop.gov.co/Public/Tendering/OpportunityDetail/Index?noticeUID=CO1.NTC.1880170&amp;isFromPublicArea=True&amp;isModal=False" TargetMode="External"/><Relationship Id="rId764" Type="http://schemas.openxmlformats.org/officeDocument/2006/relationships/hyperlink" Target="https://community.secop.gov.co/Public/Tendering/OpportunityDetail/Index?noticeUID=CO1.NTC.2220652&amp;isFromPublicArea=True&amp;isModal=False" TargetMode="External"/><Relationship Id="rId529" Type="http://schemas.openxmlformats.org/officeDocument/2006/relationships/hyperlink" Target="mailto:lyda.acevedo@gobiernobogota.gov.co" TargetMode="External"/><Relationship Id="rId528" Type="http://schemas.openxmlformats.org/officeDocument/2006/relationships/hyperlink" Target="mailto:lyda.acevedo1985@gmail.com" TargetMode="External"/><Relationship Id="rId527" Type="http://schemas.openxmlformats.org/officeDocument/2006/relationships/hyperlink" Target="https://community.secop.gov.co/Public/Tendering/OpportunityDetail/Index?noticeUID=CO1.NTC.1890293&amp;isFromPublicArea=True&amp;isModal=False" TargetMode="External"/><Relationship Id="rId769" Type="http://schemas.openxmlformats.org/officeDocument/2006/relationships/hyperlink" Target="mailto:jag2903@hotmail.com" TargetMode="External"/><Relationship Id="rId526" Type="http://schemas.openxmlformats.org/officeDocument/2006/relationships/hyperlink" Target="mailto:rafapoveda@hotmail.com" TargetMode="External"/><Relationship Id="rId768" Type="http://schemas.openxmlformats.org/officeDocument/2006/relationships/hyperlink" Target="https://community.secop.gov.co/Public/Tendering/OpportunityDetail/Index?noticeUID=CO1.NTC.2224436&amp;isFromPublicArea=True&amp;isModal=False" TargetMode="External"/><Relationship Id="rId26" Type="http://schemas.openxmlformats.org/officeDocument/2006/relationships/hyperlink" Target="mailto:mayerly.garzon@gobiernobogota.gov.co" TargetMode="External"/><Relationship Id="rId25" Type="http://schemas.openxmlformats.org/officeDocument/2006/relationships/hyperlink" Target="mailto:mgarzonrico@yahoo.com" TargetMode="External"/><Relationship Id="rId28" Type="http://schemas.openxmlformats.org/officeDocument/2006/relationships/hyperlink" Target="mailto:frjsalazargu@unal.edu.co" TargetMode="External"/><Relationship Id="rId27" Type="http://schemas.openxmlformats.org/officeDocument/2006/relationships/hyperlink" Target="https://community.secop.gov.co/Public/Tendering/ContractNoticePhases/View?PPI=CO1.PPI.12015584&amp;isFromPublicArea=True&amp;isModal=False" TargetMode="External"/><Relationship Id="rId521" Type="http://schemas.openxmlformats.org/officeDocument/2006/relationships/hyperlink" Target="mailto:elida.garcia@gobiernobogota.gov.co" TargetMode="External"/><Relationship Id="rId763" Type="http://schemas.openxmlformats.org/officeDocument/2006/relationships/hyperlink" Target="https://community.secop.gov.co/Public/Tendering/OpportunityDetail/Index?noticeUID=CO1.NTC.2214530&amp;isFromPublicArea=True&amp;isModal=False" TargetMode="External"/><Relationship Id="rId29" Type="http://schemas.openxmlformats.org/officeDocument/2006/relationships/hyperlink" Target="mailto:francisco.salazar@gobiernobogota.gov.co" TargetMode="External"/><Relationship Id="rId520" Type="http://schemas.openxmlformats.org/officeDocument/2006/relationships/hyperlink" Target="mailto:cris8445623@gmail.com" TargetMode="External"/><Relationship Id="rId762" Type="http://schemas.openxmlformats.org/officeDocument/2006/relationships/hyperlink" Target="mailto:luis.hernandez@gobiernobogota.gov.co" TargetMode="External"/><Relationship Id="rId761" Type="http://schemas.openxmlformats.org/officeDocument/2006/relationships/hyperlink" Target="mailto:arq_lghernandez@hotmail.es" TargetMode="External"/><Relationship Id="rId760" Type="http://schemas.openxmlformats.org/officeDocument/2006/relationships/hyperlink" Target="https://community.secop.gov.co/Public/Tendering/OpportunityDetail/Index?noticeUID=CO1.NTC.2161958&amp;isFromPublicArea=True&amp;isModal=False" TargetMode="External"/><Relationship Id="rId11" Type="http://schemas.openxmlformats.org/officeDocument/2006/relationships/hyperlink" Target="https://community.secop.gov.co/Public/Tendering/OpportunityDetail/Index?noticeUID=CO1.NTC.1754695&amp;isFromPublicArea=True&amp;isModal=False" TargetMode="External"/><Relationship Id="rId10" Type="http://schemas.openxmlformats.org/officeDocument/2006/relationships/hyperlink" Target="mailto:david.molina@gobiernobogota.gov.co" TargetMode="External"/><Relationship Id="rId13" Type="http://schemas.openxmlformats.org/officeDocument/2006/relationships/hyperlink" Target="https://community.secop.gov.co/Public/Tendering/OpportunityDetail/Index?noticeUID=CO1.NTC.1755012&amp;isFromPublicArea=True&amp;isModal=False" TargetMode="External"/><Relationship Id="rId12" Type="http://schemas.openxmlformats.org/officeDocument/2006/relationships/hyperlink" Target="mailto:julian.diaz@gobiernobogota.gov.co" TargetMode="External"/><Relationship Id="rId519" Type="http://schemas.openxmlformats.org/officeDocument/2006/relationships/hyperlink" Target="https://community.secop.gov.co/Public/Tendering/OpportunityDetail/Index?noticeUID=CO1.NTC.1879416&amp;isFromPublicArea=True&amp;isModal=False" TargetMode="External"/><Relationship Id="rId514" Type="http://schemas.openxmlformats.org/officeDocument/2006/relationships/hyperlink" Target="https://community.secop.gov.co/Public/Tendering/OpportunityDetail/Index?noticeUID=CO1.NTC.1879302&amp;isFromPublicArea=True&amp;isModal=False" TargetMode="External"/><Relationship Id="rId756" Type="http://schemas.openxmlformats.org/officeDocument/2006/relationships/hyperlink" Target="https://community.secop.gov.co/Public/Tendering/OpportunityDetail/Index?noticeUID=CO1.NTC.2204300&amp;isFromPublicArea=True&amp;isModal=False" TargetMode="External"/><Relationship Id="rId513" Type="http://schemas.openxmlformats.org/officeDocument/2006/relationships/hyperlink" Target="mailto:yessica.tamayo@gobiernobogota.gov.co" TargetMode="External"/><Relationship Id="rId755" Type="http://schemas.openxmlformats.org/officeDocument/2006/relationships/hyperlink" Target="mailto:alexis84_12@hotmail.com" TargetMode="External"/><Relationship Id="rId512" Type="http://schemas.openxmlformats.org/officeDocument/2006/relationships/hyperlink" Target="mailto:yessingamb@gmail.com" TargetMode="External"/><Relationship Id="rId754" Type="http://schemas.openxmlformats.org/officeDocument/2006/relationships/hyperlink" Target="https://community.secop.gov.co/Public/Tendering/OpportunityDetail/Index?noticeUID=CO1.NTC.2197454&amp;isFromPublicArea=True&amp;isModal=False" TargetMode="External"/><Relationship Id="rId511" Type="http://schemas.openxmlformats.org/officeDocument/2006/relationships/hyperlink" Target="https://community.secop.gov.co/Public/Tendering/OpportunityDetail/Index?noticeUID=CO1.NTC.1876833&amp;isFromPublicArea=True&amp;isModal=False" TargetMode="External"/><Relationship Id="rId753" Type="http://schemas.openxmlformats.org/officeDocument/2006/relationships/hyperlink" Target="mailto:ednali_30@hotmail.com" TargetMode="External"/><Relationship Id="rId518" Type="http://schemas.openxmlformats.org/officeDocument/2006/relationships/hyperlink" Target="mailto:ladycombit@gmail.com" TargetMode="External"/><Relationship Id="rId517" Type="http://schemas.openxmlformats.org/officeDocument/2006/relationships/hyperlink" Target="https://community.secop.gov.co/Public/Tendering/OpportunityDetail/Index?noticeUID=CO1.NTC.1879305&amp;isFromPublicArea=True&amp;isModal=False" TargetMode="External"/><Relationship Id="rId759" Type="http://schemas.openxmlformats.org/officeDocument/2006/relationships/hyperlink" Target="https://community.secop.gov.co/Public/Tendering/OpportunityDetail/Index?noticeUID=CO1.NTC.2205634&amp;isFromPublicArea=True&amp;isModal=False" TargetMode="External"/><Relationship Id="rId516" Type="http://schemas.openxmlformats.org/officeDocument/2006/relationships/hyperlink" Target="mailto:stefanny.garcia@gobiernobogota.gov.co" TargetMode="External"/><Relationship Id="rId758" Type="http://schemas.openxmlformats.org/officeDocument/2006/relationships/hyperlink" Target="https://community.secop.gov.co/Public/Tendering/OpportunityDetail/Index?noticeUID=CO1.NTC.2205033&amp;isFromPublicArea=True&amp;isModal=False" TargetMode="External"/><Relationship Id="rId515" Type="http://schemas.openxmlformats.org/officeDocument/2006/relationships/hyperlink" Target="mailto:stefa.gar8@gmail.com" TargetMode="External"/><Relationship Id="rId757" Type="http://schemas.openxmlformats.org/officeDocument/2006/relationships/hyperlink" Target="mailto:torresdj07@gmail.com" TargetMode="External"/><Relationship Id="rId15" Type="http://schemas.openxmlformats.org/officeDocument/2006/relationships/hyperlink" Target="mailto:martha.rodriguez@gobiernobogota.gov.co" TargetMode="External"/><Relationship Id="rId14" Type="http://schemas.openxmlformats.org/officeDocument/2006/relationships/hyperlink" Target="mailto:lilianar1988@gmail.com" TargetMode="External"/><Relationship Id="rId17" Type="http://schemas.openxmlformats.org/officeDocument/2006/relationships/hyperlink" Target="mailto:egarsierra@hotmail.com" TargetMode="External"/><Relationship Id="rId16" Type="http://schemas.openxmlformats.org/officeDocument/2006/relationships/hyperlink" Target="https://community.secop.gov.co/Public/Tendering/OpportunityDetail/Index?noticeUID=CO1.NTC.1758490&amp;isFromPublicArea=True&amp;isModal=False" TargetMode="External"/><Relationship Id="rId19" Type="http://schemas.openxmlformats.org/officeDocument/2006/relationships/hyperlink" Target="https://community.secop.gov.co/Public/Tendering/OpportunityDetail/Index?noticeUID=CO1.NTC.1758594&amp;isFromPublicArea=True&amp;isModal=False" TargetMode="External"/><Relationship Id="rId510" Type="http://schemas.openxmlformats.org/officeDocument/2006/relationships/hyperlink" Target="mailto:anamaposada16@gmail.com" TargetMode="External"/><Relationship Id="rId752" Type="http://schemas.openxmlformats.org/officeDocument/2006/relationships/hyperlink" Target="https://community.secop.gov.co/Public/Tendering/OpportunityDetail/Index?noticeUID=CO1.NTC.2185893&amp;isFromPublicArea=True&amp;isModal=False" TargetMode="External"/><Relationship Id="rId18" Type="http://schemas.openxmlformats.org/officeDocument/2006/relationships/hyperlink" Target="mailto:elizabeth.garcia@gobiernobogota.gov.co" TargetMode="External"/><Relationship Id="rId751" Type="http://schemas.openxmlformats.org/officeDocument/2006/relationships/hyperlink" Target="mailto:ejperezra@gmail.com" TargetMode="External"/><Relationship Id="rId750" Type="http://schemas.openxmlformats.org/officeDocument/2006/relationships/hyperlink" Target="mailto:ejperezra@gmail.com" TargetMode="External"/><Relationship Id="rId84" Type="http://schemas.openxmlformats.org/officeDocument/2006/relationships/hyperlink" Target="https://community.secop.gov.co/Public/Tendering/OpportunityDetail/Index?noticeUID=CO1.NTC.1785351&amp;isFromPublicArea=True&amp;isModal=False" TargetMode="External"/><Relationship Id="rId83" Type="http://schemas.openxmlformats.org/officeDocument/2006/relationships/hyperlink" Target="mailto:jorge.forero@gobiernobogota.gov.co" TargetMode="External"/><Relationship Id="rId86" Type="http://schemas.openxmlformats.org/officeDocument/2006/relationships/hyperlink" Target="mailto:ingrid.avila@gobiernobogota.gov.co" TargetMode="External"/><Relationship Id="rId85" Type="http://schemas.openxmlformats.org/officeDocument/2006/relationships/hyperlink" Target="mailto:carolina.avila089@gmail.com" TargetMode="External"/><Relationship Id="rId88" Type="http://schemas.openxmlformats.org/officeDocument/2006/relationships/hyperlink" Target="mailto:henryalonarizag@gmail.com" TargetMode="External"/><Relationship Id="rId87" Type="http://schemas.openxmlformats.org/officeDocument/2006/relationships/hyperlink" Target="https://community.secop.gov.co/Public/Tendering/OpportunityDetail/Index?noticeUID=CO1.NTC.1784883&amp;isFromPublicArea=True&amp;isModal=False" TargetMode="External"/><Relationship Id="rId89" Type="http://schemas.openxmlformats.org/officeDocument/2006/relationships/hyperlink" Target="mailto:henry.ariza@gobiernobogota.gov.co" TargetMode="External"/><Relationship Id="rId709" Type="http://schemas.openxmlformats.org/officeDocument/2006/relationships/hyperlink" Target="https://community.secop.gov.co/Public/Tendering/OpportunityDetail/Index?noticeUID=CO1.NTC.2062032&amp;isFromPublicArea=True&amp;isModal=False" TargetMode="External"/><Relationship Id="rId708" Type="http://schemas.openxmlformats.org/officeDocument/2006/relationships/hyperlink" Target="https://community.secop.gov.co/Public/Tendering/OpportunityDetail/Index?noticeUID=CO1.NTC.2099109&amp;isFromPublicArea=True&amp;isModal=False" TargetMode="External"/><Relationship Id="rId707" Type="http://schemas.openxmlformats.org/officeDocument/2006/relationships/hyperlink" Target="mailto:laurajoshua18@gmail.com" TargetMode="External"/><Relationship Id="rId949" Type="http://schemas.openxmlformats.org/officeDocument/2006/relationships/hyperlink" Target="https://community.secop.gov.co/Public/Tendering/OpportunityDetail/Index?noticeUID=CO1.NTC.2420237&amp;isFromPublicArea=True&amp;isModal=False" TargetMode="External"/><Relationship Id="rId706" Type="http://schemas.openxmlformats.org/officeDocument/2006/relationships/hyperlink" Target="https://community.secop.gov.co/Public/Tendering/OpportunityDetail/Index?noticeUID=CO1.NTC.2092595&amp;isFromPublicArea=True&amp;isModal=False" TargetMode="External"/><Relationship Id="rId948" Type="http://schemas.openxmlformats.org/officeDocument/2006/relationships/hyperlink" Target="mailto:info@solucionescuatroenunosas.com" TargetMode="External"/><Relationship Id="rId80" Type="http://schemas.openxmlformats.org/officeDocument/2006/relationships/hyperlink" Target="mailto:milena.bustos@gobiernobogota.gov.co" TargetMode="External"/><Relationship Id="rId82" Type="http://schemas.openxmlformats.org/officeDocument/2006/relationships/hyperlink" Target="mailto:leoforero1214@gmail.com" TargetMode="External"/><Relationship Id="rId81" Type="http://schemas.openxmlformats.org/officeDocument/2006/relationships/hyperlink" Target="https://community.secop.gov.co/Public/Tendering/OpportunityDetail/Index?noticeUID=CO1.NTC.1785060&amp;isFromPublicArea=True&amp;isModal=False" TargetMode="External"/><Relationship Id="rId701" Type="http://schemas.openxmlformats.org/officeDocument/2006/relationships/hyperlink" Target="mailto:quikenew18@gmail.com" TargetMode="External"/><Relationship Id="rId943" Type="http://schemas.openxmlformats.org/officeDocument/2006/relationships/hyperlink" Target="https://community.secop.gov.co/Public/Tendering/OpportunityDetail/Index?noticeUID=CO1.NTC.2411465&amp;isFromPublicArea=True&amp;isModal=False" TargetMode="External"/><Relationship Id="rId700" Type="http://schemas.openxmlformats.org/officeDocument/2006/relationships/hyperlink" Target="https://www.secop.gov.co/CO1BusinessLine/Tendering/BuyerWorkAreaSpecificAreaGrids/RedirectToContractInNewWindow?mkey=025a0860_c83b_4bee_8638_79b00b1b5d02&amp;docUniqueIdentifier=CO1.PCCNTR.2618141&amp;awardUniqueIdentifier=&amp;buyerDossierUniqueIdentifier=CO1.BDOS.2054263&amp;id=1116153" TargetMode="External"/><Relationship Id="rId942" Type="http://schemas.openxmlformats.org/officeDocument/2006/relationships/hyperlink" Target="mailto:licitaciones@ryjingenieria.com" TargetMode="External"/><Relationship Id="rId941" Type="http://schemas.openxmlformats.org/officeDocument/2006/relationships/hyperlink" Target="https://community.secop.gov.co/Public/Tendering/OpportunityDetail/Index?noticeUID=CO1.NTC.2457737&amp;isFromPublicArea=True&amp;isModal=False" TargetMode="External"/><Relationship Id="rId940" Type="http://schemas.openxmlformats.org/officeDocument/2006/relationships/hyperlink" Target="mailto:alejac4@hotmail.com" TargetMode="External"/><Relationship Id="rId705" Type="http://schemas.openxmlformats.org/officeDocument/2006/relationships/hyperlink" Target="mailto:johana5456@hotmail.com" TargetMode="External"/><Relationship Id="rId947" Type="http://schemas.openxmlformats.org/officeDocument/2006/relationships/hyperlink" Target="https://community.secop.gov.co/Public/Tendering/OpportunityDetail/Index?noticeUID=CO1.NTC.2396739&amp;isFromPublicArea=True&amp;isModal=False" TargetMode="External"/><Relationship Id="rId704" Type="http://schemas.openxmlformats.org/officeDocument/2006/relationships/hyperlink" Target="https://www.secop.gov.co/CO1BusinessLine/Tendering/BuyerWorkAreaSpecificAreaGrids/RedirectToContractInNewWindow?mkey=f6996bee_b903_4668_8cb3_9ea41b4459a7&amp;docUniqueIdentifier=CO1.PCCNTR.2664567&amp;awardUniqueIdentifier=&amp;buyerDossierUniqueIdentifier=CO1.BDOS.2091436&amp;id=1142110" TargetMode="External"/><Relationship Id="rId946" Type="http://schemas.openxmlformats.org/officeDocument/2006/relationships/hyperlink" Target="mailto:cumbrelicitaciones@gmail.com" TargetMode="External"/><Relationship Id="rId703" Type="http://schemas.openxmlformats.org/officeDocument/2006/relationships/hyperlink" Target="mailto:jhbolanosv@gmail.com" TargetMode="External"/><Relationship Id="rId945" Type="http://schemas.openxmlformats.org/officeDocument/2006/relationships/hyperlink" Target="https://community.secop.gov.co/Public/Tendering/OpportunityDetail/Index?noticeUID=CO1.NTC.2427182&amp;isFromPublicArea=True&amp;isModal=False" TargetMode="External"/><Relationship Id="rId702" Type="http://schemas.openxmlformats.org/officeDocument/2006/relationships/hyperlink" Target="https://www.secop.gov.co/CO1BusinessLine/Tendering/BuyerWorkAreaSpecificAreaGrids/RedirectToContractInNewWindow?mkey=882f787e_4f62_48a7_b898_c4bab5c8d86c&amp;docUniqueIdentifier=CO1.PCCNTR.2623832&amp;awardUniqueIdentifier=&amp;buyerDossierUniqueIdentifier=CO1.BDOS.2059112&amp;id=1118552" TargetMode="External"/><Relationship Id="rId944" Type="http://schemas.openxmlformats.org/officeDocument/2006/relationships/hyperlink" Target="mailto:ecodesfundacion@gmail.com" TargetMode="External"/><Relationship Id="rId73" Type="http://schemas.openxmlformats.org/officeDocument/2006/relationships/hyperlink" Target="mailto:gioro0928@gmail.com" TargetMode="External"/><Relationship Id="rId72" Type="http://schemas.openxmlformats.org/officeDocument/2006/relationships/hyperlink" Target="https://community.secop.gov.co/Public/Tendering/OpportunityDetail/Index?noticeUID=CO1.NTC.1784071&amp;isFromPublicArea=True&amp;isModal=False" TargetMode="External"/><Relationship Id="rId75" Type="http://schemas.openxmlformats.org/officeDocument/2006/relationships/hyperlink" Target="https://community.secop.gov.co/Public/Tendering/OpportunityDetail/Index?noticeUID=CO1.NTC.1784766&amp;isFromPublicArea=True&amp;isModal=False" TargetMode="External"/><Relationship Id="rId74" Type="http://schemas.openxmlformats.org/officeDocument/2006/relationships/hyperlink" Target="mailto:giovanny.rojas@gobiernobogota.gov.co" TargetMode="External"/><Relationship Id="rId77" Type="http://schemas.openxmlformats.org/officeDocument/2006/relationships/hyperlink" Target="mailto:pedro.franco@gobiernobogota.gov.co" TargetMode="External"/><Relationship Id="rId76" Type="http://schemas.openxmlformats.org/officeDocument/2006/relationships/hyperlink" Target="mailto:pfranco85@gmail.com" TargetMode="External"/><Relationship Id="rId79" Type="http://schemas.openxmlformats.org/officeDocument/2006/relationships/hyperlink" Target="mailto:bustoscortesmilena@gmail.com" TargetMode="External"/><Relationship Id="rId78" Type="http://schemas.openxmlformats.org/officeDocument/2006/relationships/hyperlink" Target="https://community.secop.gov.co/Public/Tendering/OpportunityDetail/Index?noticeUID=CO1.NTC.1785119&amp;isFromPublicArea=True&amp;isModal=False" TargetMode="External"/><Relationship Id="rId939" Type="http://schemas.openxmlformats.org/officeDocument/2006/relationships/hyperlink" Target="https://community.secop.gov.co/Public/Tendering/OpportunityDetail/Index?noticeUID=CO1.NTC.2449227&amp;isFromPublicArea=True&amp;isModal=False" TargetMode="External"/><Relationship Id="rId938" Type="http://schemas.openxmlformats.org/officeDocument/2006/relationships/hyperlink" Target="mailto:comercialffsas@gmail.com" TargetMode="External"/><Relationship Id="rId937" Type="http://schemas.openxmlformats.org/officeDocument/2006/relationships/hyperlink" Target="https://community.secop.gov.co/Public/Tendering/OpportunityDetail/Index?noticeUID=CO1.NTC.2457459&amp;isFromPublicArea=True&amp;isModal=False" TargetMode="External"/><Relationship Id="rId71" Type="http://schemas.openxmlformats.org/officeDocument/2006/relationships/hyperlink" Target="mailto:edwin.buenhombre@gobiernobogota.gov.co" TargetMode="External"/><Relationship Id="rId70" Type="http://schemas.openxmlformats.org/officeDocument/2006/relationships/hyperlink" Target="https://community.secop.gov.co/Public/Tendering/OpportunityDetail/Index?noticeUID=CO1.NTC.1802544&amp;isFromPublicArea=True&amp;isModal=False" TargetMode="External"/><Relationship Id="rId932" Type="http://schemas.openxmlformats.org/officeDocument/2006/relationships/hyperlink" Target="https://community.secop.gov.co/Public/Tendering/OpportunityDetail/Index?noticeUID=CO1.NTC.2448987&amp;isFromPublicArea=True&amp;isModal=False" TargetMode="External"/><Relationship Id="rId931" Type="http://schemas.openxmlformats.org/officeDocument/2006/relationships/hyperlink" Target="mailto:comercialffsas@gmail.com" TargetMode="External"/><Relationship Id="rId930" Type="http://schemas.openxmlformats.org/officeDocument/2006/relationships/hyperlink" Target="https://community.secop.gov.co/Public/Tendering/OpportunityDetail/Index?noticeUID=CO1.NTC.2434016&amp;isFromPublicArea=True&amp;isModal=False" TargetMode="External"/><Relationship Id="rId936" Type="http://schemas.openxmlformats.org/officeDocument/2006/relationships/hyperlink" Target="https://community.secop.gov.co/Public/Tendering/OpportunityDetail/Index?noticeUID=CO1.NTC.2417536&amp;isFromPublicArea=True&amp;isModal=False" TargetMode="External"/><Relationship Id="rId935" Type="http://schemas.openxmlformats.org/officeDocument/2006/relationships/hyperlink" Target="mailto:ecodesfundacion@gmail.com" TargetMode="External"/><Relationship Id="rId934" Type="http://schemas.openxmlformats.org/officeDocument/2006/relationships/hyperlink" Target="https://community.secop.gov.co/Public/Tendering/OpportunityDetail/Index?noticeUID=CO1.NTC.2448931&amp;isFromPublicArea=True&amp;isModal=False" TargetMode="External"/><Relationship Id="rId933" Type="http://schemas.openxmlformats.org/officeDocument/2006/relationships/hyperlink" Target="about:blank" TargetMode="External"/><Relationship Id="rId62" Type="http://schemas.openxmlformats.org/officeDocument/2006/relationships/hyperlink" Target="https://community.secop.gov.co/Public/Tendering/OpportunityDetail/Index?noticeUID=CO1.NTC.1781048&amp;isFromPublicArea=True&amp;isModal=False" TargetMode="External"/><Relationship Id="rId61" Type="http://schemas.openxmlformats.org/officeDocument/2006/relationships/hyperlink" Target="mailto:carlos.alfonso@gobiernobogota.gov.co" TargetMode="External"/><Relationship Id="rId64" Type="http://schemas.openxmlformats.org/officeDocument/2006/relationships/hyperlink" Target="https://community.secop.gov.co/Public/Tendering/OpportunityDetail/Index?noticeUID=CO1.NTC.1781200&amp;isFromPublicArea=True&amp;isModal=False" TargetMode="External"/><Relationship Id="rId63" Type="http://schemas.openxmlformats.org/officeDocument/2006/relationships/hyperlink" Target="mailto:carlos.santamaria@gobiernobogota.gov.co" TargetMode="External"/><Relationship Id="rId66" Type="http://schemas.openxmlformats.org/officeDocument/2006/relationships/hyperlink" Target="mailto:eimy.ramirez@gobiernobogota.gov.co" TargetMode="External"/><Relationship Id="rId65" Type="http://schemas.openxmlformats.org/officeDocument/2006/relationships/hyperlink" Target="mailto:souslapluie1@gmail.com" TargetMode="External"/><Relationship Id="rId68" Type="http://schemas.openxmlformats.org/officeDocument/2006/relationships/hyperlink" Target="mailto:yhonymejia@gmail.com" TargetMode="External"/><Relationship Id="rId67" Type="http://schemas.openxmlformats.org/officeDocument/2006/relationships/hyperlink" Target="https://community.secop.gov.co/Public/Tendering/OpportunityDetail/Index?noticeUID=CO1.NTC.1781538&amp;isFromPublicArea=True&amp;isModal=False" TargetMode="External"/><Relationship Id="rId729" Type="http://schemas.openxmlformats.org/officeDocument/2006/relationships/hyperlink" Target="mailto:yesid.pedraza@gobiernobogota.gov.co" TargetMode="External"/><Relationship Id="rId728" Type="http://schemas.openxmlformats.org/officeDocument/2006/relationships/hyperlink" Target="mailto:yesidfp@gmail.com" TargetMode="External"/><Relationship Id="rId60" Type="http://schemas.openxmlformats.org/officeDocument/2006/relationships/hyperlink" Target="mailto:alfonsoart@gmail.com" TargetMode="External"/><Relationship Id="rId723" Type="http://schemas.openxmlformats.org/officeDocument/2006/relationships/hyperlink" Target="https://community.secop.gov.co/Public/Tendering/OpportunityDetail/Index?noticeUID=CO1.NTC.2127619&amp;isFromPublicArea=True&amp;isModal=False" TargetMode="External"/><Relationship Id="rId965" Type="http://schemas.openxmlformats.org/officeDocument/2006/relationships/hyperlink" Target="https://community.secop.gov.co/Public/Tendering/OpportunityDetail/Index?noticeUID=CO1.NTC.2430626&amp;isFromPublicArea=True&amp;isModal=False" TargetMode="External"/><Relationship Id="rId722" Type="http://schemas.openxmlformats.org/officeDocument/2006/relationships/hyperlink" Target="mailto:Cristian.cuevas@gobiernobogota.gov.co" TargetMode="External"/><Relationship Id="rId964" Type="http://schemas.openxmlformats.org/officeDocument/2006/relationships/hyperlink" Target="mailto:gestionproyectosas@gmail.com" TargetMode="External"/><Relationship Id="rId721" Type="http://schemas.openxmlformats.org/officeDocument/2006/relationships/hyperlink" Target="mailto:cristian7z511@gmail.com" TargetMode="External"/><Relationship Id="rId963" Type="http://schemas.openxmlformats.org/officeDocument/2006/relationships/hyperlink" Target="https://community.secop.gov.co/Public/Tendering/OpportunityDetail/Index?noticeUID=CO1.NTC.2433038&amp;isFromPublicArea=True&amp;isModal=False" TargetMode="External"/><Relationship Id="rId720" Type="http://schemas.openxmlformats.org/officeDocument/2006/relationships/hyperlink" Target="https://community.secop.gov.co/Public/Tendering/OpportunityDetail/Index?noticeUID=CO1.NTC.2120153&amp;isFromPublicArea=True&amp;isModal=False" TargetMode="External"/><Relationship Id="rId962" Type="http://schemas.openxmlformats.org/officeDocument/2006/relationships/hyperlink" Target="mailto:coorcontratos@gmail.com" TargetMode="External"/><Relationship Id="rId727" Type="http://schemas.openxmlformats.org/officeDocument/2006/relationships/hyperlink" Target="https://community.secop.gov.co/Public/Tendering/OpportunityDetail/Index?noticeUID=CO1.NTC.2212654&amp;isFromPublicArea=True&amp;isModal=False" TargetMode="External"/><Relationship Id="rId969" Type="http://schemas.openxmlformats.org/officeDocument/2006/relationships/hyperlink" Target="https://community.secop.gov.co/Public/Tendering/OpportunityDetail/Index?noticeUID=CO1.NTC.2451562&amp;isFromPublicArea=True&amp;isModal=False" TargetMode="External"/><Relationship Id="rId726" Type="http://schemas.openxmlformats.org/officeDocument/2006/relationships/hyperlink" Target="https://www.secop.gov.co/CO1BusinessLine/Tendering/BuyerWorkAreaSpecificAreaGrids/RedirectToContractInNewWindow?mkey=7a86b0fc_6e78_41ab_8cb1_62fd7c54ab23&amp;docUniqueIdentifier=CO1.PCCNTR.2809328&amp;awardUniqueIdentifier=&amp;buyerDossierUniqueIdentifier=CO1.BDOS.2210747&amp;id=1226636" TargetMode="External"/><Relationship Id="rId968" Type="http://schemas.openxmlformats.org/officeDocument/2006/relationships/hyperlink" Target="mailto:agrosuministros@agrosuministros.com.co" TargetMode="External"/><Relationship Id="rId725" Type="http://schemas.openxmlformats.org/officeDocument/2006/relationships/hyperlink" Target="https://community.secop.gov.co/Public/Tendering/OpportunityDetail/Index?noticeUID=CO1.NTC.2133993&amp;isFromPublicArea=True&amp;isModal=False" TargetMode="External"/><Relationship Id="rId967" Type="http://schemas.openxmlformats.org/officeDocument/2006/relationships/hyperlink" Target="https://community.secop.gov.co/Public/Tendering/OpportunityDetail/Index?noticeUID=CO1.NTC.2427437&amp;isFromPublicArea=True&amp;isModal=False" TargetMode="External"/><Relationship Id="rId724" Type="http://schemas.openxmlformats.org/officeDocument/2006/relationships/hyperlink" Target="mailto:martha.alfonso@gobrernobmgota.gov.com" TargetMode="External"/><Relationship Id="rId966" Type="http://schemas.openxmlformats.org/officeDocument/2006/relationships/hyperlink" Target="mailto:licitacionesbyr@gmail.com" TargetMode="External"/><Relationship Id="rId69" Type="http://schemas.openxmlformats.org/officeDocument/2006/relationships/hyperlink" Target="mailto:yhony.mejia@gobiernobogota.gov.co" TargetMode="External"/><Relationship Id="rId961" Type="http://schemas.openxmlformats.org/officeDocument/2006/relationships/hyperlink" Target="https://community.secop.gov.co/Public/Tendering/OpportunityDetail/Index?noticeUID=CO1.NTC.2396716&amp;isFromPublicArea=True&amp;isModal=False" TargetMode="External"/><Relationship Id="rId960" Type="http://schemas.openxmlformats.org/officeDocument/2006/relationships/hyperlink" Target="mailto:licitaciones@dicco.com.co" TargetMode="External"/><Relationship Id="rId51" Type="http://schemas.openxmlformats.org/officeDocument/2006/relationships/hyperlink" Target="mailto:jeisson114@gmail.com" TargetMode="External"/><Relationship Id="rId50" Type="http://schemas.openxmlformats.org/officeDocument/2006/relationships/hyperlink" Target="https://www.secop.gov.co/CO1BusinessLine/Tendering/BuyerWorkAreaSpecificAreaGrids/RedirectToContractInNewWindow?mkey=749b9766_f84b_4457_8e31_2167ce3892ba&amp;docUniqueIdentifier=CO1.PCCNTR.2270224&amp;awardUniqueIdentifier=&amp;buyerDossierUniqueIdentifier=CO1.BDOS.1776355&amp;id=927481" TargetMode="External"/><Relationship Id="rId53" Type="http://schemas.openxmlformats.org/officeDocument/2006/relationships/hyperlink" Target="https://community.secop.gov.co/Public/Tendering/OpportunityDetail/Index?noticeUID=CO1.NTC.1777084&amp;isFromPublicArea=True&amp;isModal=False" TargetMode="External"/><Relationship Id="rId52" Type="http://schemas.openxmlformats.org/officeDocument/2006/relationships/hyperlink" Target="mailto:jeisson.cubillos@gobiernobogota.gov.co" TargetMode="External"/><Relationship Id="rId55" Type="http://schemas.openxmlformats.org/officeDocument/2006/relationships/hyperlink" Target="mailto:ivan.dominguez@gobiernobogota.gov.co" TargetMode="External"/><Relationship Id="rId54" Type="http://schemas.openxmlformats.org/officeDocument/2006/relationships/hyperlink" Target="mailto:abogadodominguez@outlook.com" TargetMode="External"/><Relationship Id="rId57" Type="http://schemas.openxmlformats.org/officeDocument/2006/relationships/hyperlink" Target="mailto:joseleuro@gmail.com" TargetMode="External"/><Relationship Id="rId56" Type="http://schemas.openxmlformats.org/officeDocument/2006/relationships/hyperlink" Target="https://community.secop.gov.co/Public/Tendering/OpportunityDetail/Index?noticeUID=CO1.NTC.1777174&amp;isFromPublicArea=True&amp;isModal=False" TargetMode="External"/><Relationship Id="rId719" Type="http://schemas.openxmlformats.org/officeDocument/2006/relationships/hyperlink" Target="mailto:leoguevara658@hotmail.com" TargetMode="External"/><Relationship Id="rId718" Type="http://schemas.openxmlformats.org/officeDocument/2006/relationships/hyperlink" Target="https://community.secop.gov.co/Public/Tendering/OpportunityDetail/Index?noticeUID=CO1.NTC.2114361&amp;isFromPublicArea=True&amp;isModal=False" TargetMode="External"/><Relationship Id="rId717" Type="http://schemas.openxmlformats.org/officeDocument/2006/relationships/hyperlink" Target="https://community.secop.gov.co/Public/Tendering/OpportunityDetail/Index?noticeUID=CO1.NTC.2115144&amp;isFromPublicArea=True&amp;isModal=False" TargetMode="External"/><Relationship Id="rId959" Type="http://schemas.openxmlformats.org/officeDocument/2006/relationships/hyperlink" Target="https://colombiacompra.gov.co/tienda-virtual-del-estado-colombiano/ordenes-compra/?number_order=83907&amp;state=&amp;entity=&amp;tool=&amp;date_to&amp;date_from" TargetMode="External"/><Relationship Id="rId712" Type="http://schemas.openxmlformats.org/officeDocument/2006/relationships/hyperlink" Target="mailto:erizo1946@hotmail.com" TargetMode="External"/><Relationship Id="rId954" Type="http://schemas.openxmlformats.org/officeDocument/2006/relationships/hyperlink" Target="mailto:ncapasso@intergrupo.com" TargetMode="External"/><Relationship Id="rId711" Type="http://schemas.openxmlformats.org/officeDocument/2006/relationships/hyperlink" Target="https://community.secop.gov.co/Public/Tendering/OpportunityDetail/Index?noticeUID=CO1.NTC.2110417&amp;isFromPublicArea=True&amp;isModal=False" TargetMode="External"/><Relationship Id="rId953" Type="http://schemas.openxmlformats.org/officeDocument/2006/relationships/hyperlink" Target="https://community.secop.gov.co/Public/Tendering/OpportunityDetail/Index?noticeUID=CO1.NTC.2414765&amp;isFromPublicArea=True&amp;isModal=False" TargetMode="External"/><Relationship Id="rId710" Type="http://schemas.openxmlformats.org/officeDocument/2006/relationships/hyperlink" Target="mailto:legc1988@gmail.com" TargetMode="External"/><Relationship Id="rId952" Type="http://schemas.openxmlformats.org/officeDocument/2006/relationships/hyperlink" Target="mailto:angieolayal115@gmail.com" TargetMode="External"/><Relationship Id="rId951" Type="http://schemas.openxmlformats.org/officeDocument/2006/relationships/hyperlink" Target="https://community.secop.gov.co/Public/Tendering/OpportunityDetail/Index?noticeUID=CO1.NTC.2417294&amp;isFromPublicArea=True&amp;isModal=False" TargetMode="External"/><Relationship Id="rId716" Type="http://schemas.openxmlformats.org/officeDocument/2006/relationships/hyperlink" Target="mailto:guillermosastoque@gmail.com" TargetMode="External"/><Relationship Id="rId958" Type="http://schemas.openxmlformats.org/officeDocument/2006/relationships/hyperlink" Target="mailto:contabilidad@nex.com.co" TargetMode="External"/><Relationship Id="rId715" Type="http://schemas.openxmlformats.org/officeDocument/2006/relationships/hyperlink" Target="https://community.secop.gov.co/Public/Tendering/OpportunityDetail/Index?noticeUID=CO1.NTC.2115024&amp;isFromPublicArea=True&amp;isModal=False" TargetMode="External"/><Relationship Id="rId957" Type="http://schemas.openxmlformats.org/officeDocument/2006/relationships/hyperlink" Target="https://colombiacompra.gov.co/tienda-virtual-del-estado-colombiano/ordenes-compra/?number_order=83897&amp;state=&amp;entity=&amp;tool=&amp;date_to&amp;date_from" TargetMode="External"/><Relationship Id="rId714" Type="http://schemas.openxmlformats.org/officeDocument/2006/relationships/hyperlink" Target="mailto:anderzonmeneses@live.com" TargetMode="External"/><Relationship Id="rId956" Type="http://schemas.openxmlformats.org/officeDocument/2006/relationships/hyperlink" Target="mailto:mparrado@fanalca.com" TargetMode="External"/><Relationship Id="rId713" Type="http://schemas.openxmlformats.org/officeDocument/2006/relationships/hyperlink" Target="https://community.secop.gov.co/Public/Tendering/OpportunityDetail/Index?noticeUID=CO1.NTC.2110328&amp;isFromPublicArea=True&amp;isModal=False" TargetMode="External"/><Relationship Id="rId955" Type="http://schemas.openxmlformats.org/officeDocument/2006/relationships/hyperlink" Target="https://colombiacompra.gov.co/tienda-virtual-del-estado-colombiano/ordenes-compra/?number_order=83891&amp;state=&amp;entity=&amp;tool=&amp;date_to&amp;date_from" TargetMode="External"/><Relationship Id="rId59" Type="http://schemas.openxmlformats.org/officeDocument/2006/relationships/hyperlink" Target="https://community.secop.gov.co/Public/Tendering/OpportunityDetail/Index?noticeUID=CO1.NTC.1777187&amp;isFromPublicArea=True&amp;isModal=False" TargetMode="External"/><Relationship Id="rId58" Type="http://schemas.openxmlformats.org/officeDocument/2006/relationships/hyperlink" Target="mailto:jose.leuro@gobiernobogota.gov.co" TargetMode="External"/><Relationship Id="rId950" Type="http://schemas.openxmlformats.org/officeDocument/2006/relationships/hyperlink" Target="mailto:polizas.grupoempresarial@gmail.com" TargetMode="External"/><Relationship Id="rId590" Type="http://schemas.openxmlformats.org/officeDocument/2006/relationships/hyperlink" Target="mailto:diruhi@hotmail.com" TargetMode="External"/><Relationship Id="rId107" Type="http://schemas.openxmlformats.org/officeDocument/2006/relationships/hyperlink" Target="mailto:ricardo.castro@gobiernobogota.gov.co" TargetMode="External"/><Relationship Id="rId349" Type="http://schemas.openxmlformats.org/officeDocument/2006/relationships/hyperlink" Target="https://community.secop.gov.co/Public/Tendering/OpportunityDetail/Index?noticeUID=CO1.NTC.1832142&amp;isFromPublicArea=True&amp;isModal=False" TargetMode="External"/><Relationship Id="rId106" Type="http://schemas.openxmlformats.org/officeDocument/2006/relationships/hyperlink" Target="mailto:ricardo.castro@gobiernobogota.gov.co" TargetMode="External"/><Relationship Id="rId348" Type="http://schemas.openxmlformats.org/officeDocument/2006/relationships/hyperlink" Target="mailto:amanda.palomares@gobiernobogota.gov.co" TargetMode="External"/><Relationship Id="rId105" Type="http://schemas.openxmlformats.org/officeDocument/2006/relationships/hyperlink" Target="https://community.secop.gov.co/Public/Tendering/OpportunityDetail/Index?noticeUID=CO1.NTC.1792290&amp;isFromPublicArea=True&amp;isModal=False" TargetMode="External"/><Relationship Id="rId347" Type="http://schemas.openxmlformats.org/officeDocument/2006/relationships/hyperlink" Target="mailto:apalomares125@gmail.com" TargetMode="External"/><Relationship Id="rId589" Type="http://schemas.openxmlformats.org/officeDocument/2006/relationships/hyperlink" Target="https://www.colombiacompra.gov.co/tienda-virtual-del-estado-colombiano/ordenes-compra/?number_order=66783&amp;state=&amp;entity=&amp;tool=&amp;date_to&amp;date_from" TargetMode="External"/><Relationship Id="rId104" Type="http://schemas.openxmlformats.org/officeDocument/2006/relationships/hyperlink" Target="mailto:clara.gutierrez@gobiernobogota.gov.co" TargetMode="External"/><Relationship Id="rId346" Type="http://schemas.openxmlformats.org/officeDocument/2006/relationships/hyperlink" Target="https://community.secop.gov.co/Public/Tendering/OpportunityDetail/Index?noticeUID=CO1.NTC.1832042&amp;isFromPublicArea=True&amp;isModal=False" TargetMode="External"/><Relationship Id="rId588" Type="http://schemas.openxmlformats.org/officeDocument/2006/relationships/hyperlink" Target="mailto:angela.chaparro@dell.com" TargetMode="External"/><Relationship Id="rId109" Type="http://schemas.openxmlformats.org/officeDocument/2006/relationships/hyperlink" Target="mailto:cevers_04@hotmail.com" TargetMode="External"/><Relationship Id="rId108" Type="http://schemas.openxmlformats.org/officeDocument/2006/relationships/hyperlink" Target="https://community.secop.gov.co/Public/Tendering/OpportunityDetail/Index?noticeUID=CO1.NTC.1792452&amp;isFromPublicArea=True&amp;isModal=False" TargetMode="External"/><Relationship Id="rId341" Type="http://schemas.openxmlformats.org/officeDocument/2006/relationships/hyperlink" Target="https://community.secop.gov.co/Public/Tendering/OpportunityDetail/Index?noticeUID=CO1.NTC.1831331&amp;isFromPublicArea=True&amp;isModal=False" TargetMode="External"/><Relationship Id="rId583" Type="http://schemas.openxmlformats.org/officeDocument/2006/relationships/hyperlink" Target="mailto:karen.jar@hotmail.com" TargetMode="External"/><Relationship Id="rId340" Type="http://schemas.openxmlformats.org/officeDocument/2006/relationships/hyperlink" Target="mailto:jimy.tolosa@gobiernobogota.gov.co" TargetMode="External"/><Relationship Id="rId582" Type="http://schemas.openxmlformats.org/officeDocument/2006/relationships/hyperlink" Target="https://community.secop.gov.co/Public/Tendering/OpportunityDetail/Index?noticeUID=CO1.NTC.1894512&amp;isFromPublicArea=True&amp;isModal=False" TargetMode="External"/><Relationship Id="rId581" Type="http://schemas.openxmlformats.org/officeDocument/2006/relationships/hyperlink" Target="mailto:camilo.cruz@gobiernobogota.gov.co" TargetMode="External"/><Relationship Id="rId580" Type="http://schemas.openxmlformats.org/officeDocument/2006/relationships/hyperlink" Target="mailto:cecruzherrera@gmail.com" TargetMode="External"/><Relationship Id="rId103" Type="http://schemas.openxmlformats.org/officeDocument/2006/relationships/hyperlink" Target="mailto:clarawilly@hotmail.com" TargetMode="External"/><Relationship Id="rId345" Type="http://schemas.openxmlformats.org/officeDocument/2006/relationships/hyperlink" Target="mailto:william.aguilar@gobiernobogota.gov.co" TargetMode="External"/><Relationship Id="rId587" Type="http://schemas.openxmlformats.org/officeDocument/2006/relationships/hyperlink" Target="https://community.secop.gov.co/Public/Tendering/OpportunityDetail/Index?noticeUID=CO1.NTC.1896452&amp;isFromPublicArea=True&amp;isModal=False" TargetMode="External"/><Relationship Id="rId102" Type="http://schemas.openxmlformats.org/officeDocument/2006/relationships/hyperlink" Target="https://community.secop.gov.co/Public/Tendering/OpportunityDetail/Index?noticeUID=CO1.NTC.1792803&amp;isFromPublicArea=True&amp;isModal=False" TargetMode="External"/><Relationship Id="rId344" Type="http://schemas.openxmlformats.org/officeDocument/2006/relationships/hyperlink" Target="mailto:williamaguilar17@gmail.com" TargetMode="External"/><Relationship Id="rId586" Type="http://schemas.openxmlformats.org/officeDocument/2006/relationships/hyperlink" Target="mailto:pedro.ayala@gobiernobogota.gov.co" TargetMode="External"/><Relationship Id="rId101" Type="http://schemas.openxmlformats.org/officeDocument/2006/relationships/hyperlink" Target="mailto:wilson.diaz@gobiernobogota.gov.co" TargetMode="External"/><Relationship Id="rId343" Type="http://schemas.openxmlformats.org/officeDocument/2006/relationships/hyperlink" Target="https://community.secop.gov.co/Public/Tendering/OpportunityDetail/Index?noticeUID=CO1.NTC.1832021&amp;isFromPublicArea=True&amp;isModal=False" TargetMode="External"/><Relationship Id="rId585" Type="http://schemas.openxmlformats.org/officeDocument/2006/relationships/hyperlink" Target="mailto:ayalamendoza1963@gmail.com" TargetMode="External"/><Relationship Id="rId100" Type="http://schemas.openxmlformats.org/officeDocument/2006/relationships/hyperlink" Target="mailto:wilsondiazcastro@gmail.com" TargetMode="External"/><Relationship Id="rId342" Type="http://schemas.openxmlformats.org/officeDocument/2006/relationships/hyperlink" Target="mailto:juridicacaralherandez@gmail.com" TargetMode="External"/><Relationship Id="rId584" Type="http://schemas.openxmlformats.org/officeDocument/2006/relationships/hyperlink" Target="https://community.secop.gov.co/Public/Tendering/OpportunityDetail/Index?noticeUID=CO1.NTC.1895903&amp;isFromPublicArea=True&amp;isModal=False" TargetMode="External"/><Relationship Id="rId338" Type="http://schemas.openxmlformats.org/officeDocument/2006/relationships/hyperlink" Target="https://community.secop.gov.co/Public/Tendering/OpportunityDetail/Index?noticeUID=CO1.NTC.1832131&amp;isFromPublicArea=True&amp;isModal=False" TargetMode="External"/><Relationship Id="rId337" Type="http://schemas.openxmlformats.org/officeDocument/2006/relationships/hyperlink" Target="mailto:mario.munoz@gobiernobogota.gov.co" TargetMode="External"/><Relationship Id="rId579" Type="http://schemas.openxmlformats.org/officeDocument/2006/relationships/hyperlink" Target="https://community.secop.gov.co/Public/Tendering/OpportunityDetail/Index?noticeUID=CO1.NTC.1893844&amp;isFromPublicArea=True&amp;isModal=False" TargetMode="External"/><Relationship Id="rId336" Type="http://schemas.openxmlformats.org/officeDocument/2006/relationships/hyperlink" Target="mailto:subcantante@gmail.com" TargetMode="External"/><Relationship Id="rId578" Type="http://schemas.openxmlformats.org/officeDocument/2006/relationships/hyperlink" Target="mailto:evelyn.ferro@gobiernobogota.gov.co" TargetMode="External"/><Relationship Id="rId335" Type="http://schemas.openxmlformats.org/officeDocument/2006/relationships/hyperlink" Target="https://community.secop.gov.co/Public/Tendering/OpportunityDetail/Index?noticeUID=CO1.NTC.1832013&amp;isFromPublicArea=True&amp;isModal=False" TargetMode="External"/><Relationship Id="rId577" Type="http://schemas.openxmlformats.org/officeDocument/2006/relationships/hyperlink" Target="mailto:evefer2@gmail.com" TargetMode="External"/><Relationship Id="rId339" Type="http://schemas.openxmlformats.org/officeDocument/2006/relationships/hyperlink" Target="mailto:mohancol@hotmail.com" TargetMode="External"/><Relationship Id="rId330" Type="http://schemas.openxmlformats.org/officeDocument/2006/relationships/hyperlink" Target="mailto:nieblazoom@gmail.com" TargetMode="External"/><Relationship Id="rId572" Type="http://schemas.openxmlformats.org/officeDocument/2006/relationships/hyperlink" Target="mailto:alvaro.pizon@gobiernobogota.gov.co" TargetMode="External"/><Relationship Id="rId571" Type="http://schemas.openxmlformats.org/officeDocument/2006/relationships/hyperlink" Target="mailto:tr24horas@gmail.com" TargetMode="External"/><Relationship Id="rId570" Type="http://schemas.openxmlformats.org/officeDocument/2006/relationships/hyperlink" Target="https://community.secop.gov.co/Public/Tendering/OpportunityDetail/Index?noticeUID=CO1.NTC.1892772&amp;isFromPublicArea=True&amp;isModal=False" TargetMode="External"/><Relationship Id="rId334" Type="http://schemas.openxmlformats.org/officeDocument/2006/relationships/hyperlink" Target="mailto:catalinazuluagag@gmail.com" TargetMode="External"/><Relationship Id="rId576" Type="http://schemas.openxmlformats.org/officeDocument/2006/relationships/hyperlink" Target="https://community.secop.gov.co/Public/Tendering/OpportunityDetail/Index?noticeUID=CO1.NTC.1894711&amp;isFromPublicArea=True&amp;isModal=False" TargetMode="External"/><Relationship Id="rId333" Type="http://schemas.openxmlformats.org/officeDocument/2006/relationships/hyperlink" Target="mailto:catalinazuluagag@gmail.com" TargetMode="External"/><Relationship Id="rId575" Type="http://schemas.openxmlformats.org/officeDocument/2006/relationships/hyperlink" Target="mailto:wilson.molano@gobiernobogota.gov.co" TargetMode="External"/><Relationship Id="rId332" Type="http://schemas.openxmlformats.org/officeDocument/2006/relationships/hyperlink" Target="https://community.secop.gov.co/Public/Tendering/OpportunityDetail/Index?noticeUID=CO1.NTC.1830049&amp;isFromPublicArea=True&amp;isModal=False" TargetMode="External"/><Relationship Id="rId574" Type="http://schemas.openxmlformats.org/officeDocument/2006/relationships/hyperlink" Target="mailto:wilsonmolanop@hotmail.com" TargetMode="External"/><Relationship Id="rId331" Type="http://schemas.openxmlformats.org/officeDocument/2006/relationships/hyperlink" Target="mailto:andres.niebles@gobiernobogota.gov.co" TargetMode="External"/><Relationship Id="rId573" Type="http://schemas.openxmlformats.org/officeDocument/2006/relationships/hyperlink" Target="https://community.secop.gov.co/Public/Tendering/OpportunityDetail/Index?noticeUID=CO1.NTC.1893592&amp;isFromPublicArea=True&amp;isModal=False" TargetMode="External"/><Relationship Id="rId370" Type="http://schemas.openxmlformats.org/officeDocument/2006/relationships/hyperlink" Target="https://community.secop.gov.co/Public/Tendering/OpportunityDetail/Index?noticeUID=CO1.NTC.1839815&amp;isFromPublicArea=True&amp;isModal=False" TargetMode="External"/><Relationship Id="rId129" Type="http://schemas.openxmlformats.org/officeDocument/2006/relationships/hyperlink" Target="mailto:oscar_cr19@hotmail.com" TargetMode="External"/><Relationship Id="rId128" Type="http://schemas.openxmlformats.org/officeDocument/2006/relationships/hyperlink" Target="https://community.secop.gov.co/Public/Tendering/OpportunityDetail/Index?noticeUID=CO1.NTC.1793089&amp;isFromPublicArea=True&amp;isModal=False" TargetMode="External"/><Relationship Id="rId127" Type="http://schemas.openxmlformats.org/officeDocument/2006/relationships/hyperlink" Target="mailto:andres.salamanca@gobiernobogota.gov.co" TargetMode="External"/><Relationship Id="rId369" Type="http://schemas.openxmlformats.org/officeDocument/2006/relationships/hyperlink" Target="mailto:claudia.pena@gobiernobogota.gov.co" TargetMode="External"/><Relationship Id="rId126" Type="http://schemas.openxmlformats.org/officeDocument/2006/relationships/hyperlink" Target="mailto:andres.2805@hotmail.com" TargetMode="External"/><Relationship Id="rId368" Type="http://schemas.openxmlformats.org/officeDocument/2006/relationships/hyperlink" Target="mailto:maracuyarte@yahoo.es" TargetMode="External"/><Relationship Id="rId121" Type="http://schemas.openxmlformats.org/officeDocument/2006/relationships/hyperlink" Target="mailto:jairo.alfonso@gobiernobogota.gov.co" TargetMode="External"/><Relationship Id="rId363" Type="http://schemas.openxmlformats.org/officeDocument/2006/relationships/hyperlink" Target="mailto:miladys.meza@gobiernobogota.gov.co" TargetMode="External"/><Relationship Id="rId120" Type="http://schemas.openxmlformats.org/officeDocument/2006/relationships/hyperlink" Target="mailto:jairoalfonso21@gmail.com" TargetMode="External"/><Relationship Id="rId362" Type="http://schemas.openxmlformats.org/officeDocument/2006/relationships/hyperlink" Target="mailto:miladysdelcarmenmeza@gmail.com" TargetMode="External"/><Relationship Id="rId361" Type="http://schemas.openxmlformats.org/officeDocument/2006/relationships/hyperlink" Target="https://community.secop.gov.co/Public/Tendering/OpportunityDetail/Index?noticeUID=CO1.NTC.1835670&amp;isFromPublicArea=True&amp;isModal=False" TargetMode="External"/><Relationship Id="rId360" Type="http://schemas.openxmlformats.org/officeDocument/2006/relationships/hyperlink" Target="mailto:brandon.soto@gobiernobogota.gov.co" TargetMode="External"/><Relationship Id="rId125" Type="http://schemas.openxmlformats.org/officeDocument/2006/relationships/hyperlink" Target="https://community.secop.gov.co/Public/Tendering/OpportunityDetail/Index?noticeUID=CO1.NTC.1793120&amp;isFromPublicArea=True&amp;isModal=False" TargetMode="External"/><Relationship Id="rId367" Type="http://schemas.openxmlformats.org/officeDocument/2006/relationships/hyperlink" Target="https://community.secop.gov.co/Public/Tendering/OpportunityDetail/Index?noticeUID=CO1.NTC.1837879&amp;isFromPublicArea=True&amp;isModal=False" TargetMode="External"/><Relationship Id="rId124" Type="http://schemas.openxmlformats.org/officeDocument/2006/relationships/hyperlink" Target="mailto:lady.rodriguez@gobiernobogota.gov.co" TargetMode="External"/><Relationship Id="rId366" Type="http://schemas.openxmlformats.org/officeDocument/2006/relationships/hyperlink" Target="mailto:jhoan.moreno@gobiernobogota.gov.co" TargetMode="External"/><Relationship Id="rId123" Type="http://schemas.openxmlformats.org/officeDocument/2006/relationships/hyperlink" Target="mailto:amvirod@gmail.com" TargetMode="External"/><Relationship Id="rId365" Type="http://schemas.openxmlformats.org/officeDocument/2006/relationships/hyperlink" Target="mailto:losamigosdesanta@hotmail.com" TargetMode="External"/><Relationship Id="rId122" Type="http://schemas.openxmlformats.org/officeDocument/2006/relationships/hyperlink" Target="https://community.secop.gov.co/Public/Tendering/OpportunityDetail/Index?noticeUID=CO1.NTC.1792898&amp;isFromPublicArea=True&amp;isModal=False" TargetMode="External"/><Relationship Id="rId364" Type="http://schemas.openxmlformats.org/officeDocument/2006/relationships/hyperlink" Target="https://community.secop.gov.co/Public/Tendering/OpportunityDetail/Index?noticeUID=CO1.NTC.1835983&amp;isFromPublicArea=True&amp;isModal=False" TargetMode="External"/><Relationship Id="rId95" Type="http://schemas.openxmlformats.org/officeDocument/2006/relationships/hyperlink" Target="mailto:milton.torres@gobiernobogota.gov.co" TargetMode="External"/><Relationship Id="rId94" Type="http://schemas.openxmlformats.org/officeDocument/2006/relationships/hyperlink" Target="mailto:miltonr1970@hotmail.com" TargetMode="External"/><Relationship Id="rId97" Type="http://schemas.openxmlformats.org/officeDocument/2006/relationships/hyperlink" Target="mailto:ragomezh@unal.edu.co" TargetMode="External"/><Relationship Id="rId96" Type="http://schemas.openxmlformats.org/officeDocument/2006/relationships/hyperlink" Target="https://community.secop.gov.co/Public/Tendering/OpportunityDetail/Index?noticeUID=CO1.NTC.1790132&amp;isFromPublicArea=True&amp;isModal=False" TargetMode="External"/><Relationship Id="rId99" Type="http://schemas.openxmlformats.org/officeDocument/2006/relationships/hyperlink" Target="https://community.secop.gov.co/Public/Tendering/OpportunityDetail/Index?noticeUID=CO1.NTC.1792088&amp;isFromPublicArea=True&amp;isModal=False" TargetMode="External"/><Relationship Id="rId98" Type="http://schemas.openxmlformats.org/officeDocument/2006/relationships/hyperlink" Target="mailto:roberto.gomez@gobiernobogota.gov.co" TargetMode="External"/><Relationship Id="rId91" Type="http://schemas.openxmlformats.org/officeDocument/2006/relationships/hyperlink" Target="mailto:jfjimenez18@hotmail.com" TargetMode="External"/><Relationship Id="rId90" Type="http://schemas.openxmlformats.org/officeDocument/2006/relationships/hyperlink" Target="https://community.secop.gov.co/Public/Tendering/OpportunityDetail/Index?noticeUID=CO1.NTC.1785063&amp;isFromPublicArea=True&amp;isModal=False" TargetMode="External"/><Relationship Id="rId93" Type="http://schemas.openxmlformats.org/officeDocument/2006/relationships/hyperlink" Target="https://community.secop.gov.co/Public/Tendering/OpportunityDetail/Index?noticeUID=CO1.NTC.1789643&amp;isFromPublicArea=True&amp;isModal=False" TargetMode="External"/><Relationship Id="rId92" Type="http://schemas.openxmlformats.org/officeDocument/2006/relationships/hyperlink" Target="mailto:jhon.jimenez@gobiernobogota.gov.co" TargetMode="External"/><Relationship Id="rId118" Type="http://schemas.openxmlformats.org/officeDocument/2006/relationships/hyperlink" Target="mailto:jhon.santofimio@gobiernobogota.gov.co" TargetMode="External"/><Relationship Id="rId117" Type="http://schemas.openxmlformats.org/officeDocument/2006/relationships/hyperlink" Target="https://community.secop.gov.co/Public/Tendering/OpportunityDetail/Index?noticeUID=CO1.NTC.1794213&amp;isFromPublicArea=True&amp;isModal=False" TargetMode="External"/><Relationship Id="rId359" Type="http://schemas.openxmlformats.org/officeDocument/2006/relationships/hyperlink" Target="mailto:sotorey15@hotmail.com" TargetMode="External"/><Relationship Id="rId116" Type="http://schemas.openxmlformats.org/officeDocument/2006/relationships/hyperlink" Target="mailto:john.betancourth@gobiernobogota.gov.co" TargetMode="External"/><Relationship Id="rId358" Type="http://schemas.openxmlformats.org/officeDocument/2006/relationships/hyperlink" Target="https://community.secop.gov.co/Public/Tendering/OpportunityDetail/Index?noticeUID=CO1.NTC.1835172&amp;isFromPublicArea=True&amp;isModal=False" TargetMode="External"/><Relationship Id="rId115" Type="http://schemas.openxmlformats.org/officeDocument/2006/relationships/hyperlink" Target="mailto:ingjohn91@gmail.com" TargetMode="External"/><Relationship Id="rId357" Type="http://schemas.openxmlformats.org/officeDocument/2006/relationships/hyperlink" Target="mailto:carmen.rueda@gobiernobogota.gov.co" TargetMode="External"/><Relationship Id="rId599" Type="http://schemas.openxmlformats.org/officeDocument/2006/relationships/hyperlink" Target="https://community.secop.gov.co/Public/Tendering/OpportunityDetail/Index?noticeUID=CO1.NTC.1900153&amp;isFromPublicArea=True&amp;isModal=False" TargetMode="External"/><Relationship Id="rId119" Type="http://schemas.openxmlformats.org/officeDocument/2006/relationships/hyperlink" Target="https://community.secop.gov.co/Public/Tendering/OpportunityDetail/Index?noticeUID=CO1.NTC.1794259&amp;isFromPublicArea=True&amp;isModal=False" TargetMode="External"/><Relationship Id="rId110" Type="http://schemas.openxmlformats.org/officeDocument/2006/relationships/hyperlink" Target="mailto:carlos.santana@gobiernobogota.gov.co" TargetMode="External"/><Relationship Id="rId352" Type="http://schemas.openxmlformats.org/officeDocument/2006/relationships/hyperlink" Target="https://community.secop.gov.co/Public/Tendering/OpportunityDetail/Index?noticeUID=CO1.NTC.1835204&amp;isFromPublicArea=True&amp;isModal=False" TargetMode="External"/><Relationship Id="rId594" Type="http://schemas.openxmlformats.org/officeDocument/2006/relationships/hyperlink" Target="mailto:jonny.beltran@gobiernobogota.gov.co" TargetMode="External"/><Relationship Id="rId351" Type="http://schemas.openxmlformats.org/officeDocument/2006/relationships/hyperlink" Target="mailto:orlando.arias@gobiernobogota.gov.co" TargetMode="External"/><Relationship Id="rId593" Type="http://schemas.openxmlformats.org/officeDocument/2006/relationships/hyperlink" Target="mailto:clubfinanzas777@gmail.com" TargetMode="External"/><Relationship Id="rId350" Type="http://schemas.openxmlformats.org/officeDocument/2006/relationships/hyperlink" Target="mailto:orlandousme@gmail.com" TargetMode="External"/><Relationship Id="rId592" Type="http://schemas.openxmlformats.org/officeDocument/2006/relationships/hyperlink" Target="https://community.secop.gov.co/Public/Tendering/OpportunityDetail/Index?noticeUID=CO1.NTC.1897243&amp;isFromPublicArea=True&amp;isModal=False" TargetMode="External"/><Relationship Id="rId591" Type="http://schemas.openxmlformats.org/officeDocument/2006/relationships/hyperlink" Target="mailto:astrid.rubiano@gobiernobogota.gov.co" TargetMode="External"/><Relationship Id="rId114" Type="http://schemas.openxmlformats.org/officeDocument/2006/relationships/hyperlink" Target="https://community.secop.gov.co/Public/Tendering/OpportunityDetail/Index?noticeUID=CO1.NTC.1793058&amp;isFromPublicArea=True&amp;isModal=False" TargetMode="External"/><Relationship Id="rId356" Type="http://schemas.openxmlformats.org/officeDocument/2006/relationships/hyperlink" Target="mailto:carmenrueda368@gmail.com" TargetMode="External"/><Relationship Id="rId598" Type="http://schemas.openxmlformats.org/officeDocument/2006/relationships/hyperlink" Target="mailto:peaso79ar@gmail.com" TargetMode="External"/><Relationship Id="rId113" Type="http://schemas.openxmlformats.org/officeDocument/2006/relationships/hyperlink" Target="mailto:fabian.benavides@gobiernobogota.gov.co" TargetMode="External"/><Relationship Id="rId355" Type="http://schemas.openxmlformats.org/officeDocument/2006/relationships/hyperlink" Target="https://community.secop.gov.co/Public/Tendering/OpportunityDetail/Index?noticeUID=CO1.NTC.1835041&amp;isFromPublicArea=True&amp;isModal=False" TargetMode="External"/><Relationship Id="rId597" Type="http://schemas.openxmlformats.org/officeDocument/2006/relationships/hyperlink" Target="https://community.secop.gov.co/Public/Tendering/OpportunityDetail/Index?noticeUID=CO1.NTC.1898438&amp;isFromPublicArea=True&amp;isModal=False" TargetMode="External"/><Relationship Id="rId112" Type="http://schemas.openxmlformats.org/officeDocument/2006/relationships/hyperlink" Target="mailto:mauben1016@gmail.com" TargetMode="External"/><Relationship Id="rId354" Type="http://schemas.openxmlformats.org/officeDocument/2006/relationships/hyperlink" Target="mailto:nelly.vargas@gobiernobogota.gov.co" TargetMode="External"/><Relationship Id="rId596" Type="http://schemas.openxmlformats.org/officeDocument/2006/relationships/hyperlink" Target="mailto:Jmarinr8@ucentral.edu.co" TargetMode="External"/><Relationship Id="rId111" Type="http://schemas.openxmlformats.org/officeDocument/2006/relationships/hyperlink" Target="https://community.secop.gov.co/Public/Tendering/OpportunityDetail/Index?noticeUID=CO1.NTC.1793105&amp;isFromPublicArea=True&amp;isModal=False" TargetMode="External"/><Relationship Id="rId353" Type="http://schemas.openxmlformats.org/officeDocument/2006/relationships/hyperlink" Target="mailto:nellyalexavargasro@hotmail.com" TargetMode="External"/><Relationship Id="rId595" Type="http://schemas.openxmlformats.org/officeDocument/2006/relationships/hyperlink" Target="https://community.secop.gov.co/Public/Tendering/ContractNoticePhases/View?PPI=CO1.PPI.12762708&amp;isFromPublicArea=True&amp;isModal=False" TargetMode="External"/><Relationship Id="rId305" Type="http://schemas.openxmlformats.org/officeDocument/2006/relationships/hyperlink" Target="mailto:brayan.barragan@gobiernobogota.gov.co" TargetMode="External"/><Relationship Id="rId547" Type="http://schemas.openxmlformats.org/officeDocument/2006/relationships/hyperlink" Target="mailto:stebanagudelomurcia@gmail.com" TargetMode="External"/><Relationship Id="rId789" Type="http://schemas.openxmlformats.org/officeDocument/2006/relationships/hyperlink" Target="mailto:g3rgon@yahoo.es" TargetMode="External"/><Relationship Id="rId304" Type="http://schemas.openxmlformats.org/officeDocument/2006/relationships/hyperlink" Target="mailto:braguibaga@hotmail.com" TargetMode="External"/><Relationship Id="rId546" Type="http://schemas.openxmlformats.org/officeDocument/2006/relationships/hyperlink" Target="https://community.secop.gov.co/Public/Tendering/ContractNoticePhases/View?PPI=CO1.PPI.12672225&amp;isFromPublicArea=True&amp;isModal=False" TargetMode="External"/><Relationship Id="rId788" Type="http://schemas.openxmlformats.org/officeDocument/2006/relationships/hyperlink" Target="https://community.secop.gov.co/Public/Tendering/OpportunityDetail/Index?noticeUID=CO1.NTC.2244176&amp;isFromPublicArea=True&amp;isModal=False" TargetMode="External"/><Relationship Id="rId303" Type="http://schemas.openxmlformats.org/officeDocument/2006/relationships/hyperlink" Target="https://community.secop.gov.co/Public/Tendering/OpportunityDetail/Index?noticeUID=CO1.NTC.1823390&amp;isFromPublicArea=True&amp;isModal=False" TargetMode="External"/><Relationship Id="rId545" Type="http://schemas.openxmlformats.org/officeDocument/2006/relationships/hyperlink" Target="mailto:javier.mendez@gobiernobogota.gov.co" TargetMode="External"/><Relationship Id="rId787" Type="http://schemas.openxmlformats.org/officeDocument/2006/relationships/hyperlink" Target="mailto:erika.rosas@gobiernobogota.gov.co" TargetMode="External"/><Relationship Id="rId302" Type="http://schemas.openxmlformats.org/officeDocument/2006/relationships/hyperlink" Target="mailto:diana.baez@gobiernobogota.gov.co" TargetMode="External"/><Relationship Id="rId544" Type="http://schemas.openxmlformats.org/officeDocument/2006/relationships/hyperlink" Target="mailto:javimendez_8@hotmail.com" TargetMode="External"/><Relationship Id="rId786" Type="http://schemas.openxmlformats.org/officeDocument/2006/relationships/hyperlink" Target="mailto:erikamilerosas@hotmail.com" TargetMode="External"/><Relationship Id="rId309" Type="http://schemas.openxmlformats.org/officeDocument/2006/relationships/hyperlink" Target="https://community.secop.gov.co/Public/Tendering/OpportunityDetail/Index?noticeUID=CO1.NTC.1823829&amp;isFromPublicArea=True&amp;isModal=False" TargetMode="External"/><Relationship Id="rId308" Type="http://schemas.openxmlformats.org/officeDocument/2006/relationships/hyperlink" Target="mailto:german.perez@gobiernobogota.gov.co" TargetMode="External"/><Relationship Id="rId307" Type="http://schemas.openxmlformats.org/officeDocument/2006/relationships/hyperlink" Target="mailto:willisger@yahoo.com" TargetMode="External"/><Relationship Id="rId549" Type="http://schemas.openxmlformats.org/officeDocument/2006/relationships/hyperlink" Target="mailto:construego@gmail.com" TargetMode="External"/><Relationship Id="rId306" Type="http://schemas.openxmlformats.org/officeDocument/2006/relationships/hyperlink" Target="https://community.secop.gov.co/Public/Tendering/OpportunityDetail/Index?noticeUID=CO1.NTC.1823939&amp;isFromPublicArea=True&amp;isModal=False" TargetMode="External"/><Relationship Id="rId548" Type="http://schemas.openxmlformats.org/officeDocument/2006/relationships/hyperlink" Target="https://community.secop.gov.co/Public/Tendering/OpportunityDetail/Index?noticeUID=CO1.NTC.1885746&amp;isFromPublicArea=True&amp;isModal=False" TargetMode="External"/><Relationship Id="rId781" Type="http://schemas.openxmlformats.org/officeDocument/2006/relationships/hyperlink" Target="mailto:brayan.barragan@gobiernobogota.gov.co" TargetMode="External"/><Relationship Id="rId780" Type="http://schemas.openxmlformats.org/officeDocument/2006/relationships/hyperlink" Target="mailto:braguibaga@hotmail.com" TargetMode="External"/><Relationship Id="rId301" Type="http://schemas.openxmlformats.org/officeDocument/2006/relationships/hyperlink" Target="mailto:dianisjpc@gmail.com" TargetMode="External"/><Relationship Id="rId543" Type="http://schemas.openxmlformats.org/officeDocument/2006/relationships/hyperlink" Target="https://community.secop.gov.co/Public/Tendering/OpportunityDetail/Index?noticeUID=CO1.NTC.1885226&amp;isFromPublicArea=True&amp;isModal=False" TargetMode="External"/><Relationship Id="rId785" Type="http://schemas.openxmlformats.org/officeDocument/2006/relationships/hyperlink" Target="https://community.secop.gov.co/Public/Tendering/OpportunityDetail/Index?noticeUID=CO1.NTC.2243825&amp;isFromPublicArea=True&amp;isModal=False" TargetMode="External"/><Relationship Id="rId300" Type="http://schemas.openxmlformats.org/officeDocument/2006/relationships/hyperlink" Target="https://community.secop.gov.co/Public/Tendering/OpportunityDetail/Index?noticeUID=CO1.NTC.1823367&amp;isFromPublicArea=True&amp;isModal=False" TargetMode="External"/><Relationship Id="rId542" Type="http://schemas.openxmlformats.org/officeDocument/2006/relationships/hyperlink" Target="mailto:karen.nunez@gobiernobogota.gov.co" TargetMode="External"/><Relationship Id="rId784" Type="http://schemas.openxmlformats.org/officeDocument/2006/relationships/hyperlink" Target="mailto:jhoan.moreno@gobiernobogota.gov.co" TargetMode="External"/><Relationship Id="rId541" Type="http://schemas.openxmlformats.org/officeDocument/2006/relationships/hyperlink" Target="mailto:kjnunezj@gmail.com" TargetMode="External"/><Relationship Id="rId783" Type="http://schemas.openxmlformats.org/officeDocument/2006/relationships/hyperlink" Target="mailto:losamigosdesanta@hotmail.com" TargetMode="External"/><Relationship Id="rId540" Type="http://schemas.openxmlformats.org/officeDocument/2006/relationships/hyperlink" Target="https://community.secop.gov.co/Public/Tendering/OpportunityDetail/Index?noticeUID=CO1.NTC.1882787&amp;isFromPublicArea=True&amp;isModal=False" TargetMode="External"/><Relationship Id="rId782" Type="http://schemas.openxmlformats.org/officeDocument/2006/relationships/hyperlink" Target="https://community.secop.gov.co/Public/Tendering/OpportunityDetail/Index?noticeUID=CO1.NTC.2238217&amp;isFromPublicArea=True&amp;isModal=False" TargetMode="External"/><Relationship Id="rId536" Type="http://schemas.openxmlformats.org/officeDocument/2006/relationships/hyperlink" Target="mailto:margaritavalero69@gmail.com" TargetMode="External"/><Relationship Id="rId778" Type="http://schemas.openxmlformats.org/officeDocument/2006/relationships/hyperlink" Target="mailto:juridicacaralherandez@gmail.com" TargetMode="External"/><Relationship Id="rId535" Type="http://schemas.openxmlformats.org/officeDocument/2006/relationships/hyperlink" Target="https://community.secop.gov.co/Public/Tendering/OpportunityDetail/Index?noticeUID=CO1.NTC.1882917&amp;isFromPublicArea=True&amp;isModal=False" TargetMode="External"/><Relationship Id="rId777" Type="http://schemas.openxmlformats.org/officeDocument/2006/relationships/hyperlink" Target="https://community.secop.gov.co/Public/Tendering/OpportunityDetail/Index?noticeUID=CO1.NTC.2237966&amp;isFromPublicArea=True&amp;isModal=False" TargetMode="External"/><Relationship Id="rId534" Type="http://schemas.openxmlformats.org/officeDocument/2006/relationships/hyperlink" Target="mailto:samuel.atara@gobiernobogota.gov.co" TargetMode="External"/><Relationship Id="rId776" Type="http://schemas.openxmlformats.org/officeDocument/2006/relationships/hyperlink" Target="mailto:jennifers.colmenares@gobiernobogota.gov.co" TargetMode="External"/><Relationship Id="rId533" Type="http://schemas.openxmlformats.org/officeDocument/2006/relationships/hyperlink" Target="mailto:samu93tautiva@hotmail.com" TargetMode="External"/><Relationship Id="rId775" Type="http://schemas.openxmlformats.org/officeDocument/2006/relationships/hyperlink" Target="mailto:malorycolmenares@gmail.com" TargetMode="External"/><Relationship Id="rId539" Type="http://schemas.openxmlformats.org/officeDocument/2006/relationships/hyperlink" Target="mailto:roberto.gonzalez@gobiernobogota.gov.co" TargetMode="External"/><Relationship Id="rId538" Type="http://schemas.openxmlformats.org/officeDocument/2006/relationships/hyperlink" Target="mailto:rgcapacitaciones@hotmail.com" TargetMode="External"/><Relationship Id="rId537" Type="http://schemas.openxmlformats.org/officeDocument/2006/relationships/hyperlink" Target="mailto:odilia.valero@gobiernobogota.gov.co" TargetMode="External"/><Relationship Id="rId779" Type="http://schemas.openxmlformats.org/officeDocument/2006/relationships/hyperlink" Target="https://community.secop.gov.co/Public/Tendering/OpportunityDetail/Index?noticeUID=CO1.NTC.2237975&amp;isFromPublicArea=True&amp;isModal=False" TargetMode="External"/><Relationship Id="rId770" Type="http://schemas.openxmlformats.org/officeDocument/2006/relationships/hyperlink" Target="mailto:jag2903@hotmail.com" TargetMode="External"/><Relationship Id="rId532" Type="http://schemas.openxmlformats.org/officeDocument/2006/relationships/hyperlink" Target="https://community.secop.gov.co/Public/Tendering/OpportunityDetail/Index?noticeUID=CO1.NTC.1882732&amp;isFromPublicArea=True&amp;isModal=False" TargetMode="External"/><Relationship Id="rId774" Type="http://schemas.openxmlformats.org/officeDocument/2006/relationships/hyperlink" Target="https://www.secop.gov.co/CO1BusinessLine/Tendering/BuyerWorkAreaSpecificAreaGrids/RedirectToContractInNewWindow?mkey=e8c0602d_7da3_44c8_b666_3dfb87fd9b98&amp;docUniqueIdentifier=CO1.PCCNTR.2839748&amp;awardUniqueIdentifier=&amp;buyerDossierUniqueIdentifier=CO1.BDOS.2236108&amp;id=1244377" TargetMode="External"/><Relationship Id="rId531" Type="http://schemas.openxmlformats.org/officeDocument/2006/relationships/hyperlink" Target="mailto:mile.nita@hotmail.es" TargetMode="External"/><Relationship Id="rId773" Type="http://schemas.openxmlformats.org/officeDocument/2006/relationships/hyperlink" Target="https://community.secop.gov.co/Public/Tendering/OpportunityDetail/Index?noticeUID=CO1.NTC.2236137&amp;isFromPublicArea=True&amp;isModal=False" TargetMode="External"/><Relationship Id="rId530" Type="http://schemas.openxmlformats.org/officeDocument/2006/relationships/hyperlink" Target="https://community.secop.gov.co/Public/Tendering/OpportunityDetail/Index?noticeUID=CO1.NTC.1882211&amp;isFromPublicArea=True&amp;isModal=False" TargetMode="External"/><Relationship Id="rId772" Type="http://schemas.openxmlformats.org/officeDocument/2006/relationships/hyperlink" Target="mailto:liliana.mahecha@gobiernobogota.gov.co" TargetMode="External"/><Relationship Id="rId771" Type="http://schemas.openxmlformats.org/officeDocument/2006/relationships/hyperlink" Target="https://community.secop.gov.co/Public/Tendering/OpportunityDetail/Index?noticeUID=CO1.NTC.2227160&amp;isFromPublicArea=True&amp;isModal=False" TargetMode="External"/><Relationship Id="rId327" Type="http://schemas.openxmlformats.org/officeDocument/2006/relationships/hyperlink" Target="https://community.secop.gov.co/Public/Tendering/OpportunityDetail/Index?noticeUID=CO1.NTC.1829447&amp;isFromPublicArea=True&amp;isModal=False" TargetMode="External"/><Relationship Id="rId569" Type="http://schemas.openxmlformats.org/officeDocument/2006/relationships/hyperlink" Target="mailto:yolguer.rivera@gobiernobogota.gov.co" TargetMode="External"/><Relationship Id="rId326" Type="http://schemas.openxmlformats.org/officeDocument/2006/relationships/hyperlink" Target="mailto:jennifer.munoz@gobiernobogota.gov.co" TargetMode="External"/><Relationship Id="rId568" Type="http://schemas.openxmlformats.org/officeDocument/2006/relationships/hyperlink" Target="mailto:aphazelus66@hotmail.com" TargetMode="External"/><Relationship Id="rId325" Type="http://schemas.openxmlformats.org/officeDocument/2006/relationships/hyperlink" Target="mailto:slayurani19@hotmail.com" TargetMode="External"/><Relationship Id="rId567" Type="http://schemas.openxmlformats.org/officeDocument/2006/relationships/hyperlink" Target="https://community.secop.gov.co/Public/Tendering/OpportunityDetail/Index?noticeUID=CO1.NTC.1891906&amp;isFromPublicArea=True&amp;isModal=False" TargetMode="External"/><Relationship Id="rId324" Type="http://schemas.openxmlformats.org/officeDocument/2006/relationships/hyperlink" Target="https://community.secop.gov.co/Public/Tendering/OpportunityDetail/Index?noticeUID=CO1.NTC.1829164&amp;isFromPublicArea=True&amp;isModal=False" TargetMode="External"/><Relationship Id="rId566" Type="http://schemas.openxmlformats.org/officeDocument/2006/relationships/hyperlink" Target="mailto:carlos.malaver@gobiernobogota.gov.co" TargetMode="External"/><Relationship Id="rId329" Type="http://schemas.openxmlformats.org/officeDocument/2006/relationships/hyperlink" Target="https://community.secop.gov.co/Public/Tendering/OpportunityDetail/Index?noticeUID=CO1.NTC.1829287&amp;isFromPublicArea=True&amp;isModal=False" TargetMode="External"/><Relationship Id="rId328" Type="http://schemas.openxmlformats.org/officeDocument/2006/relationships/hyperlink" Target="mailto:liliana.mahecha@gobiernobogota.gov.co" TargetMode="External"/><Relationship Id="rId561" Type="http://schemas.openxmlformats.org/officeDocument/2006/relationships/hyperlink" Target="https://community.secop.gov.co/Public/Tendering/OpportunityDetail/Index?noticeUID=CO1.NTC.1885487&amp;isFromPublicArea=True&amp;isModal=False" TargetMode="External"/><Relationship Id="rId560" Type="http://schemas.openxmlformats.org/officeDocument/2006/relationships/hyperlink" Target="mailto:carlosantoniomarinmelo@gmail.com" TargetMode="External"/><Relationship Id="rId323" Type="http://schemas.openxmlformats.org/officeDocument/2006/relationships/hyperlink" Target="mailto:luis.munoz@gobiernobogota.gov.co" TargetMode="External"/><Relationship Id="rId565" Type="http://schemas.openxmlformats.org/officeDocument/2006/relationships/hyperlink" Target="mailto:scout40almirante@outlook.com" TargetMode="External"/><Relationship Id="rId322" Type="http://schemas.openxmlformats.org/officeDocument/2006/relationships/hyperlink" Target="mailto:danielfreepress@gmail.com" TargetMode="External"/><Relationship Id="rId564" Type="http://schemas.openxmlformats.org/officeDocument/2006/relationships/hyperlink" Target="https://community.secop.gov.co/Public/Tendering/OpportunityDetail/Index?noticeUID=CO1.NTC.1891369&amp;isFromPublicArea=True&amp;isModal=False" TargetMode="External"/><Relationship Id="rId321" Type="http://schemas.openxmlformats.org/officeDocument/2006/relationships/hyperlink" Target="https://community.secop.gov.co/Public/Tendering/OpportunityDetail/Index?noticeUID=CO1.NTC.1827670&amp;isFromPublicArea=True&amp;isModal=False" TargetMode="External"/><Relationship Id="rId563" Type="http://schemas.openxmlformats.org/officeDocument/2006/relationships/hyperlink" Target="mailto:maria.calderon@gobiernobogota.gov.co" TargetMode="External"/><Relationship Id="rId320" Type="http://schemas.openxmlformats.org/officeDocument/2006/relationships/hyperlink" Target="mailto:jhonatan.moreno@gobiernobogota.gov.co" TargetMode="External"/><Relationship Id="rId562" Type="http://schemas.openxmlformats.org/officeDocument/2006/relationships/hyperlink" Target="mailto:camila.ospina14@outlook.com" TargetMode="External"/><Relationship Id="rId316" Type="http://schemas.openxmlformats.org/officeDocument/2006/relationships/hyperlink" Target="mailto:omali1977@yahoo.es" TargetMode="External"/><Relationship Id="rId558" Type="http://schemas.openxmlformats.org/officeDocument/2006/relationships/hyperlink" Target="mailto:adriana.morales@gobiernobogota.gov.co" TargetMode="External"/><Relationship Id="rId315" Type="http://schemas.openxmlformats.org/officeDocument/2006/relationships/hyperlink" Target="https://community.secop.gov.co/Public/Tendering/OpportunityDetail/Index?noticeUID=CO1.NTC.1827802&amp;isFromPublicArea=True&amp;isModal=False" TargetMode="External"/><Relationship Id="rId557" Type="http://schemas.openxmlformats.org/officeDocument/2006/relationships/hyperlink" Target="mailto:anaceciliarodriguez52@gmail.com" TargetMode="External"/><Relationship Id="rId799" Type="http://schemas.openxmlformats.org/officeDocument/2006/relationships/hyperlink" Target="https://community.secop.gov.co/Public/Tendering/OpportunityDetail/Index?noticeUID=CO1.NTC.2252729&amp;isFromPublicArea=True&amp;isModal=False" TargetMode="External"/><Relationship Id="rId314" Type="http://schemas.openxmlformats.org/officeDocument/2006/relationships/hyperlink" Target="mailto:alexander.avila@gobiernobogota.gov.co" TargetMode="External"/><Relationship Id="rId556" Type="http://schemas.openxmlformats.org/officeDocument/2006/relationships/hyperlink" Target="https://community.secop.gov.co/Public/Tendering/OpportunityDetail/Index?noticeUID=CO1.NTC.1885149&amp;isFromPublicArea=True&amp;isModal=False" TargetMode="External"/><Relationship Id="rId798" Type="http://schemas.openxmlformats.org/officeDocument/2006/relationships/hyperlink" Target="mailto:japerezzarate@gmail.com" TargetMode="External"/><Relationship Id="rId313" Type="http://schemas.openxmlformats.org/officeDocument/2006/relationships/hyperlink" Target="mailto:aavilaa333@gmail.com" TargetMode="External"/><Relationship Id="rId555" Type="http://schemas.openxmlformats.org/officeDocument/2006/relationships/hyperlink" Target="mailto:laura.castellanos@gobiernobogota.gov.co" TargetMode="External"/><Relationship Id="rId797" Type="http://schemas.openxmlformats.org/officeDocument/2006/relationships/hyperlink" Target="https://community.secop.gov.co/Public/Tendering/OpportunityDetail/Index?noticeUID=CO1.NTC.2250329&amp;isFromPublicArea=True&amp;isModal=False" TargetMode="External"/><Relationship Id="rId319" Type="http://schemas.openxmlformats.org/officeDocument/2006/relationships/hyperlink" Target="mailto:tato.andres1022@gmail.com" TargetMode="External"/><Relationship Id="rId318" Type="http://schemas.openxmlformats.org/officeDocument/2006/relationships/hyperlink" Target="https://community.secop.gov.co/Public/Tendering/OpportunityDetail/Index?noticeUID=CO1.NTC.1827676&amp;isFromPublicArea=True&amp;isModal=False" TargetMode="External"/><Relationship Id="rId317" Type="http://schemas.openxmlformats.org/officeDocument/2006/relationships/hyperlink" Target="mailto:omali1977@yahoo.es" TargetMode="External"/><Relationship Id="rId559" Type="http://schemas.openxmlformats.org/officeDocument/2006/relationships/hyperlink" Target="https://community.secop.gov.co/Public/Tendering/OpportunityDetail/Index?noticeUID=CO1.NTC.1885640&amp;isFromPublicArea=True&amp;isModal=False" TargetMode="External"/><Relationship Id="rId550" Type="http://schemas.openxmlformats.org/officeDocument/2006/relationships/hyperlink" Target="https://community.secop.gov.co/Public/Tendering/OpportunityDetail/Index?noticeUID=CO1.NTC.1884908&amp;isFromPublicArea=True&amp;isModal=False" TargetMode="External"/><Relationship Id="rId792" Type="http://schemas.openxmlformats.org/officeDocument/2006/relationships/hyperlink" Target="mailto:edwinp314@gmail.com" TargetMode="External"/><Relationship Id="rId791" Type="http://schemas.openxmlformats.org/officeDocument/2006/relationships/hyperlink" Target="https://community.secop.gov.co/Public/Tendering/ContractNoticePhases/View?PPI=CO1.PPI.15050076&amp;isFromPublicArea=True&amp;isModal=False" TargetMode="External"/><Relationship Id="rId790" Type="http://schemas.openxmlformats.org/officeDocument/2006/relationships/hyperlink" Target="mailto:german.gonzalez@gobiernobogota.gov.co" TargetMode="External"/><Relationship Id="rId312" Type="http://schemas.openxmlformats.org/officeDocument/2006/relationships/hyperlink" Target="https://community.secop.gov.co/Public/Tendering/OpportunityDetail/Index?noticeUID=CO1.NTC.1824563&amp;isFromPublicArea=True&amp;isModal=False" TargetMode="External"/><Relationship Id="rId554" Type="http://schemas.openxmlformats.org/officeDocument/2006/relationships/hyperlink" Target="mailto:cristinacastellanos63@gmail.com" TargetMode="External"/><Relationship Id="rId796" Type="http://schemas.openxmlformats.org/officeDocument/2006/relationships/hyperlink" Target="mailto:valeria.gomez@gobiernobogota.gov.co" TargetMode="External"/><Relationship Id="rId311" Type="http://schemas.openxmlformats.org/officeDocument/2006/relationships/hyperlink" Target="mailto:mabel.roa@gobiernobogota.gov.co" TargetMode="External"/><Relationship Id="rId553" Type="http://schemas.openxmlformats.org/officeDocument/2006/relationships/hyperlink" Target="https://community.secop.gov.co/Public/Tendering/OpportunityDetail/Index?noticeUID=CO1.NTC.1885415&amp;isFromPublicArea=True&amp;isModal=False" TargetMode="External"/><Relationship Id="rId795" Type="http://schemas.openxmlformats.org/officeDocument/2006/relationships/hyperlink" Target="mailto:valeriagomezmontana@gmail.com" TargetMode="External"/><Relationship Id="rId310" Type="http://schemas.openxmlformats.org/officeDocument/2006/relationships/hyperlink" Target="mailto:mabelitanegrita@gmail.com" TargetMode="External"/><Relationship Id="rId552" Type="http://schemas.openxmlformats.org/officeDocument/2006/relationships/hyperlink" Target="mailto:marcela.martin@gobiernobogota.gov.co" TargetMode="External"/><Relationship Id="rId794" Type="http://schemas.openxmlformats.org/officeDocument/2006/relationships/hyperlink" Target="https://community.secop.gov.co/Public/Tendering/OpportunityDetail/Index?noticeUID=CO1.NTC.2250225&amp;isFromPublicArea=True&amp;isModal=False" TargetMode="External"/><Relationship Id="rId551" Type="http://schemas.openxmlformats.org/officeDocument/2006/relationships/hyperlink" Target="mailto:dmmartins1982@gmail.com" TargetMode="External"/><Relationship Id="rId793" Type="http://schemas.openxmlformats.org/officeDocument/2006/relationships/hyperlink" Target="mailto:edwin.pedroza@gobiernobogota.gov.co" TargetMode="External"/><Relationship Id="rId297" Type="http://schemas.openxmlformats.org/officeDocument/2006/relationships/hyperlink" Target="https://community.secop.gov.co/Public/Tendering/OpportunityDetail/Index?noticeUID=CO1.NTC.1823035&amp;isFromPublicArea=True&amp;isModal=False" TargetMode="External"/><Relationship Id="rId296" Type="http://schemas.openxmlformats.org/officeDocument/2006/relationships/hyperlink" Target="mailto:carlos.lagos@gobiernobogota.gov.co" TargetMode="External"/><Relationship Id="rId295" Type="http://schemas.openxmlformats.org/officeDocument/2006/relationships/hyperlink" Target="mailto:jhoan121_5@hotmail.com" TargetMode="External"/><Relationship Id="rId294" Type="http://schemas.openxmlformats.org/officeDocument/2006/relationships/hyperlink" Target="https://community.secop.gov.co/Public/Tendering/OpportunityDetail/Index?noticeUID=CO1.NTC.1821520&amp;isFromPublicArea=True&amp;isModal=False" TargetMode="External"/><Relationship Id="rId299" Type="http://schemas.openxmlformats.org/officeDocument/2006/relationships/hyperlink" Target="mailto:inti.ribadeneira@gobiernobogota.gov.co" TargetMode="External"/><Relationship Id="rId298" Type="http://schemas.openxmlformats.org/officeDocument/2006/relationships/hyperlink" Target="mailto:intiribadeneira@hotmail.com" TargetMode="External"/><Relationship Id="rId271" Type="http://schemas.openxmlformats.org/officeDocument/2006/relationships/hyperlink" Target="mailto:mercyliliana85@hotmail.com" TargetMode="External"/><Relationship Id="rId270" Type="http://schemas.openxmlformats.org/officeDocument/2006/relationships/hyperlink" Target="https://community.secop.gov.co/Public/Tendering/OpportunityDetail/Index?noticeUID=CO1.NTC.1814528&amp;isFromPublicArea=True&amp;isModal=False" TargetMode="External"/><Relationship Id="rId269" Type="http://schemas.openxmlformats.org/officeDocument/2006/relationships/hyperlink" Target="mailto:jeimy.rodriguez@gobiernobogota.gov.co" TargetMode="External"/><Relationship Id="rId264" Type="http://schemas.openxmlformats.org/officeDocument/2006/relationships/hyperlink" Target="https://community.secop.gov.co/Public/Tendering/OpportunityDetail/Index?noticeUID=CO1.NTC.1814340&amp;isFromPublicArea=True&amp;isModal=False" TargetMode="External"/><Relationship Id="rId263" Type="http://schemas.openxmlformats.org/officeDocument/2006/relationships/hyperlink" Target="mailto:tiberio.angarita@gobiernobogota.gov.co" TargetMode="External"/><Relationship Id="rId262" Type="http://schemas.openxmlformats.org/officeDocument/2006/relationships/hyperlink" Target="mailto:jotatibe@gmail.com" TargetMode="External"/><Relationship Id="rId261" Type="http://schemas.openxmlformats.org/officeDocument/2006/relationships/hyperlink" Target="https://community.secop.gov.co/Public/Tendering/OpportunityDetail/Index?noticeUID=CO1.NTC.1815108&amp;isFromPublicArea=True&amp;isModal=False" TargetMode="External"/><Relationship Id="rId268" Type="http://schemas.openxmlformats.org/officeDocument/2006/relationships/hyperlink" Target="mailto:nel129r@gmail.com" TargetMode="External"/><Relationship Id="rId267" Type="http://schemas.openxmlformats.org/officeDocument/2006/relationships/hyperlink" Target="https://community.secop.gov.co/Public/Tendering/OpportunityDetail/Index?noticeUID=CO1.NTC.1814604&amp;isFromPublicArea=True&amp;isModal=False" TargetMode="External"/><Relationship Id="rId266" Type="http://schemas.openxmlformats.org/officeDocument/2006/relationships/hyperlink" Target="mailto:yeny.vasquez@gobiernobogota.gov.co" TargetMode="External"/><Relationship Id="rId265" Type="http://schemas.openxmlformats.org/officeDocument/2006/relationships/hyperlink" Target="mailto:giny2807@hotmail.com" TargetMode="External"/><Relationship Id="rId260" Type="http://schemas.openxmlformats.org/officeDocument/2006/relationships/hyperlink" Target="mailto:mariavictoriamontoya8@gmail.com" TargetMode="External"/><Relationship Id="rId259" Type="http://schemas.openxmlformats.org/officeDocument/2006/relationships/hyperlink" Target="https://community.secop.gov.co/Public/Tendering/OpportunityDetail/Index?noticeUID=CO1.NTC.1813038&amp;isFromPublicArea=True&amp;isModal=False" TargetMode="External"/><Relationship Id="rId258" Type="http://schemas.openxmlformats.org/officeDocument/2006/relationships/hyperlink" Target="mailto:sindy.arevalo@gobiernobogota.gov.co" TargetMode="External"/><Relationship Id="rId253" Type="http://schemas.openxmlformats.org/officeDocument/2006/relationships/hyperlink" Target="mailto:oscar.rubio@gobiernobogota.gov.co" TargetMode="External"/><Relationship Id="rId495" Type="http://schemas.openxmlformats.org/officeDocument/2006/relationships/hyperlink" Target="mailto:alexis.gutierrez@gobiernobogota.gov.co" TargetMode="External"/><Relationship Id="rId252" Type="http://schemas.openxmlformats.org/officeDocument/2006/relationships/hyperlink" Target="mailto:oscar.grsalazar@gmail.com" TargetMode="External"/><Relationship Id="rId494" Type="http://schemas.openxmlformats.org/officeDocument/2006/relationships/hyperlink" Target="mailto:diegogutierrez_diaz@yahoo.com" TargetMode="External"/><Relationship Id="rId251" Type="http://schemas.openxmlformats.org/officeDocument/2006/relationships/hyperlink" Target="https://community.secop.gov.co/Public/Tendering/OpportunityDetail/Index?noticeUID=CO1.NTC.1812815&amp;isFromPublicArea=True&amp;isModal=False" TargetMode="External"/><Relationship Id="rId493" Type="http://schemas.openxmlformats.org/officeDocument/2006/relationships/hyperlink" Target="https://community.secop.gov.co/Public/Tendering/OpportunityDetail/Index?noticeUID=CO1.NTC.1873766&amp;isFromPublicArea=True&amp;isModal=False" TargetMode="External"/><Relationship Id="rId250" Type="http://schemas.openxmlformats.org/officeDocument/2006/relationships/hyperlink" Target="mailto:natalia.sanchez@gobiernobogota.gov.co" TargetMode="External"/><Relationship Id="rId492" Type="http://schemas.openxmlformats.org/officeDocument/2006/relationships/hyperlink" Target="mailto:nelson.uribe@gobiernobogota.gov.co" TargetMode="External"/><Relationship Id="rId257" Type="http://schemas.openxmlformats.org/officeDocument/2006/relationships/hyperlink" Target="https://community.secop.gov.co/Public/Tendering/OpportunityDetail/Index?noticeUID=CO1.NTC.1813123&amp;isFromPublicArea=True&amp;isModal=False" TargetMode="External"/><Relationship Id="rId499" Type="http://schemas.openxmlformats.org/officeDocument/2006/relationships/hyperlink" Target="https://community.secop.gov.co/Public/Tendering/OpportunityDetail/Index?noticeUID=CO1.NTC.1876067&amp;isFromPublicArea=True&amp;isModal=False" TargetMode="External"/><Relationship Id="rId256" Type="http://schemas.openxmlformats.org/officeDocument/2006/relationships/hyperlink" Target="mailto:andres.algarra@gobiernobogota.gov.co" TargetMode="External"/><Relationship Id="rId498" Type="http://schemas.openxmlformats.org/officeDocument/2006/relationships/hyperlink" Target="mailto:olga.zapata@gobiernobogota.gov.co" TargetMode="External"/><Relationship Id="rId255" Type="http://schemas.openxmlformats.org/officeDocument/2006/relationships/hyperlink" Target="mailto:andresc.1946@yahoo.com" TargetMode="External"/><Relationship Id="rId497" Type="http://schemas.openxmlformats.org/officeDocument/2006/relationships/hyperlink" Target="mailto:danielaguzmanzapata@gmail.com" TargetMode="External"/><Relationship Id="rId254" Type="http://schemas.openxmlformats.org/officeDocument/2006/relationships/hyperlink" Target="https://community.secop.gov.co/Public/Tendering/OpportunityDetail/Index?noticeUID=CO1.NTC.1812392&amp;isFromPublicArea=True&amp;isModal=False" TargetMode="External"/><Relationship Id="rId496" Type="http://schemas.openxmlformats.org/officeDocument/2006/relationships/hyperlink" Target="https://community.secop.gov.co/Public/Tendering/OpportunityDetail/Index?noticeUID=CO1.NTC.1876302&amp;isFromPublicArea=True&amp;isModal=False" TargetMode="External"/><Relationship Id="rId293" Type="http://schemas.openxmlformats.org/officeDocument/2006/relationships/hyperlink" Target="mailto:jennifers.colmenares@gobiernobogota.gov.co" TargetMode="External"/><Relationship Id="rId292" Type="http://schemas.openxmlformats.org/officeDocument/2006/relationships/hyperlink" Target="mailto:malorycolmenares@gmail.com" TargetMode="External"/><Relationship Id="rId291" Type="http://schemas.openxmlformats.org/officeDocument/2006/relationships/hyperlink" Target="https://community.secop.gov.co/Public/Tendering/OpportunityDetail/Index?noticeUID=CO1.NTC.1821099&amp;isFromPublicArea=True&amp;isModal=False" TargetMode="External"/><Relationship Id="rId290" Type="http://schemas.openxmlformats.org/officeDocument/2006/relationships/hyperlink" Target="mailto:leidy.castellanos@gobiernobogota.gov.co" TargetMode="External"/><Relationship Id="rId286" Type="http://schemas.openxmlformats.org/officeDocument/2006/relationships/hyperlink" Target="mailto:ferjimenez2011@gmail.com" TargetMode="External"/><Relationship Id="rId285" Type="http://schemas.openxmlformats.org/officeDocument/2006/relationships/hyperlink" Target="https://community.secop.gov.co/Public/Tendering/OpportunityDetail/Index?noticeUID=CO1.NTC.1819373&amp;isFromPublicArea=True&amp;isModal=False" TargetMode="External"/><Relationship Id="rId284" Type="http://schemas.openxmlformats.org/officeDocument/2006/relationships/hyperlink" Target="mailto:yomary.benavides@gobiernobogota.gov.co" TargetMode="External"/><Relationship Id="rId283" Type="http://schemas.openxmlformats.org/officeDocument/2006/relationships/hyperlink" Target="mailto:yomarybega@gmail.com" TargetMode="External"/><Relationship Id="rId289" Type="http://schemas.openxmlformats.org/officeDocument/2006/relationships/hyperlink" Target="mailto:ladycastellanos19@gmail.com" TargetMode="External"/><Relationship Id="rId288" Type="http://schemas.openxmlformats.org/officeDocument/2006/relationships/hyperlink" Target="https://community.secop.gov.co/Public/Tendering/OpportunityDetail/Index?noticeUID=CO1.NTC.1819307&amp;isFromPublicArea=True&amp;isModal=False" TargetMode="External"/><Relationship Id="rId287" Type="http://schemas.openxmlformats.org/officeDocument/2006/relationships/hyperlink" Target="mailto:fernando.jimenez@gobiernobogota.gov.co" TargetMode="External"/><Relationship Id="rId282" Type="http://schemas.openxmlformats.org/officeDocument/2006/relationships/hyperlink" Target="https://community.secop.gov.co/Public/Tendering/OpportunityDetail/Index?noticeUID=CO1.NTC.1819117&amp;isFromPublicArea=True&amp;isModal=False" TargetMode="External"/><Relationship Id="rId281" Type="http://schemas.openxmlformats.org/officeDocument/2006/relationships/hyperlink" Target="mailto:duvan.poveda@gobiernobogota.gov.co" TargetMode="External"/><Relationship Id="rId280" Type="http://schemas.openxmlformats.org/officeDocument/2006/relationships/hyperlink" Target="mailto:povedita87@hotmail.com" TargetMode="External"/><Relationship Id="rId275" Type="http://schemas.openxmlformats.org/officeDocument/2006/relationships/hyperlink" Target="mailto:ivan.ibarra@gobiernobogota.gov.co" TargetMode="External"/><Relationship Id="rId274" Type="http://schemas.openxmlformats.org/officeDocument/2006/relationships/hyperlink" Target="mailto:andresibarra0613@gmail.com" TargetMode="External"/><Relationship Id="rId273" Type="http://schemas.openxmlformats.org/officeDocument/2006/relationships/hyperlink" Target="https://community.secop.gov.co/Public/Tendering/OpportunityDetail/Index?noticeUID=CO1.NTC.1814926&amp;isFromPublicArea=True&amp;isModal=False" TargetMode="External"/><Relationship Id="rId272" Type="http://schemas.openxmlformats.org/officeDocument/2006/relationships/hyperlink" Target="mailto:mercy.reina@gobiernobogota.gov.co" TargetMode="External"/><Relationship Id="rId279" Type="http://schemas.openxmlformats.org/officeDocument/2006/relationships/hyperlink" Target="https://community.secop.gov.co/Public/Tendering/OpportunityDetail/Index?noticeUID=CO1.NTC.1818316&amp;isFromPublicArea=True&amp;isModal=False" TargetMode="External"/><Relationship Id="rId278" Type="http://schemas.openxmlformats.org/officeDocument/2006/relationships/hyperlink" Target="mailto:mireya.martinez@gobiernobogota.gov.co" TargetMode="External"/><Relationship Id="rId277" Type="http://schemas.openxmlformats.org/officeDocument/2006/relationships/hyperlink" Target="mailto:miremarmo@hotmail.com" TargetMode="External"/><Relationship Id="rId276" Type="http://schemas.openxmlformats.org/officeDocument/2006/relationships/hyperlink" Target="https://community.secop.gov.co/Public/Tendering/OpportunityDetail/Index?noticeUID=CO1.NTC.1814872&amp;isFromPublicArea=True&amp;isModal=False" TargetMode="External"/><Relationship Id="rId907" Type="http://schemas.openxmlformats.org/officeDocument/2006/relationships/hyperlink" Target="mailto:alejo.cesdiaz@gmail.com" TargetMode="External"/><Relationship Id="rId906" Type="http://schemas.openxmlformats.org/officeDocument/2006/relationships/hyperlink" Target="mailto:alejo.cesdiaz@gmail.com" TargetMode="External"/><Relationship Id="rId905" Type="http://schemas.openxmlformats.org/officeDocument/2006/relationships/hyperlink" Target="https://community.secop.gov.co/Public/Tendering/OpportunityDetail/Index?noticeUID=CO1.NTC.2468945&amp;isFromPublicArea=True&amp;isModal=False" TargetMode="External"/><Relationship Id="rId904" Type="http://schemas.openxmlformats.org/officeDocument/2006/relationships/hyperlink" Target="mailto:morajeisson@gmail.com" TargetMode="External"/><Relationship Id="rId909" Type="http://schemas.openxmlformats.org/officeDocument/2006/relationships/hyperlink" Target="mailto:byningenieriayservicios@gmail.com" TargetMode="External"/><Relationship Id="rId908" Type="http://schemas.openxmlformats.org/officeDocument/2006/relationships/hyperlink" Target="https://community.secop.gov.co/Public/Tendering/OpportunityDetail/Index?noticeUID=CO1.NTC.2469120&amp;isFromPublicArea=True&amp;isModal=False" TargetMode="External"/><Relationship Id="rId903" Type="http://schemas.openxmlformats.org/officeDocument/2006/relationships/hyperlink" Target="mailto:morajeisson@gmail.com" TargetMode="External"/><Relationship Id="rId902" Type="http://schemas.openxmlformats.org/officeDocument/2006/relationships/hyperlink" Target="https://community.secop.gov.co/Public/Tendering/OpportunityDetail/Index?noticeUID=CO1.NTC.2468185&amp;isFromPublicArea=True&amp;isModal=False" TargetMode="External"/><Relationship Id="rId901" Type="http://schemas.openxmlformats.org/officeDocument/2006/relationships/hyperlink" Target="mailto:anilorac1896@gmail.com" TargetMode="External"/><Relationship Id="rId900" Type="http://schemas.openxmlformats.org/officeDocument/2006/relationships/hyperlink" Target="mailto:anilorac1896@gmail.com" TargetMode="External"/><Relationship Id="rId929" Type="http://schemas.openxmlformats.org/officeDocument/2006/relationships/hyperlink" Target="mailto:ut.usmedigital@gmail.com" TargetMode="External"/><Relationship Id="rId928" Type="http://schemas.openxmlformats.org/officeDocument/2006/relationships/hyperlink" Target="https://community.secop.gov.co/Public/Tendering/OpportunityDetail/Index?noticeUID=CO1.NTC.2436177&amp;isFromPublicArea=True&amp;isModal=False" TargetMode="External"/><Relationship Id="rId927" Type="http://schemas.openxmlformats.org/officeDocument/2006/relationships/hyperlink" Target="mailto:citiuscolombia@gmail.com" TargetMode="External"/><Relationship Id="rId926" Type="http://schemas.openxmlformats.org/officeDocument/2006/relationships/hyperlink" Target="https://community.secop.gov.co/Public/Tendering/OpportunityDetail/Index?noticeUID=CO1.NTC.2450986&amp;isFromPublicArea=True&amp;isModal=False" TargetMode="External"/><Relationship Id="rId921" Type="http://schemas.openxmlformats.org/officeDocument/2006/relationships/hyperlink" Target="mailto:solucef@gmail.com" TargetMode="External"/><Relationship Id="rId920" Type="http://schemas.openxmlformats.org/officeDocument/2006/relationships/hyperlink" Target="https://community.secop.gov.co/Public/Tendering/ContractNoticePhases/View?PPI=CO1.PPI.15825054&amp;isFromPublicArea=True&amp;isModal=False" TargetMode="External"/><Relationship Id="rId925" Type="http://schemas.openxmlformats.org/officeDocument/2006/relationships/hyperlink" Target="mailto:licitacionesjk@gmail.com" TargetMode="External"/><Relationship Id="rId924" Type="http://schemas.openxmlformats.org/officeDocument/2006/relationships/hyperlink" Target="https://community.secop.gov.co/Public/Tendering/OpportunityDetail/Index?noticeUID=CO1.NTC.2420042&amp;isFromPublicArea=True&amp;isModal=False" TargetMode="External"/><Relationship Id="rId923" Type="http://schemas.openxmlformats.org/officeDocument/2006/relationships/hyperlink" Target="mailto:solucef@gmail.com" TargetMode="External"/><Relationship Id="rId922" Type="http://schemas.openxmlformats.org/officeDocument/2006/relationships/hyperlink" Target="https://community.secop.gov.co/Public/Tendering/OpportunityDetail/Index?noticeUID=CO1.NTC.2443298&amp;isFromPublicArea=True&amp;isModal=False" TargetMode="External"/><Relationship Id="rId918" Type="http://schemas.openxmlformats.org/officeDocument/2006/relationships/hyperlink" Target="https://community.secop.gov.co/Public/Tendering/OpportunityDetail/Index?noticeUID=CO1.NTC.2417534&amp;isFromPublicArea=True&amp;isModal=False" TargetMode="External"/><Relationship Id="rId917" Type="http://schemas.openxmlformats.org/officeDocument/2006/relationships/hyperlink" Target="mailto:licitaciones_2018@hotmail.com" TargetMode="External"/><Relationship Id="rId916" Type="http://schemas.openxmlformats.org/officeDocument/2006/relationships/hyperlink" Target="https://community.secop.gov.co/Public/Tendering/OpportunityDetail/Index?noticeUID=CO1.NTC.2396155&amp;isFromPublicArea=True&amp;isModal=False" TargetMode="External"/><Relationship Id="rId915" Type="http://schemas.openxmlformats.org/officeDocument/2006/relationships/hyperlink" Target="mailto:solucionesinformaticasventas1@gmail.com" TargetMode="External"/><Relationship Id="rId919" Type="http://schemas.openxmlformats.org/officeDocument/2006/relationships/hyperlink" Target="about:blank" TargetMode="External"/><Relationship Id="rId910" Type="http://schemas.openxmlformats.org/officeDocument/2006/relationships/hyperlink" Target="https://community.secop.gov.co/Public/Tendering/OpportunityDetail/Index?noticeUID=CO1.NTC.2451534&amp;isFromPublicArea=True&amp;isModal=False" TargetMode="External"/><Relationship Id="rId914" Type="http://schemas.openxmlformats.org/officeDocument/2006/relationships/hyperlink" Target="https://community.secop.gov.co/Public/Tendering/OpportunityDetail/Index?noticeUID=CO1.NTC.2439120&amp;isFromPublicArea=True&amp;isModal=False" TargetMode="External"/><Relationship Id="rId913" Type="http://schemas.openxmlformats.org/officeDocument/2006/relationships/hyperlink" Target="mailto:polizas.grupoempresarial@gmail.com" TargetMode="External"/><Relationship Id="rId912" Type="http://schemas.openxmlformats.org/officeDocument/2006/relationships/hyperlink" Target="https://community.secop.gov.co/Public/Tendering/OpportunityDetail/Index?noticeUID=CO1.NTC.2445479&amp;isFromPublicArea=True&amp;isModal=False" TargetMode="External"/><Relationship Id="rId911" Type="http://schemas.openxmlformats.org/officeDocument/2006/relationships/hyperlink" Target="mailto:luisantoniomojica@gmail.com" TargetMode="External"/><Relationship Id="rId629" Type="http://schemas.openxmlformats.org/officeDocument/2006/relationships/hyperlink" Target="mailto:camachohelminson@hotmail.com" TargetMode="External"/><Relationship Id="rId624" Type="http://schemas.openxmlformats.org/officeDocument/2006/relationships/hyperlink" Target="https://community.secop.gov.co/Public/Tendering/ContractNoticePhases/View?PPI=CO1.PPI.12784252&amp;isFromPublicArea=True&amp;isModal=False" TargetMode="External"/><Relationship Id="rId866" Type="http://schemas.openxmlformats.org/officeDocument/2006/relationships/hyperlink" Target="https://community.secop.gov.co/Public/Tendering/OpportunityDetail/Index?noticeUID=CO1.NTC.2404671&amp;isFromPublicArea=True&amp;isModal=False" TargetMode="External"/><Relationship Id="rId623" Type="http://schemas.openxmlformats.org/officeDocument/2006/relationships/hyperlink" Target="mailto:edgar.goyeneche@gobiernobogota.gov.co" TargetMode="External"/><Relationship Id="rId865" Type="http://schemas.openxmlformats.org/officeDocument/2006/relationships/hyperlink" Target="mailto:sandreaarias@hotmail.com" TargetMode="External"/><Relationship Id="rId622" Type="http://schemas.openxmlformats.org/officeDocument/2006/relationships/hyperlink" Target="mailto:edgargoyeneche41@yahoo.com" TargetMode="External"/><Relationship Id="rId864" Type="http://schemas.openxmlformats.org/officeDocument/2006/relationships/hyperlink" Target="https://community.secop.gov.co/Public/Tendering/OpportunityDetail/Index?noticeUID=CO1.NTC.2404906&amp;isFromPublicArea=True&amp;isModal=False" TargetMode="External"/><Relationship Id="rId621" Type="http://schemas.openxmlformats.org/officeDocument/2006/relationships/hyperlink" Target="https://community.secop.gov.co/Public/Tendering/ContractNoticePhases/View?PPI=CO1.PPI.12788202&amp;isFromPublicArea=True&amp;isModal=False" TargetMode="External"/><Relationship Id="rId863" Type="http://schemas.openxmlformats.org/officeDocument/2006/relationships/hyperlink" Target="https://community.secop.gov.co/Public/Tendering/OpportunityDetail/Index?noticeUID=CO1.NTC.2403556&amp;isFromPublicArea=True&amp;isModal=False" TargetMode="External"/><Relationship Id="rId628" Type="http://schemas.openxmlformats.org/officeDocument/2006/relationships/hyperlink" Target="mailto:camachohelminson@hotmail.com" TargetMode="External"/><Relationship Id="rId627" Type="http://schemas.openxmlformats.org/officeDocument/2006/relationships/hyperlink" Target="https://community.secop.gov.co/Public/Tendering/OpportunityDetail/Index?noticeUID=CO1.NTC.1903127&amp;isFromPublicArea=True&amp;isModal=False" TargetMode="External"/><Relationship Id="rId869" Type="http://schemas.openxmlformats.org/officeDocument/2006/relationships/hyperlink" Target="https://community.secop.gov.co/Public/Tendering/OpportunityDetail/Index?noticeUID=CO1.NTC.2421805&amp;isFromPublicArea=True&amp;isModal=False" TargetMode="External"/><Relationship Id="rId626" Type="http://schemas.openxmlformats.org/officeDocument/2006/relationships/hyperlink" Target="mailto:miguel.moya@gobiernobogota.gov.co" TargetMode="External"/><Relationship Id="rId868" Type="http://schemas.openxmlformats.org/officeDocument/2006/relationships/hyperlink" Target="https://community.secop.gov.co/Public/Tendering/OpportunityDetail/Index?noticeUID=CO1.NTC.2404758&amp;isFromPublicArea=True&amp;isModal=False" TargetMode="External"/><Relationship Id="rId625" Type="http://schemas.openxmlformats.org/officeDocument/2006/relationships/hyperlink" Target="mailto:felipemoyabonilla@gmail.com" TargetMode="External"/><Relationship Id="rId867" Type="http://schemas.openxmlformats.org/officeDocument/2006/relationships/hyperlink" Target="mailto:laura.rodriguez@gobiernobogota.gov.co" TargetMode="External"/><Relationship Id="rId620" Type="http://schemas.openxmlformats.org/officeDocument/2006/relationships/hyperlink" Target="mailto:enver.lopez@gobiernobogota.gov.co" TargetMode="External"/><Relationship Id="rId862" Type="http://schemas.openxmlformats.org/officeDocument/2006/relationships/hyperlink" Target="https://community.secop.gov.co/Public/Tendering/OpportunityDetail/Index?noticeUID=CO1.NTC.2400772&amp;isFromPublicArea=True&amp;isModal=False" TargetMode="External"/><Relationship Id="rId861" Type="http://schemas.openxmlformats.org/officeDocument/2006/relationships/hyperlink" Target="https://community.secop.gov.co/Public/Tendering/OpportunityDetail/Index?noticeUID=CO1.NTC.2400475&amp;isFromPublicArea=True&amp;isModal=False" TargetMode="External"/><Relationship Id="rId860" Type="http://schemas.openxmlformats.org/officeDocument/2006/relationships/hyperlink" Target="mailto:ncorderon@gmail.com" TargetMode="External"/><Relationship Id="rId619" Type="http://schemas.openxmlformats.org/officeDocument/2006/relationships/hyperlink" Target="mailto:ejulainll505@gmail.com" TargetMode="External"/><Relationship Id="rId618" Type="http://schemas.openxmlformats.org/officeDocument/2006/relationships/hyperlink" Target="https://community.secop.gov.co/Public/Tendering/OpportunityDetail/Index?noticeUID=CO1.NTC.1902885&amp;isFromPublicArea=True&amp;isModal=False" TargetMode="External"/><Relationship Id="rId613" Type="http://schemas.openxmlformats.org/officeDocument/2006/relationships/hyperlink" Target="mailto:carlos.jimenez@gobiernobogota.gov.co" TargetMode="External"/><Relationship Id="rId855" Type="http://schemas.openxmlformats.org/officeDocument/2006/relationships/hyperlink" Target="https://community.secop.gov.co/Public/Tendering/OpportunityDetail/Index?noticeUID=CO1.NTC.2382854&amp;isFromPublicArea=True&amp;isModal=False" TargetMode="External"/><Relationship Id="rId612" Type="http://schemas.openxmlformats.org/officeDocument/2006/relationships/hyperlink" Target="mailto:andyjim31@gmail.com" TargetMode="External"/><Relationship Id="rId854" Type="http://schemas.openxmlformats.org/officeDocument/2006/relationships/hyperlink" Target="https://community.secop.gov.co/Public/Tendering/OpportunityDetail/Index?noticeUID=CO1.NTC.2381583&amp;isFromPublicArea=True&amp;isModal=False" TargetMode="External"/><Relationship Id="rId611" Type="http://schemas.openxmlformats.org/officeDocument/2006/relationships/hyperlink" Target="https://community.secop.gov.co/Public/Tendering/OpportunityDetail/Index?noticeUID=CO1.NTC.1901486&amp;isFromPublicArea=True&amp;isModal=False" TargetMode="External"/><Relationship Id="rId853" Type="http://schemas.openxmlformats.org/officeDocument/2006/relationships/hyperlink" Target="https://community.secop.gov.co/Public/Tendering/OpportunityDetail/Index?noticeUID=CO1.NTC.2382062&amp;isFromPublicArea=True&amp;isModal=False" TargetMode="External"/><Relationship Id="rId610" Type="http://schemas.openxmlformats.org/officeDocument/2006/relationships/hyperlink" Target="https://community.secop.gov.co/Public/Tendering/OpportunityDetail/Index?noticeUID=CO1.NTC.1902020&amp;isFromPublicArea=True&amp;isModal=False" TargetMode="External"/><Relationship Id="rId852" Type="http://schemas.openxmlformats.org/officeDocument/2006/relationships/hyperlink" Target="https://community.secop.gov.co/Public/Tendering/OpportunityDetail/Index?noticeUID=CO1.NTC.2382329&amp;isFromPublicArea=True&amp;isModal=False" TargetMode="External"/><Relationship Id="rId617" Type="http://schemas.openxmlformats.org/officeDocument/2006/relationships/hyperlink" Target="mailto:agudelofabio9@gmail.com" TargetMode="External"/><Relationship Id="rId859" Type="http://schemas.openxmlformats.org/officeDocument/2006/relationships/hyperlink" Target="https://community.secop.gov.co/Public/Tendering/OpportunityDetail/Index?noticeUID=CO1.NTC.2397214&amp;isFromPublicArea=True&amp;isModal=False" TargetMode="External"/><Relationship Id="rId616" Type="http://schemas.openxmlformats.org/officeDocument/2006/relationships/hyperlink" Target="https://community.secop.gov.co/Public/Tendering/OpportunityDetail/Index?noticeUID=CO1.NTC.1902800&amp;isFromPublicArea=True&amp;isModal=False" TargetMode="External"/><Relationship Id="rId858" Type="http://schemas.openxmlformats.org/officeDocument/2006/relationships/hyperlink" Target="https://community.secop.gov.co/Public/Tendering/OpportunityDetail/Index?noticeUID=CO1.NTC.2396212&amp;isFromPublicArea=True&amp;isModal=False" TargetMode="External"/><Relationship Id="rId615" Type="http://schemas.openxmlformats.org/officeDocument/2006/relationships/hyperlink" Target="mailto:jonathanplazas@yahoo.com" TargetMode="External"/><Relationship Id="rId857" Type="http://schemas.openxmlformats.org/officeDocument/2006/relationships/hyperlink" Target="https://community.secop.gov.co/Public/Tendering/OpportunityDetail/Index?noticeUID=CO1.NTC.2394892&amp;isFromPublicArea=True&amp;isModal=False" TargetMode="External"/><Relationship Id="rId614" Type="http://schemas.openxmlformats.org/officeDocument/2006/relationships/hyperlink" Target="https://community.secop.gov.co/Public/Tendering/OpportunityDetail/Index?noticeUID=CO1.NTC.1903052&amp;isFromPublicArea=True&amp;isModal=False" TargetMode="External"/><Relationship Id="rId856" Type="http://schemas.openxmlformats.org/officeDocument/2006/relationships/hyperlink" Target="mailto:juridica@ica.gov.co" TargetMode="External"/><Relationship Id="rId851" Type="http://schemas.openxmlformats.org/officeDocument/2006/relationships/hyperlink" Target="https://community.secop.gov.co/Public/Tendering/OpportunityDetail/Index?noticeUID=CO1.NTC.2381893&amp;isFromPublicArea=True&amp;isModal=False" TargetMode="External"/><Relationship Id="rId850" Type="http://schemas.openxmlformats.org/officeDocument/2006/relationships/hyperlink" Target="https://community.secop.gov.co/Public/Tendering/OpportunityDetail/Index?noticeUID=CO1.NTC.2375279&amp;isFromPublicArea=True&amp;isModal=False" TargetMode="External"/><Relationship Id="rId409" Type="http://schemas.openxmlformats.org/officeDocument/2006/relationships/hyperlink" Target="https://community.secop.gov.co/Public/Tendering/OpportunityDetail/Index?noticeUID=CO1.NTC.1848210&amp;isFromPublicArea=True&amp;isModal=False" TargetMode="External"/><Relationship Id="rId404" Type="http://schemas.openxmlformats.org/officeDocument/2006/relationships/hyperlink" Target="https://community.secop.gov.co/Public/Tendering/OpportunityDetail/Index?noticeUID=CO1.NTC.1842247&amp;isFromPublicArea=True&amp;isModal=False" TargetMode="External"/><Relationship Id="rId646" Type="http://schemas.openxmlformats.org/officeDocument/2006/relationships/hyperlink" Target="mailto:andreaguzmanbarbosa16@gmail.com" TargetMode="External"/><Relationship Id="rId888" Type="http://schemas.openxmlformats.org/officeDocument/2006/relationships/hyperlink" Target="mailto:alejoarpioni@gmail.com" TargetMode="External"/><Relationship Id="rId403" Type="http://schemas.openxmlformats.org/officeDocument/2006/relationships/hyperlink" Target="mailto:valeria.gomez@gobiernobogota.gov.co" TargetMode="External"/><Relationship Id="rId645" Type="http://schemas.openxmlformats.org/officeDocument/2006/relationships/hyperlink" Target="https://community.secop.gov.co/Public/Tendering/OpportunityDetail/Index?noticeUID=CO1.NTC.1917981&amp;isFromPublicArea=True&amp;isModal=False" TargetMode="External"/><Relationship Id="rId887" Type="http://schemas.openxmlformats.org/officeDocument/2006/relationships/hyperlink" Target="https://colombiacompra.gov.co/tienda-virtual-del-estado-colombiano/ordenes-compra/?number_order=82323&amp;state=&amp;entity=&amp;tool=&amp;date_to&amp;date_from" TargetMode="External"/><Relationship Id="rId402" Type="http://schemas.openxmlformats.org/officeDocument/2006/relationships/hyperlink" Target="mailto:valeriagomezmontana@gmail.com" TargetMode="External"/><Relationship Id="rId644" Type="http://schemas.openxmlformats.org/officeDocument/2006/relationships/hyperlink" Target="mailto:oscarful78@gmail.com" TargetMode="External"/><Relationship Id="rId886" Type="http://schemas.openxmlformats.org/officeDocument/2006/relationships/hyperlink" Target="mailto:ccejairoosorio@unicontacto.com" TargetMode="External"/><Relationship Id="rId401" Type="http://schemas.openxmlformats.org/officeDocument/2006/relationships/hyperlink" Target="https://community.secop.gov.co/Public/Tendering/OpportunityDetail/Index?noticeUID=CO1.NTC.1841989&amp;isFromPublicArea=True&amp;isModal=False" TargetMode="External"/><Relationship Id="rId643" Type="http://schemas.openxmlformats.org/officeDocument/2006/relationships/hyperlink" Target="https://community.secop.gov.co/Public/Tendering/OpportunityDetail/Index?noticeUID=CO1.NTC.1913528&amp;isFromPublicArea=True&amp;isModal=False" TargetMode="External"/><Relationship Id="rId885" Type="http://schemas.openxmlformats.org/officeDocument/2006/relationships/hyperlink" Target="https://colombiacompra.gov.co/tienda-virtual-del-estado-colombiano/ordenes-compra/?number_order=82330&amp;state=&amp;entity=&amp;tool=&amp;date_to&amp;date_from" TargetMode="External"/><Relationship Id="rId408" Type="http://schemas.openxmlformats.org/officeDocument/2006/relationships/hyperlink" Target="mailto:milejuan21@gmail.com" TargetMode="External"/><Relationship Id="rId407" Type="http://schemas.openxmlformats.org/officeDocument/2006/relationships/hyperlink" Target="https://community.secop.gov.co/Public/Tendering/OpportunityDetail/Index?noticeUID=CO1.NTC.1847598&amp;isFromPublicArea=True&amp;isModal=False" TargetMode="External"/><Relationship Id="rId649" Type="http://schemas.openxmlformats.org/officeDocument/2006/relationships/hyperlink" Target="mailto:ismael.castiblanco@gobiernobogota.gov.co" TargetMode="External"/><Relationship Id="rId406" Type="http://schemas.openxmlformats.org/officeDocument/2006/relationships/hyperlink" Target="mailto:karen.cardenas@gobiernobogota.gov.co" TargetMode="External"/><Relationship Id="rId648" Type="http://schemas.openxmlformats.org/officeDocument/2006/relationships/hyperlink" Target="mailto:andrescastiblancoreyes@gmail.com" TargetMode="External"/><Relationship Id="rId405" Type="http://schemas.openxmlformats.org/officeDocument/2006/relationships/hyperlink" Target="mailto:karendayac@gmail.com" TargetMode="External"/><Relationship Id="rId647" Type="http://schemas.openxmlformats.org/officeDocument/2006/relationships/hyperlink" Target="https://community.secop.gov.co/Public/Tendering/OpportunityDetail/Index?noticeUID=CO1.NTC.1921115&amp;isFromPublicArea=True&amp;isModal=False" TargetMode="External"/><Relationship Id="rId889" Type="http://schemas.openxmlformats.org/officeDocument/2006/relationships/hyperlink" Target="mailto:alejoarpioni@gmail.com" TargetMode="External"/><Relationship Id="rId880" Type="http://schemas.openxmlformats.org/officeDocument/2006/relationships/hyperlink" Target="mailto:victorakeronte@gmail.com" TargetMode="External"/><Relationship Id="rId400" Type="http://schemas.openxmlformats.org/officeDocument/2006/relationships/hyperlink" Target="mailto:linagarzon.chc@gmail.com" TargetMode="External"/><Relationship Id="rId642" Type="http://schemas.openxmlformats.org/officeDocument/2006/relationships/hyperlink" Target="mailto:alexandra.pava1419@gmail.com" TargetMode="External"/><Relationship Id="rId884" Type="http://schemas.openxmlformats.org/officeDocument/2006/relationships/hyperlink" Target="mailto:ecaro@keymarket.com.co" TargetMode="External"/><Relationship Id="rId641" Type="http://schemas.openxmlformats.org/officeDocument/2006/relationships/hyperlink" Target="https://community.secop.gov.co/Public/Tendering/OpportunityDetail/Index?noticeUID=CO1.NTC.1912255&amp;isFromPublicArea=True&amp;isModal=False" TargetMode="External"/><Relationship Id="rId883" Type="http://schemas.openxmlformats.org/officeDocument/2006/relationships/hyperlink" Target="https://community.secop.gov.co/Public/Tendering/OpportunityDetail/Index?noticeUID=CO1.NTC.2442921&amp;isFromPublicArea=True&amp;isModal=False" TargetMode="External"/><Relationship Id="rId640" Type="http://schemas.openxmlformats.org/officeDocument/2006/relationships/hyperlink" Target="mailto:ingrid940923@gmail.com" TargetMode="External"/><Relationship Id="rId882" Type="http://schemas.openxmlformats.org/officeDocument/2006/relationships/hyperlink" Target="https://community.secop.gov.co/Public/Tendering/OpportunityDetail/Index?noticeUID=CO1.NTC.2419278&amp;isFromPublicArea=True&amp;isModal=False" TargetMode="External"/><Relationship Id="rId881" Type="http://schemas.openxmlformats.org/officeDocument/2006/relationships/hyperlink" Target="https://community.secop.gov.co/Public/Tendering/OpportunityDetail/Index?noticeUID=CO1.NTC.2438853&amp;isFromPublicArea=True&amp;isModal=False" TargetMode="External"/><Relationship Id="rId635" Type="http://schemas.openxmlformats.org/officeDocument/2006/relationships/hyperlink" Target="https://community.secop.gov.co/Public/Tendering/OpportunityDetail/Index?noticeUID=CO1.NTC.1909534&amp;isFromPublicArea=True&amp;isModal=False" TargetMode="External"/><Relationship Id="rId877" Type="http://schemas.openxmlformats.org/officeDocument/2006/relationships/hyperlink" Target="https://community.secop.gov.co/Public/Tendering/OpportunityDetail/Index?noticeUID=CO1.NTC.2361050&amp;isFromPublicArea=True&amp;isModal=False" TargetMode="External"/><Relationship Id="rId634" Type="http://schemas.openxmlformats.org/officeDocument/2006/relationships/hyperlink" Target="mailto:afbetancourtg@unal.edu.co" TargetMode="External"/><Relationship Id="rId876" Type="http://schemas.openxmlformats.org/officeDocument/2006/relationships/hyperlink" Target="https://community.secop.gov.co/Public/Tendering/OpportunityDetail/Index?noticeUID=CO1.NTC.2423207&amp;isFromPublicArea=True&amp;isModal=False" TargetMode="External"/><Relationship Id="rId633" Type="http://schemas.openxmlformats.org/officeDocument/2006/relationships/hyperlink" Target="https://community.secop.gov.co/Public/Tendering/OpportunityDetail/Index?noticeUID=CO1.NTC.1909411&amp;isFromPublicArea=True&amp;isModal=False" TargetMode="External"/><Relationship Id="rId875" Type="http://schemas.openxmlformats.org/officeDocument/2006/relationships/hyperlink" Target="mailto:contador@importarex.com" TargetMode="External"/><Relationship Id="rId632" Type="http://schemas.openxmlformats.org/officeDocument/2006/relationships/hyperlink" Target="mailto:camilo.ramos@gobiernobogota.gov.co" TargetMode="External"/><Relationship Id="rId874" Type="http://schemas.openxmlformats.org/officeDocument/2006/relationships/hyperlink" Target="https://community.secop.gov.co/Public/Tendering/OpportunityDetail/Index?noticeUID=CO1.NTC.2433571&amp;isFromPublicArea=True&amp;isModal=False" TargetMode="External"/><Relationship Id="rId639" Type="http://schemas.openxmlformats.org/officeDocument/2006/relationships/hyperlink" Target="mailto:ingrid940923@gmail.com" TargetMode="External"/><Relationship Id="rId638" Type="http://schemas.openxmlformats.org/officeDocument/2006/relationships/hyperlink" Target="https://community.secop.gov.co/Public/Tendering/OpportunityDetail/Index?noticeUID=CO1.NTC.1910430&amp;isFromPublicArea=True&amp;isModal=False" TargetMode="External"/><Relationship Id="rId637" Type="http://schemas.openxmlformats.org/officeDocument/2006/relationships/hyperlink" Target="mailto:ernesto.coy@gobiernobogota.gov.co" TargetMode="External"/><Relationship Id="rId879" Type="http://schemas.openxmlformats.org/officeDocument/2006/relationships/hyperlink" Target="https://community.secop.gov.co/Public/Tendering/OpportunityDetail/Index?noticeUID=CO1.NTC.2443071&amp;isFromPublicArea=True&amp;isModal=False" TargetMode="External"/><Relationship Id="rId636" Type="http://schemas.openxmlformats.org/officeDocument/2006/relationships/hyperlink" Target="mailto:ernestocoy@hotmail.com" TargetMode="External"/><Relationship Id="rId878" Type="http://schemas.openxmlformats.org/officeDocument/2006/relationships/hyperlink" Target="https://community.secop.gov.co/Public/Tendering/OpportunityDetail/Index?noticeUID=CO1.NTC.2349213&amp;isFromPublicArea=True&amp;isModal=False" TargetMode="External"/><Relationship Id="rId631" Type="http://schemas.openxmlformats.org/officeDocument/2006/relationships/hyperlink" Target="mailto:ramos.camilo@hotmail.es" TargetMode="External"/><Relationship Id="rId873" Type="http://schemas.openxmlformats.org/officeDocument/2006/relationships/hyperlink" Target="https://community.secop.gov.co/Public/Tendering/OpportunityDetail/Index?noticeUID=CO1.NTC.2426500&amp;isFromPublicArea=True&amp;isModal=False" TargetMode="External"/><Relationship Id="rId630" Type="http://schemas.openxmlformats.org/officeDocument/2006/relationships/hyperlink" Target="https://community.secop.gov.co/Public/Tendering/OpportunityDetail/Index?noticeUID=CO1.NTC.1902940&amp;isFromPublicArea=True&amp;isModal=False" TargetMode="External"/><Relationship Id="rId872" Type="http://schemas.openxmlformats.org/officeDocument/2006/relationships/hyperlink" Target="mailto:joshuada.ardilaga@esap.edu.co" TargetMode="External"/><Relationship Id="rId871" Type="http://schemas.openxmlformats.org/officeDocument/2006/relationships/hyperlink" Target="mailto:joshuada.ardilaga@esap.edu.co" TargetMode="External"/><Relationship Id="rId870" Type="http://schemas.openxmlformats.org/officeDocument/2006/relationships/hyperlink" Target="https://community.secop.gov.co/Public/Tendering/OpportunityDetail/Index?noticeUID=CO1.NTC.2426629&amp;isFromPublicArea=True&amp;isModal=False" TargetMode="External"/><Relationship Id="rId829" Type="http://schemas.openxmlformats.org/officeDocument/2006/relationships/hyperlink" Target="https://community.secop.gov.co/Public/Tendering/OpportunityDetail/Index?noticeUID=CO1.NTC.2300243&amp;isFromPublicArea=True&amp;isModal=False" TargetMode="External"/><Relationship Id="rId828" Type="http://schemas.openxmlformats.org/officeDocument/2006/relationships/hyperlink" Target="https://community.secop.gov.co/Public/Tendering/OpportunityDetail/Index?noticeUID=CO1.NTC.2299412&amp;isFromPublicArea=True&amp;isModal=False" TargetMode="External"/><Relationship Id="rId827" Type="http://schemas.openxmlformats.org/officeDocument/2006/relationships/hyperlink" Target="https://community.secop.gov.co/Public/Tendering/OpportunityDetail/Index?noticeUID=CO1.NTC.2298452&amp;isFromPublicArea=True&amp;isModal=False" TargetMode="External"/><Relationship Id="rId822" Type="http://schemas.openxmlformats.org/officeDocument/2006/relationships/hyperlink" Target="https://community.secop.gov.co/Public/Tendering/OpportunityDetail/Index?noticeUID=CO1.NTC.2295418&amp;isFromPublicArea=True&amp;isModal=False" TargetMode="External"/><Relationship Id="rId821" Type="http://schemas.openxmlformats.org/officeDocument/2006/relationships/hyperlink" Target="https://community.secop.gov.co/Public/Tendering/OpportunityDetail/Index?noticeUID=CO1.NTC.2287373&amp;isFromPublicArea=True&amp;isModal=False" TargetMode="External"/><Relationship Id="rId820" Type="http://schemas.openxmlformats.org/officeDocument/2006/relationships/hyperlink" Target="mailto:luisa.ravelo@gobiernobogota.gov.co" TargetMode="External"/><Relationship Id="rId826" Type="http://schemas.openxmlformats.org/officeDocument/2006/relationships/hyperlink" Target="mailto:jorjillo2525@gmail.com" TargetMode="External"/><Relationship Id="rId825" Type="http://schemas.openxmlformats.org/officeDocument/2006/relationships/hyperlink" Target="mailto:jorjillo2525@gmail.com" TargetMode="External"/><Relationship Id="rId824" Type="http://schemas.openxmlformats.org/officeDocument/2006/relationships/hyperlink" Target="mailto:georgina.sanchez@gobiernobogota.gov.co" TargetMode="External"/><Relationship Id="rId823" Type="http://schemas.openxmlformats.org/officeDocument/2006/relationships/hyperlink" Target="mailto:adelaidaluna@hotmail.com" TargetMode="External"/><Relationship Id="rId819" Type="http://schemas.openxmlformats.org/officeDocument/2006/relationships/hyperlink" Target="mailto:luisaravelomoya@gmail.com" TargetMode="External"/><Relationship Id="rId818" Type="http://schemas.openxmlformats.org/officeDocument/2006/relationships/hyperlink" Target="https://community.secop.gov.co/Public/Tendering/OpportunityDetail/Index?noticeUID=CO1.NTC.2287362&amp;isFromPublicArea=True&amp;isModal=False" TargetMode="External"/><Relationship Id="rId817" Type="http://schemas.openxmlformats.org/officeDocument/2006/relationships/hyperlink" Target="mailto:yuri.cano@gobiernobogota.gov.co" TargetMode="External"/><Relationship Id="rId816" Type="http://schemas.openxmlformats.org/officeDocument/2006/relationships/hyperlink" Target="https://community.secop.gov.co/Public/Tendering/OpportunityDetail/Index?noticeUID=CO1.NTC.2287752&amp;isFromPublicArea=True&amp;isModal=False" TargetMode="External"/><Relationship Id="rId811" Type="http://schemas.openxmlformats.org/officeDocument/2006/relationships/hyperlink" Target="https://community.secop.gov.co/Public/Tendering/OpportunityDetail/Index?noticeUID=CO1.NTC.2282865&amp;isFromPublicArea=True&amp;isModal=False" TargetMode="External"/><Relationship Id="rId810" Type="http://schemas.openxmlformats.org/officeDocument/2006/relationships/hyperlink" Target="mailto:luisg.camargo@gobiernobogota.gov.co" TargetMode="External"/><Relationship Id="rId815" Type="http://schemas.openxmlformats.org/officeDocument/2006/relationships/hyperlink" Target="mailto:angievillabona28@gmail.com" TargetMode="External"/><Relationship Id="rId814" Type="http://schemas.openxmlformats.org/officeDocument/2006/relationships/hyperlink" Target="mailto:angievillabona28@gmail.com" TargetMode="External"/><Relationship Id="rId813" Type="http://schemas.openxmlformats.org/officeDocument/2006/relationships/hyperlink" Target="https://community.secop.gov.co/Public/Tendering/OpportunityDetail/Index?noticeUID=CO1.NTC.2284090&amp;isFromPublicArea=True&amp;isModal=False" TargetMode="External"/><Relationship Id="rId812" Type="http://schemas.openxmlformats.org/officeDocument/2006/relationships/hyperlink" Target="mailto:derly.cubillos@gobiernobogota.gov.co" TargetMode="External"/><Relationship Id="rId609" Type="http://schemas.openxmlformats.org/officeDocument/2006/relationships/hyperlink" Target="mailto:alextibaduiza@yahoo.com" TargetMode="External"/><Relationship Id="rId608" Type="http://schemas.openxmlformats.org/officeDocument/2006/relationships/hyperlink" Target="mailto:alextibaduiza@yahoo.com" TargetMode="External"/><Relationship Id="rId607" Type="http://schemas.openxmlformats.org/officeDocument/2006/relationships/hyperlink" Target="https://community.secop.gov.co/Public/Tendering/OpportunityDetail/Index?noticeUID=CO1.NTC.1901716&amp;isFromPublicArea=True&amp;isModal=False" TargetMode="External"/><Relationship Id="rId849" Type="http://schemas.openxmlformats.org/officeDocument/2006/relationships/hyperlink" Target="https://community.secop.gov.co/Public/Tendering/OpportunityDetail/Index?noticeUID=CO1.NTC.2374464&amp;isFromPublicArea=True&amp;isModal=False" TargetMode="External"/><Relationship Id="rId602" Type="http://schemas.openxmlformats.org/officeDocument/2006/relationships/hyperlink" Target="mailto:estebanapolo@hotmail.com" TargetMode="External"/><Relationship Id="rId844" Type="http://schemas.openxmlformats.org/officeDocument/2006/relationships/hyperlink" Target="https://community.secop.gov.co/Public/Tendering/OpportunityDetail/Index?noticeUID=CO1.NTC.2360554&amp;isFromPublicArea=True&amp;isModal=False" TargetMode="External"/><Relationship Id="rId601" Type="http://schemas.openxmlformats.org/officeDocument/2006/relationships/hyperlink" Target="https://community.secop.gov.co/Public/Tendering/OpportunityDetail/Index?noticeUID=CO1.NTC.1900232&amp;isFromPublicArea=True&amp;isModal=False" TargetMode="External"/><Relationship Id="rId843" Type="http://schemas.openxmlformats.org/officeDocument/2006/relationships/hyperlink" Target="mailto:brigitte.leon@gobiernobogota.gov.co" TargetMode="External"/><Relationship Id="rId600" Type="http://schemas.openxmlformats.org/officeDocument/2006/relationships/hyperlink" Target="mailto:mylady1022@hotmail.com" TargetMode="External"/><Relationship Id="rId842" Type="http://schemas.openxmlformats.org/officeDocument/2006/relationships/hyperlink" Target="https://community.secop.gov.co/Public/Tendering/OpportunityDetail/Index?noticeUID=CO1.NTC.2351455&amp;isFromPublicArea=True&amp;isModal=False" TargetMode="External"/><Relationship Id="rId841" Type="http://schemas.openxmlformats.org/officeDocument/2006/relationships/hyperlink" Target="mailto:crilay22@hotmail.com" TargetMode="External"/><Relationship Id="rId606" Type="http://schemas.openxmlformats.org/officeDocument/2006/relationships/hyperlink" Target="mailto:Marlenbotia@hotmail.com" TargetMode="External"/><Relationship Id="rId848" Type="http://schemas.openxmlformats.org/officeDocument/2006/relationships/hyperlink" Target="mailto:leidy.juajibioy@gmail.com" TargetMode="External"/><Relationship Id="rId605" Type="http://schemas.openxmlformats.org/officeDocument/2006/relationships/hyperlink" Target="https://community.secop.gov.co/Public/Tendering/OpportunityDetail/Index?noticeUID=CO1.NTC.1901471&amp;isFromPublicArea=True&amp;isModal=False" TargetMode="External"/><Relationship Id="rId847" Type="http://schemas.openxmlformats.org/officeDocument/2006/relationships/hyperlink" Target="https://community.secop.gov.co/Public/Tendering/OpportunityDetail/Index?noticeUID=CO1.NTC.2373130&amp;isFromPublicArea=True&amp;isModal=False" TargetMode="External"/><Relationship Id="rId604" Type="http://schemas.openxmlformats.org/officeDocument/2006/relationships/hyperlink" Target="mailto:soffymartinezm@gmail.com" TargetMode="External"/><Relationship Id="rId846" Type="http://schemas.openxmlformats.org/officeDocument/2006/relationships/hyperlink" Target="https://community.secop.gov.co/Public/Tendering/OpportunityDetail/Index?noticeUID=CO1.NTC.2373025&amp;isFromPublicArea=True&amp;isModal=False" TargetMode="External"/><Relationship Id="rId603" Type="http://schemas.openxmlformats.org/officeDocument/2006/relationships/hyperlink" Target="https://community.secop.gov.co/Public/Tendering/OpportunityDetail/Index?noticeUID=CO1.NTC.1900186&amp;isFromPublicArea=True&amp;isModal=False" TargetMode="External"/><Relationship Id="rId845" Type="http://schemas.openxmlformats.org/officeDocument/2006/relationships/hyperlink" Target="https://colombiacompra.gov.co/tienda-virtual-del-estado-colombiano/ordenes-compra/?number_order=78881&amp;state=&amp;entity=&amp;tool=&amp;date_to&amp;date_from" TargetMode="External"/><Relationship Id="rId840" Type="http://schemas.openxmlformats.org/officeDocument/2006/relationships/hyperlink" Target="mailto:crilay22@hotmail.com" TargetMode="External"/><Relationship Id="rId839" Type="http://schemas.openxmlformats.org/officeDocument/2006/relationships/hyperlink" Target="https://community.secop.gov.co/Public/Tendering/OpportunityDetail/Index?noticeUID=CO1.NTC.2343286&amp;isFromPublicArea=True&amp;isModal=False" TargetMode="External"/><Relationship Id="rId838" Type="http://schemas.openxmlformats.org/officeDocument/2006/relationships/hyperlink" Target="https://community.secop.gov.co/Public/Tendering/OpportunityDetail/Index?noticeUID=CO1.NTC.2329522&amp;isFromPublicArea=True&amp;isModal=False" TargetMode="External"/><Relationship Id="rId833" Type="http://schemas.openxmlformats.org/officeDocument/2006/relationships/hyperlink" Target="https://community.secop.gov.co/Public/Tendering/OpportunityDetail/Index?noticeUID=CO1.NTC.2314209&amp;isFromPublicArea=True&amp;isModal=False" TargetMode="External"/><Relationship Id="rId832" Type="http://schemas.openxmlformats.org/officeDocument/2006/relationships/hyperlink" Target="https://community.secop.gov.co/Public/Tendering/OpportunityDetail/Index?noticeUID=CO1.NTC.2311978&amp;isFromPublicArea=True&amp;isModal=False" TargetMode="External"/><Relationship Id="rId831" Type="http://schemas.openxmlformats.org/officeDocument/2006/relationships/hyperlink" Target="https://community.secop.gov.co/Public/Tendering/OpportunityDetail/Index?noticeUID=CO1.NTC.2303942&amp;isFromPublicArea=True&amp;isModal=False" TargetMode="External"/><Relationship Id="rId830" Type="http://schemas.openxmlformats.org/officeDocument/2006/relationships/hyperlink" Target="https://community.secop.gov.co/Public/Tendering/OpportunityDetail/Index?noticeUID=CO1.NTC.2300955&amp;isFromPublicArea=True&amp;isModal=False" TargetMode="External"/><Relationship Id="rId837" Type="http://schemas.openxmlformats.org/officeDocument/2006/relationships/hyperlink" Target="https://community.secop.gov.co/Public/Tendering/OpportunityDetail/Index?noticeUID=CO1.NTC.2328245&amp;isFromPublicArea=True&amp;isModal=False" TargetMode="External"/><Relationship Id="rId836" Type="http://schemas.openxmlformats.org/officeDocument/2006/relationships/hyperlink" Target="mailto:aro2355@hotmail.com" TargetMode="External"/><Relationship Id="rId835" Type="http://schemas.openxmlformats.org/officeDocument/2006/relationships/hyperlink" Target="mailto:aro2355@hotmail.com" TargetMode="External"/><Relationship Id="rId834" Type="http://schemas.openxmlformats.org/officeDocument/2006/relationships/hyperlink" Target="mailto:javiro709@hotmail.com" TargetMode="External"/><Relationship Id="rId228" Type="http://schemas.openxmlformats.org/officeDocument/2006/relationships/hyperlink" Target="https://community.secop.gov.co/Public/Tendering/OpportunityDetail/Index?noticeUID=CO1.NTC.1806113&amp;isFromPublicArea=True&amp;isModal=False" TargetMode="External"/><Relationship Id="rId227" Type="http://schemas.openxmlformats.org/officeDocument/2006/relationships/hyperlink" Target="mailto:wilson.rincon@gobiernobogota.gov.co" TargetMode="External"/><Relationship Id="rId469" Type="http://schemas.openxmlformats.org/officeDocument/2006/relationships/hyperlink" Target="https://community.secop.gov.co/Public/Tendering/OpportunityDetail/Index?noticeUID=CO1.NTC.1869514&amp;isFromPublicArea=True&amp;isModal=False" TargetMode="External"/><Relationship Id="rId226" Type="http://schemas.openxmlformats.org/officeDocument/2006/relationships/hyperlink" Target="mailto:wer75@hotmail.com" TargetMode="External"/><Relationship Id="rId468" Type="http://schemas.openxmlformats.org/officeDocument/2006/relationships/hyperlink" Target="mailto:armandotr2806@gmail.com" TargetMode="External"/><Relationship Id="rId225" Type="http://schemas.openxmlformats.org/officeDocument/2006/relationships/hyperlink" Target="https://community.secop.gov.co/Public/Tendering/OpportunityDetail/Index?noticeUID=CO1.NTC.1806001&amp;isFromPublicArea=True&amp;isModal=False" TargetMode="External"/><Relationship Id="rId467" Type="http://schemas.openxmlformats.org/officeDocument/2006/relationships/hyperlink" Target="https://community.secop.gov.co/Public/Tendering/OpportunityDetail/Index?noticeUID=CO1.NTC.1867759&amp;isFromPublicArea=True&amp;isModal=False" TargetMode="External"/><Relationship Id="rId229" Type="http://schemas.openxmlformats.org/officeDocument/2006/relationships/hyperlink" Target="mailto:yevbnaranjo@hotmail.com" TargetMode="External"/><Relationship Id="rId220" Type="http://schemas.openxmlformats.org/officeDocument/2006/relationships/hyperlink" Target="mailto:alejandra.pabon@gobiernobogota.gov.co" TargetMode="External"/><Relationship Id="rId462" Type="http://schemas.openxmlformats.org/officeDocument/2006/relationships/hyperlink" Target="https://community.secop.gov.co/Public/Tendering/OpportunityDetail/Index?noticeUID=CO1.NTC.1867402&amp;isFromPublicArea=True&amp;isModal=False" TargetMode="External"/><Relationship Id="rId461" Type="http://schemas.openxmlformats.org/officeDocument/2006/relationships/hyperlink" Target="mailto:fundaciondeportivabosconia@gmail.com" TargetMode="External"/><Relationship Id="rId460" Type="http://schemas.openxmlformats.org/officeDocument/2006/relationships/hyperlink" Target="https://community.secop.gov.co/Public/Tendering/OpportunityDetail/Index?noticeUID=CO1.NTC.1866616&amp;isFromPublicArea=True&amp;isModal=False" TargetMode="External"/><Relationship Id="rId224" Type="http://schemas.openxmlformats.org/officeDocument/2006/relationships/hyperlink" Target="mailto:cristian.valencia@gobiernobogota.gov.co" TargetMode="External"/><Relationship Id="rId466" Type="http://schemas.openxmlformats.org/officeDocument/2006/relationships/hyperlink" Target="mailto:miguel_vargas1962@hotmail.com" TargetMode="External"/><Relationship Id="rId223" Type="http://schemas.openxmlformats.org/officeDocument/2006/relationships/hyperlink" Target="mailto:cvalenciabejarano@gmail.com" TargetMode="External"/><Relationship Id="rId465" Type="http://schemas.openxmlformats.org/officeDocument/2006/relationships/hyperlink" Target="https://community.secop.gov.co/Public/Tendering/OpportunityDetail/Index?noticeUID=CO1.NTC.1867511&amp;isFromPublicArea=True&amp;isModal=False" TargetMode="External"/><Relationship Id="rId222" Type="http://schemas.openxmlformats.org/officeDocument/2006/relationships/hyperlink" Target="https://community.secop.gov.co/Public/Tendering/OpportunityDetail/Index?noticeUID=CO1.NTC.1805246&amp;isFromPublicArea=True&amp;isModal=False" TargetMode="External"/><Relationship Id="rId464" Type="http://schemas.openxmlformats.org/officeDocument/2006/relationships/hyperlink" Target="mailto:diana.alvarez@gobiernobogota.gov.co" TargetMode="External"/><Relationship Id="rId221" Type="http://schemas.openxmlformats.org/officeDocument/2006/relationships/hyperlink" Target="https://community.secop.gov.co/Public/Tendering/OpportunityDetail/Index?noticeUID=CO1.NTC.1804482&amp;isFromPublicArea=True&amp;isModal=False" TargetMode="External"/><Relationship Id="rId463" Type="http://schemas.openxmlformats.org/officeDocument/2006/relationships/hyperlink" Target="mailto:diana.alvarez.ven@gmail.com" TargetMode="External"/><Relationship Id="rId217" Type="http://schemas.openxmlformats.org/officeDocument/2006/relationships/hyperlink" Target="mailto:maria.salamanca@gobiernobogota.gov.co" TargetMode="External"/><Relationship Id="rId459" Type="http://schemas.openxmlformats.org/officeDocument/2006/relationships/hyperlink" Target="mailto:alejandra.castro@gobiernobogota.gov.co" TargetMode="External"/><Relationship Id="rId216" Type="http://schemas.openxmlformats.org/officeDocument/2006/relationships/hyperlink" Target="mailto:angelicasalamancann@hotmail.com" TargetMode="External"/><Relationship Id="rId458" Type="http://schemas.openxmlformats.org/officeDocument/2006/relationships/hyperlink" Target="mailto:alejandracastromoreno16@hotmail.com" TargetMode="External"/><Relationship Id="rId215" Type="http://schemas.openxmlformats.org/officeDocument/2006/relationships/hyperlink" Target="https://community.secop.gov.co/Public/Tendering/OpportunityDetail/Index?noticeUID=CO1.NTC.1805317&amp;isFromPublicArea=True&amp;isModal=False" TargetMode="External"/><Relationship Id="rId457" Type="http://schemas.openxmlformats.org/officeDocument/2006/relationships/hyperlink" Target="https://community.secop.gov.co/Public/Tendering/OpportunityDetail/Index?noticeUID=CO1.NTC.1866198&amp;isFromPublicArea=True&amp;isModal=False" TargetMode="External"/><Relationship Id="rId699" Type="http://schemas.openxmlformats.org/officeDocument/2006/relationships/hyperlink" Target="mailto:dianiangels@gmail.com" TargetMode="External"/><Relationship Id="rId214" Type="http://schemas.openxmlformats.org/officeDocument/2006/relationships/hyperlink" Target="mailto:hammer.pacheco@gobiernobogota.gov.co" TargetMode="External"/><Relationship Id="rId456" Type="http://schemas.openxmlformats.org/officeDocument/2006/relationships/hyperlink" Target="mailto:admonmdiaz01@gmail.com" TargetMode="External"/><Relationship Id="rId698" Type="http://schemas.openxmlformats.org/officeDocument/2006/relationships/hyperlink" Target="https://www.secop.gov.co/CO1BusinessLine/Tendering/BuyerWorkAreaSpecificAreaGrids/RedirectToContractInNewWindow?mkey=dead3161_a301_461e_bff5_8e3afcaef38e&amp;docUniqueIdentifier=CO1.PCCNTR.2615431&amp;awardUniqueIdentifier=&amp;buyerDossierUniqueIdentifier=CO1.BDOS.2052923&amp;id=1114810" TargetMode="External"/><Relationship Id="rId219" Type="http://schemas.openxmlformats.org/officeDocument/2006/relationships/hyperlink" Target="mailto:alejhatakk@hotmail.com" TargetMode="External"/><Relationship Id="rId218" Type="http://schemas.openxmlformats.org/officeDocument/2006/relationships/hyperlink" Target="https://community.secop.gov.co/Public/Tendering/OpportunityDetail/Index?noticeUID=CO1.NTC.1804819&amp;isFromPublicArea=True&amp;isModal=False" TargetMode="External"/><Relationship Id="rId451" Type="http://schemas.openxmlformats.org/officeDocument/2006/relationships/hyperlink" Target="mailto:hamixon.leal@gmail.com" TargetMode="External"/><Relationship Id="rId693" Type="http://schemas.openxmlformats.org/officeDocument/2006/relationships/hyperlink" Target="mailto:Fernanda.benavides@gobiernobogota.gov.co" TargetMode="External"/><Relationship Id="rId450" Type="http://schemas.openxmlformats.org/officeDocument/2006/relationships/hyperlink" Target="https://community.secop.gov.co/Public/Tendering/OpportunityDetail/Index?noticeUID=CO1.NTC.1865406&amp;isFromPublicArea=True&amp;isModal=False" TargetMode="External"/><Relationship Id="rId692" Type="http://schemas.openxmlformats.org/officeDocument/2006/relationships/hyperlink" Target="https://www.secop.gov.co/CO1BusinessLine/Tendering/BuyerWorkAreaSpecificAreaGrids/RedirectToContractInNewWindow?mkey=4d12ee69_304f_439e_aa97_858287b0f03a&amp;docUniqueIdentifier=CO1.PCCNTR.2612767&amp;awardUniqueIdentifier=&amp;buyerDossierUniqueIdentifier=CO1.BDOS.2051022&amp;id=1113646" TargetMode="External"/><Relationship Id="rId691" Type="http://schemas.openxmlformats.org/officeDocument/2006/relationships/hyperlink" Target="https://community.secop.gov.co/Public/Tendering/OpportunityDetail/Index?noticeUID=CO1.NTC.2013610&amp;isFromPublicArea=True&amp;isModal=False" TargetMode="External"/><Relationship Id="rId690" Type="http://schemas.openxmlformats.org/officeDocument/2006/relationships/hyperlink" Target="https://community.secop.gov.co/Public/Tendering/OpportunityDetail/Index?noticeUID=CO1.NTC.1994932&amp;isFromPublicArea=True&amp;isModal=False" TargetMode="External"/><Relationship Id="rId213" Type="http://schemas.openxmlformats.org/officeDocument/2006/relationships/hyperlink" Target="mailto:hammer_908@hotmail.com" TargetMode="External"/><Relationship Id="rId455" Type="http://schemas.openxmlformats.org/officeDocument/2006/relationships/hyperlink" Target="https://community.secop.gov.co/Public/Tendering/OpportunityDetail/Index?noticeUID=CO1.NTC.1866401&amp;isFromPublicArea=True&amp;isModal=False" TargetMode="External"/><Relationship Id="rId697" Type="http://schemas.openxmlformats.org/officeDocument/2006/relationships/hyperlink" Target="https://community.secop.gov.co/Public/Tendering/OpportunityDetail/Index?noticeUID=CO1.NTC.2052470&amp;isFromPublicArea=True&amp;isModal=False" TargetMode="External"/><Relationship Id="rId212" Type="http://schemas.openxmlformats.org/officeDocument/2006/relationships/hyperlink" Target="https://community.secop.gov.co/Public/Tendering/OpportunityDetail/Index?noticeUID=CO1.NTC.1804700&amp;isFromPublicArea=True&amp;isModal=False" TargetMode="External"/><Relationship Id="rId454" Type="http://schemas.openxmlformats.org/officeDocument/2006/relationships/hyperlink" Target="mailto:carlos.vargas@gobiernobogota.gov.co" TargetMode="External"/><Relationship Id="rId696" Type="http://schemas.openxmlformats.org/officeDocument/2006/relationships/hyperlink" Target="mailto:rocio.garcia@gobiernobogota.gov.co" TargetMode="External"/><Relationship Id="rId211" Type="http://schemas.openxmlformats.org/officeDocument/2006/relationships/hyperlink" Target="mailto:jag2903@hotmail.com" TargetMode="External"/><Relationship Id="rId453" Type="http://schemas.openxmlformats.org/officeDocument/2006/relationships/hyperlink" Target="https://community.secop.gov.co/Public/Tendering/OpportunityDetail/Index?noticeUID=CO1.NTC.1865353&amp;isFromPublicArea=True&amp;isModal=False" TargetMode="External"/><Relationship Id="rId695" Type="http://schemas.openxmlformats.org/officeDocument/2006/relationships/hyperlink" Target="https://www.secop.gov.co/CO1BusinessLine/Tendering/BuyerWorkAreaSpecificAreaGrids/RedirectToContractInNewWindow?mkey=1bc0d59a_1377_415f_be0b_91a4ce62a634&amp;docUniqueIdentifier=CO1.PCCNTR.2614555&amp;awardUniqueIdentifier=&amp;buyerDossierUniqueIdentifier=CO1.BDOS.2052235&amp;id=1114457" TargetMode="External"/><Relationship Id="rId210" Type="http://schemas.openxmlformats.org/officeDocument/2006/relationships/hyperlink" Target="https://community.secop.gov.co/Public/Tendering/OpportunityDetail/Index?noticeUID=CO1.NTC.1804352&amp;isFromPublicArea=True&amp;isModal=False" TargetMode="External"/><Relationship Id="rId452" Type="http://schemas.openxmlformats.org/officeDocument/2006/relationships/hyperlink" Target="mailto:hamixon.leal@gobiernobogota.gov.co" TargetMode="External"/><Relationship Id="rId694" Type="http://schemas.openxmlformats.org/officeDocument/2006/relationships/hyperlink" Target="https://community.secop.gov.co/Public/Tendering/OpportunityDetail/Index?noticeUID=CO1.NTC.2051197&amp;isFromPublicArea=True&amp;isModal=False" TargetMode="External"/><Relationship Id="rId491" Type="http://schemas.openxmlformats.org/officeDocument/2006/relationships/hyperlink" Target="mailto:mauroouribee@gmail.com" TargetMode="External"/><Relationship Id="rId490" Type="http://schemas.openxmlformats.org/officeDocument/2006/relationships/hyperlink" Target="https://community.secop.gov.co/Public/Tendering/OpportunityDetail/Index?noticeUID=CO1.NTC.1872722&amp;isFromPublicArea=True&amp;isModal=False" TargetMode="External"/><Relationship Id="rId249" Type="http://schemas.openxmlformats.org/officeDocument/2006/relationships/hyperlink" Target="mailto:nsanchez@sdmujer.gov.co" TargetMode="External"/><Relationship Id="rId248" Type="http://schemas.openxmlformats.org/officeDocument/2006/relationships/hyperlink" Target="https://community.secop.gov.co/Public/Tendering/OpportunityDetail/Index?noticeUID=CO1.NTC.1812482&amp;isFromPublicArea=True&amp;isModal=False" TargetMode="External"/><Relationship Id="rId247" Type="http://schemas.openxmlformats.org/officeDocument/2006/relationships/hyperlink" Target="mailto:lauragediaz00@gmail.com" TargetMode="External"/><Relationship Id="rId489" Type="http://schemas.openxmlformats.org/officeDocument/2006/relationships/hyperlink" Target="mailto:angela.mejia@gobiernobogota.gov.co" TargetMode="External"/><Relationship Id="rId242" Type="http://schemas.openxmlformats.org/officeDocument/2006/relationships/hyperlink" Target="mailto:alejandro.rodriguez@gobiernobogota.gov.co" TargetMode="External"/><Relationship Id="rId484" Type="http://schemas.openxmlformats.org/officeDocument/2006/relationships/hyperlink" Target="https://community.secop.gov.co/Public/Tendering/OpportunityDetail/Index?noticeUID=CO1.NTC.1873519&amp;isFromPublicArea=True&amp;isModal=False" TargetMode="External"/><Relationship Id="rId241" Type="http://schemas.openxmlformats.org/officeDocument/2006/relationships/hyperlink" Target="mailto:oalejandrorc81@gmail.com" TargetMode="External"/><Relationship Id="rId483" Type="http://schemas.openxmlformats.org/officeDocument/2006/relationships/hyperlink" Target="mailto:adriana.a.89089@hotmail.com" TargetMode="External"/><Relationship Id="rId240" Type="http://schemas.openxmlformats.org/officeDocument/2006/relationships/hyperlink" Target="https://community.secop.gov.co/Public/Tendering/OpportunityDetail/Index?noticeUID=CO1.NTC.1811748&amp;isFromPublicArea=True&amp;isModal=False" TargetMode="External"/><Relationship Id="rId482" Type="http://schemas.openxmlformats.org/officeDocument/2006/relationships/hyperlink" Target="https://community.secop.gov.co/Public/Tendering/OpportunityDetail/Index?noticeUID=CO1.NTC.1871288&amp;isFromPublicArea=True&amp;isModal=False" TargetMode="External"/><Relationship Id="rId481" Type="http://schemas.openxmlformats.org/officeDocument/2006/relationships/hyperlink" Target="mailto:sebastian.zola@gobiernobogota.gov.co" TargetMode="External"/><Relationship Id="rId246" Type="http://schemas.openxmlformats.org/officeDocument/2006/relationships/hyperlink" Target="https://community.secop.gov.co/Public/Tendering/OpportunityDetail/Index?noticeUID=CO1.NTC.1812590&amp;isFromPublicArea=True&amp;isModal=False" TargetMode="External"/><Relationship Id="rId488" Type="http://schemas.openxmlformats.org/officeDocument/2006/relationships/hyperlink" Target="mailto:angelasofiamejiasuarez@gmail.com" TargetMode="External"/><Relationship Id="rId245" Type="http://schemas.openxmlformats.org/officeDocument/2006/relationships/hyperlink" Target="mailto:oscar.lozano@gobiernobogota.gov.co" TargetMode="External"/><Relationship Id="rId487" Type="http://schemas.openxmlformats.org/officeDocument/2006/relationships/hyperlink" Target="https://community.secop.gov.co/Public/Tendering/OpportunityDetail/Index?noticeUID=CO1.NTC.1872271&amp;isFromPublicArea=True&amp;isModal=False" TargetMode="External"/><Relationship Id="rId244" Type="http://schemas.openxmlformats.org/officeDocument/2006/relationships/hyperlink" Target="mailto:oscalexloza@gmail.com" TargetMode="External"/><Relationship Id="rId486" Type="http://schemas.openxmlformats.org/officeDocument/2006/relationships/hyperlink" Target="mailto:laide.loaiza@gobiernobogota.gov.co" TargetMode="External"/><Relationship Id="rId243" Type="http://schemas.openxmlformats.org/officeDocument/2006/relationships/hyperlink" Target="https://community.secop.gov.co/Public/Tendering/OpportunityDetail/Index?noticeUID=CO1.NTC.1812634&amp;isFromPublicArea=True&amp;isModal=False" TargetMode="External"/><Relationship Id="rId485" Type="http://schemas.openxmlformats.org/officeDocument/2006/relationships/hyperlink" Target="mailto:estefanquinche@gmail.com" TargetMode="External"/><Relationship Id="rId480" Type="http://schemas.openxmlformats.org/officeDocument/2006/relationships/hyperlink" Target="mailto:zola1441670@gmail.com" TargetMode="External"/><Relationship Id="rId239" Type="http://schemas.openxmlformats.org/officeDocument/2006/relationships/hyperlink" Target="mailto:nelson.ramos@gobiernobogota.gov.co" TargetMode="External"/><Relationship Id="rId238" Type="http://schemas.openxmlformats.org/officeDocument/2006/relationships/hyperlink" Target="mailto:nelsonramos9715@gmail.com" TargetMode="External"/><Relationship Id="rId237" Type="http://schemas.openxmlformats.org/officeDocument/2006/relationships/hyperlink" Target="https://community.secop.gov.co/Public/Tendering/OpportunityDetail/Index?noticeUID=CO1.NTC.1811505&amp;isFromPublicArea=True&amp;isModal=False" TargetMode="External"/><Relationship Id="rId479" Type="http://schemas.openxmlformats.org/officeDocument/2006/relationships/hyperlink" Target="https://community.secop.gov.co/Public/Tendering/OpportunityDetail/Index?noticeUID=CO1.NTC.1871825&amp;isFromPublicArea=True&amp;isModal=False" TargetMode="External"/><Relationship Id="rId236" Type="http://schemas.openxmlformats.org/officeDocument/2006/relationships/hyperlink" Target="mailto:roberto.gutierrez@gobiernobogota.gov.co" TargetMode="External"/><Relationship Id="rId478" Type="http://schemas.openxmlformats.org/officeDocument/2006/relationships/hyperlink" Target="mailto:azucena.sierra@gobiernobogota.gov.co" TargetMode="External"/><Relationship Id="rId231" Type="http://schemas.openxmlformats.org/officeDocument/2006/relationships/hyperlink" Target="https://community.secop.gov.co/Public/Tendering/OpportunityDetail/Index?noticeUID=CO1.NTC.1806133&amp;isFromPublicArea=True&amp;isModal=False" TargetMode="External"/><Relationship Id="rId473" Type="http://schemas.openxmlformats.org/officeDocument/2006/relationships/hyperlink" Target="mailto:jessica.leon@gobiernobogota.gov.co" TargetMode="External"/><Relationship Id="rId230" Type="http://schemas.openxmlformats.org/officeDocument/2006/relationships/hyperlink" Target="mailto:yeison.valencia@gobiernobogota.gov.co" TargetMode="External"/><Relationship Id="rId472" Type="http://schemas.openxmlformats.org/officeDocument/2006/relationships/hyperlink" Target="mailto:d.lecastel04@gmail.com" TargetMode="External"/><Relationship Id="rId471" Type="http://schemas.openxmlformats.org/officeDocument/2006/relationships/hyperlink" Target="https://community.secop.gov.co/Public/Tendering/OpportunityDetail/Index?noticeUID=CO1.NTC.1869952&amp;isFromPublicArea=True&amp;isModal=False" TargetMode="External"/><Relationship Id="rId470" Type="http://schemas.openxmlformats.org/officeDocument/2006/relationships/hyperlink" Target="mailto:eduardo.ortiz@idu.gov.co" TargetMode="External"/><Relationship Id="rId235" Type="http://schemas.openxmlformats.org/officeDocument/2006/relationships/hyperlink" Target="mailto:robertlibre88@gmail.com" TargetMode="External"/><Relationship Id="rId477" Type="http://schemas.openxmlformats.org/officeDocument/2006/relationships/hyperlink" Target="mailto:ingridsierra_2007@hotmail.com" TargetMode="External"/><Relationship Id="rId234" Type="http://schemas.openxmlformats.org/officeDocument/2006/relationships/hyperlink" Target="https://community.secop.gov.co/Public/Tendering/OpportunityDetail/Index?noticeUID=CO1.NTC.1811421&amp;isFromPublicArea=True&amp;isModal=False" TargetMode="External"/><Relationship Id="rId476" Type="http://schemas.openxmlformats.org/officeDocument/2006/relationships/hyperlink" Target="https://community.secop.gov.co/Public/Tendering/OpportunityDetail/Index?noticeUID=CO1.NTC.1871654&amp;isFromPublicArea=True&amp;isModal=False" TargetMode="External"/><Relationship Id="rId233" Type="http://schemas.openxmlformats.org/officeDocument/2006/relationships/hyperlink" Target="mailto:luis.riveros@gobiernobogota.gov.co" TargetMode="External"/><Relationship Id="rId475" Type="http://schemas.openxmlformats.org/officeDocument/2006/relationships/hyperlink" Target="mailto:yennifersilva.04@gmail.com" TargetMode="External"/><Relationship Id="rId232" Type="http://schemas.openxmlformats.org/officeDocument/2006/relationships/hyperlink" Target="mailto:luisfeliperiverosm@gmail.com" TargetMode="External"/><Relationship Id="rId474" Type="http://schemas.openxmlformats.org/officeDocument/2006/relationships/hyperlink" Target="https://community.secop.gov.co/Public/Tendering/ContractNoticePhases/View?PPI=CO1.PPI.12593735&amp;isFromPublicArea=True&amp;isModal=False" TargetMode="External"/><Relationship Id="rId426" Type="http://schemas.openxmlformats.org/officeDocument/2006/relationships/hyperlink" Target="https://community.secop.gov.co/Public/Tendering/OpportunityDetail/Index?noticeUID=CO1.NTC.1852509&amp;isFromPublicArea=True&amp;isModal=False" TargetMode="External"/><Relationship Id="rId668" Type="http://schemas.openxmlformats.org/officeDocument/2006/relationships/hyperlink" Target="https://community.secop.gov.co/Public/Tendering/OpportunityDetail/Index?noticeUID=CO1.NTC.1930165&amp;isFromPublicArea=True&amp;isModal=False" TargetMode="External"/><Relationship Id="rId425" Type="http://schemas.openxmlformats.org/officeDocument/2006/relationships/hyperlink" Target="mailto:carlos.perez@gobiernobogota.gov.co" TargetMode="External"/><Relationship Id="rId667" Type="http://schemas.openxmlformats.org/officeDocument/2006/relationships/hyperlink" Target="mailto:fernandotrgo@gmail.com" TargetMode="External"/><Relationship Id="rId424" Type="http://schemas.openxmlformats.org/officeDocument/2006/relationships/hyperlink" Target="mailto:androsprime@gmail.com" TargetMode="External"/><Relationship Id="rId666" Type="http://schemas.openxmlformats.org/officeDocument/2006/relationships/hyperlink" Target="https://community.secop.gov.co/Public/Tendering/OpportunityDetail/Index?noticeUID=CO1.NTC.1928904&amp;isFromPublicArea=True&amp;isModal=False" TargetMode="External"/><Relationship Id="rId423" Type="http://schemas.openxmlformats.org/officeDocument/2006/relationships/hyperlink" Target="https://community.secop.gov.co/Public/Tendering/OpportunityDetail/Index?noticeUID=CO1.NTC.1852271&amp;isFromPublicArea=True&amp;isModal=False" TargetMode="External"/><Relationship Id="rId665" Type="http://schemas.openxmlformats.org/officeDocument/2006/relationships/hyperlink" Target="mailto:aliguty170@hotmail.com" TargetMode="External"/><Relationship Id="rId429" Type="http://schemas.openxmlformats.org/officeDocument/2006/relationships/hyperlink" Target="mailto:yeissonsde@gmail.com" TargetMode="External"/><Relationship Id="rId428" Type="http://schemas.openxmlformats.org/officeDocument/2006/relationships/hyperlink" Target="https://community.secop.gov.co/Public/Tendering/OpportunityDetail/Index?noticeUID=CO1.NTC.1857141&amp;isFromPublicArea=True&amp;isModal=False" TargetMode="External"/><Relationship Id="rId427" Type="http://schemas.openxmlformats.org/officeDocument/2006/relationships/hyperlink" Target="mailto:gustavoangel87@hotmail.com" TargetMode="External"/><Relationship Id="rId669" Type="http://schemas.openxmlformats.org/officeDocument/2006/relationships/hyperlink" Target="mailto:davidandres0808@hotmail.com" TargetMode="External"/><Relationship Id="rId660" Type="http://schemas.openxmlformats.org/officeDocument/2006/relationships/hyperlink" Target="mailto:nixonguzmanmontealegre@gmail.com" TargetMode="External"/><Relationship Id="rId422" Type="http://schemas.openxmlformats.org/officeDocument/2006/relationships/hyperlink" Target="mailto:luisa.camelo@gobiernobogota.gov.co" TargetMode="External"/><Relationship Id="rId664" Type="http://schemas.openxmlformats.org/officeDocument/2006/relationships/hyperlink" Target="https://community.secop.gov.co/Public/Tendering/OpportunityDetail/Index?noticeUID=CO1.NTC.1928197&amp;isFromPublicArea=True&amp;isModal=False" TargetMode="External"/><Relationship Id="rId421" Type="http://schemas.openxmlformats.org/officeDocument/2006/relationships/hyperlink" Target="mailto:l1994c@gmail.com" TargetMode="External"/><Relationship Id="rId663" Type="http://schemas.openxmlformats.org/officeDocument/2006/relationships/hyperlink" Target="mailto:monica.figueroa@gobiernobogota.gov.co" TargetMode="External"/><Relationship Id="rId420" Type="http://schemas.openxmlformats.org/officeDocument/2006/relationships/hyperlink" Target="https://community.secop.gov.co/Public/Tendering/OpportunityDetail/Index?noticeUID=CO1.NTC.1853834&amp;isFromPublicArea=True&amp;isModal=False" TargetMode="External"/><Relationship Id="rId662" Type="http://schemas.openxmlformats.org/officeDocument/2006/relationships/hyperlink" Target="mailto:monirapi@hotmail.com" TargetMode="External"/><Relationship Id="rId661" Type="http://schemas.openxmlformats.org/officeDocument/2006/relationships/hyperlink" Target="https://community.secop.gov.co/Public/Tendering/OpportunityDetail/Index?noticeUID=CO1.NTC.1928750&amp;isFromPublicArea=True&amp;isModal=False" TargetMode="External"/><Relationship Id="rId415" Type="http://schemas.openxmlformats.org/officeDocument/2006/relationships/hyperlink" Target="https://community.secop.gov.co/Public/Tendering/OpportunityDetail/Index?noticeUID=CO1.NTC.1851572&amp;isFromPublicArea=True&amp;isModal=False" TargetMode="External"/><Relationship Id="rId657" Type="http://schemas.openxmlformats.org/officeDocument/2006/relationships/hyperlink" Target="mailto:mayerlydelgadillo@gmail.com" TargetMode="External"/><Relationship Id="rId899" Type="http://schemas.openxmlformats.org/officeDocument/2006/relationships/hyperlink" Target="https://community.secop.gov.co/Public/Tendering/OpportunityDetail/Index?noticeUID=CO1.NTC.2467703&amp;isFromPublicArea=True&amp;isModal=False" TargetMode="External"/><Relationship Id="rId414" Type="http://schemas.openxmlformats.org/officeDocument/2006/relationships/hyperlink" Target="mailto:jose.avilat@gobiernobogota.gov.co" TargetMode="External"/><Relationship Id="rId656" Type="http://schemas.openxmlformats.org/officeDocument/2006/relationships/hyperlink" Target="https://community.secop.gov.co/Public/Tendering/OpportunityDetail/Index?noticeUID=CO1.NTC.1927280&amp;isFromPublicArea=True&amp;isModal=False" TargetMode="External"/><Relationship Id="rId898" Type="http://schemas.openxmlformats.org/officeDocument/2006/relationships/hyperlink" Target="mailto:vlianttemerarious@gmail.com" TargetMode="External"/><Relationship Id="rId413" Type="http://schemas.openxmlformats.org/officeDocument/2006/relationships/hyperlink" Target="mailto:aliriusone@hotmail.com" TargetMode="External"/><Relationship Id="rId655" Type="http://schemas.openxmlformats.org/officeDocument/2006/relationships/hyperlink" Target="mailto:dianita_9122@hotmail.com" TargetMode="External"/><Relationship Id="rId897" Type="http://schemas.openxmlformats.org/officeDocument/2006/relationships/hyperlink" Target="mailto:vlianttemerarious@gmail.com" TargetMode="External"/><Relationship Id="rId412" Type="http://schemas.openxmlformats.org/officeDocument/2006/relationships/hyperlink" Target="https://community.secop.gov.co/Public/Tendering/OpportunityDetail/Index?noticeUID=CO1.NTC.1849318&amp;isFromPublicArea=True&amp;isModal=False" TargetMode="External"/><Relationship Id="rId654" Type="http://schemas.openxmlformats.org/officeDocument/2006/relationships/hyperlink" Target="mailto:dianita_9122@hotmail.com" TargetMode="External"/><Relationship Id="rId896" Type="http://schemas.openxmlformats.org/officeDocument/2006/relationships/hyperlink" Target="https://community.secop.gov.co/Public/Tendering/OpportunityDetail/Index?noticeUID=CO1.NTC.2467607&amp;isFromPublicArea=True&amp;isModal=False" TargetMode="External"/><Relationship Id="rId419" Type="http://schemas.openxmlformats.org/officeDocument/2006/relationships/hyperlink" Target="mailto:mleguizamo2@uniminuto.edu.co" TargetMode="External"/><Relationship Id="rId418" Type="http://schemas.openxmlformats.org/officeDocument/2006/relationships/hyperlink" Target="https://community.secop.gov.co/Public/Tendering/OpportunityDetail/Index?noticeUID=CO1.NTC.1853664&amp;isFromPublicArea=True&amp;isModal=False" TargetMode="External"/><Relationship Id="rId417" Type="http://schemas.openxmlformats.org/officeDocument/2006/relationships/hyperlink" Target="mailto:virna.espitia@gobiernobogota.gov.co" TargetMode="External"/><Relationship Id="rId659" Type="http://schemas.openxmlformats.org/officeDocument/2006/relationships/hyperlink" Target="https://community.secop.gov.co/Public/Tendering/OpportunityDetail/Index?noticeUID=CO1.NTC.1928323&amp;isFromPublicArea=True&amp;isModal=False" TargetMode="External"/><Relationship Id="rId416" Type="http://schemas.openxmlformats.org/officeDocument/2006/relationships/hyperlink" Target="mailto:salomelisaespitiamoreno@gmail.com" TargetMode="External"/><Relationship Id="rId658" Type="http://schemas.openxmlformats.org/officeDocument/2006/relationships/hyperlink" Target="https://community.secop.gov.co/Public/Tendering/OpportunityDetail/Index?noticeUID=CO1.NTC.1927849&amp;isFromPublicArea=True&amp;isModal=False" TargetMode="External"/><Relationship Id="rId891" Type="http://schemas.openxmlformats.org/officeDocument/2006/relationships/hyperlink" Target="mailto:reypatriacol@gmail.com" TargetMode="External"/><Relationship Id="rId890" Type="http://schemas.openxmlformats.org/officeDocument/2006/relationships/hyperlink" Target="https://community.secop.gov.co/Public/Tendering/ContractNoticePhases/View?PPI=CO1.PPI.16401840&amp;isFromPublicArea=True&amp;isModal=False" TargetMode="External"/><Relationship Id="rId411" Type="http://schemas.openxmlformats.org/officeDocument/2006/relationships/hyperlink" Target="mailto:jenny.fajardo@gobiernobogota.gov.co" TargetMode="External"/><Relationship Id="rId653" Type="http://schemas.openxmlformats.org/officeDocument/2006/relationships/hyperlink" Target="https://community.secop.gov.co/Public/Tendering/OpportunityDetail/Index?noticeUID=CO1.NTC.1927147&amp;isFromPublicArea=True&amp;isModal=False" TargetMode="External"/><Relationship Id="rId895" Type="http://schemas.openxmlformats.org/officeDocument/2006/relationships/hyperlink" Target="mailto:luzreinaenmi@gmail.com" TargetMode="External"/><Relationship Id="rId410" Type="http://schemas.openxmlformats.org/officeDocument/2006/relationships/hyperlink" Target="mailto:alejitafajardoj@hotmail.com" TargetMode="External"/><Relationship Id="rId652" Type="http://schemas.openxmlformats.org/officeDocument/2006/relationships/hyperlink" Target="mailto:johan.valbuena@gobiernobogota.gov.co" TargetMode="External"/><Relationship Id="rId894" Type="http://schemas.openxmlformats.org/officeDocument/2006/relationships/hyperlink" Target="mailto:luzreinaenmi@gmail.com" TargetMode="External"/><Relationship Id="rId651" Type="http://schemas.openxmlformats.org/officeDocument/2006/relationships/hyperlink" Target="mailto:malbuena@outlook.com" TargetMode="External"/><Relationship Id="rId893" Type="http://schemas.openxmlformats.org/officeDocument/2006/relationships/hyperlink" Target="https://community.secop.gov.co/Public/Tendering/OpportunityDetail/Index?noticeUID=CO1.NTC.2463003&amp;isFromPublicArea=True&amp;isModal=False" TargetMode="External"/><Relationship Id="rId650" Type="http://schemas.openxmlformats.org/officeDocument/2006/relationships/hyperlink" Target="https://community.secop.gov.co/Public/Tendering/OpportunityDetail/Index?noticeUID=CO1.NTC.1922117&amp;isFromPublicArea=True&amp;isModal=False" TargetMode="External"/><Relationship Id="rId892" Type="http://schemas.openxmlformats.org/officeDocument/2006/relationships/hyperlink" Target="mailto:reypatriacol@gmail.com" TargetMode="External"/><Relationship Id="rId206" Type="http://schemas.openxmlformats.org/officeDocument/2006/relationships/hyperlink" Target="mailto:rafapaez9003@gmail.com" TargetMode="External"/><Relationship Id="rId448" Type="http://schemas.openxmlformats.org/officeDocument/2006/relationships/hyperlink" Target="mailto:jacmora@hotmail.com" TargetMode="External"/><Relationship Id="rId205" Type="http://schemas.openxmlformats.org/officeDocument/2006/relationships/hyperlink" Target="https://community.secop.gov.co/Public/Tendering/OpportunityDetail/Index?noticeUID=CO1.NTC.1802543&amp;isFromPublicArea=True&amp;isModal=False" TargetMode="External"/><Relationship Id="rId447" Type="http://schemas.openxmlformats.org/officeDocument/2006/relationships/hyperlink" Target="https://community.secop.gov.co/Public/Tendering/OpportunityDetail/Index?noticeUID=CO1.NTC.1865269&amp;isFromPublicArea=True&amp;isModal=False" TargetMode="External"/><Relationship Id="rId689" Type="http://schemas.openxmlformats.org/officeDocument/2006/relationships/hyperlink" Target="mailto:Rondavid011@gmail.com" TargetMode="External"/><Relationship Id="rId204" Type="http://schemas.openxmlformats.org/officeDocument/2006/relationships/hyperlink" Target="mailto:karen.prieto@gobiernobogota.gov.co" TargetMode="External"/><Relationship Id="rId446" Type="http://schemas.openxmlformats.org/officeDocument/2006/relationships/hyperlink" Target="mailto:oskar.garcia@gobiernobogota.gov.co" TargetMode="External"/><Relationship Id="rId688" Type="http://schemas.openxmlformats.org/officeDocument/2006/relationships/hyperlink" Target="https://community.secop.gov.co/Public/Tendering/OpportunityDetail/Index?noticeUID=CO1.NTC.1988750&amp;isFromPublicArea=True&amp;isModal=False" TargetMode="External"/><Relationship Id="rId203" Type="http://schemas.openxmlformats.org/officeDocument/2006/relationships/hyperlink" Target="mailto:k.lprieto25@gmail.com" TargetMode="External"/><Relationship Id="rId445" Type="http://schemas.openxmlformats.org/officeDocument/2006/relationships/hyperlink" Target="mailto:garkoz13@gmail.com" TargetMode="External"/><Relationship Id="rId687" Type="http://schemas.openxmlformats.org/officeDocument/2006/relationships/hyperlink" Target="mailto:alejandra.castro@gobiernobogota.gov.co" TargetMode="External"/><Relationship Id="rId209" Type="http://schemas.openxmlformats.org/officeDocument/2006/relationships/hyperlink" Target="mailto:zandypineda19@gmail.com" TargetMode="External"/><Relationship Id="rId208" Type="http://schemas.openxmlformats.org/officeDocument/2006/relationships/hyperlink" Target="https://community.secop.gov.co/Public/Tendering/OpportunityDetail/Index?noticeUID=CO1.NTC.1804136&amp;isFromPublicArea=True&amp;isModal=False" TargetMode="External"/><Relationship Id="rId207" Type="http://schemas.openxmlformats.org/officeDocument/2006/relationships/hyperlink" Target="mailto:rafael.paez@gobiernobogota.gov.co" TargetMode="External"/><Relationship Id="rId449" Type="http://schemas.openxmlformats.org/officeDocument/2006/relationships/hyperlink" Target="mailto:jacqueline.mora@gobiernobogota.gov.co" TargetMode="External"/><Relationship Id="rId440" Type="http://schemas.openxmlformats.org/officeDocument/2006/relationships/hyperlink" Target="mailto:jafethcito@yahoo.com" TargetMode="External"/><Relationship Id="rId682" Type="http://schemas.openxmlformats.org/officeDocument/2006/relationships/hyperlink" Target="https://community.secop.gov.co/Public/Tendering/OpportunityDetail/Index?noticeUID=CO1.NTC.1947733&amp;isFromPublicArea=True&amp;isModal=False" TargetMode="External"/><Relationship Id="rId681" Type="http://schemas.openxmlformats.org/officeDocument/2006/relationships/hyperlink" Target="mailto:pgaray779@gmail.com" TargetMode="External"/><Relationship Id="rId680" Type="http://schemas.openxmlformats.org/officeDocument/2006/relationships/hyperlink" Target="https://community.secop.gov.co/Public/Tendering/OpportunityDetail/Index?noticeUID=CO1.NTC.1946996&amp;isFromPublicArea=True&amp;isModal=False" TargetMode="External"/><Relationship Id="rId202" Type="http://schemas.openxmlformats.org/officeDocument/2006/relationships/hyperlink" Target="https://community.secop.gov.co/Public/Tendering/OpportunityDetail/Index?noticeUID=CO1.NTC.1802253&amp;isFromPublicArea=True&amp;isModal=False" TargetMode="External"/><Relationship Id="rId444" Type="http://schemas.openxmlformats.org/officeDocument/2006/relationships/hyperlink" Target="https://community.secop.gov.co/Public/Tendering/OpportunityDetail/Index?noticeUID=CO1.NTC.1864972&amp;isFromPublicArea=True&amp;isModal=False" TargetMode="External"/><Relationship Id="rId686" Type="http://schemas.openxmlformats.org/officeDocument/2006/relationships/hyperlink" Target="mailto:alejandracastromoreno16@hotmail.com" TargetMode="External"/><Relationship Id="rId201" Type="http://schemas.openxmlformats.org/officeDocument/2006/relationships/hyperlink" Target="mailto:gina.vasquez@gobiernobogota.gov.co" TargetMode="External"/><Relationship Id="rId443" Type="http://schemas.openxmlformats.org/officeDocument/2006/relationships/hyperlink" Target="mailto:heisel.ortiz.san@gmail.com" TargetMode="External"/><Relationship Id="rId685" Type="http://schemas.openxmlformats.org/officeDocument/2006/relationships/hyperlink" Target="https://community.secop.gov.co/Public/Tendering/OpportunityDetail/Index?noticeUID=CO1.NTC.1953248&amp;isFromPublicArea=True&amp;isModal=False" TargetMode="External"/><Relationship Id="rId200" Type="http://schemas.openxmlformats.org/officeDocument/2006/relationships/hyperlink" Target="https://community.secop.gov.co/Public/Tendering/OpportunityDetail/Index?noticeUID=CO1.NTC.1801761&amp;isFromPublicArea=True&amp;isModal=False" TargetMode="External"/><Relationship Id="rId442" Type="http://schemas.openxmlformats.org/officeDocument/2006/relationships/hyperlink" Target="https://community.secop.gov.co/Public/Tendering/OpportunityDetail/Index?noticeUID=CO1.NTC.1857524&amp;isFromPublicArea=True&amp;isModal=False" TargetMode="External"/><Relationship Id="rId684" Type="http://schemas.openxmlformats.org/officeDocument/2006/relationships/hyperlink" Target="mailto:padajiro@hotmail.com" TargetMode="External"/><Relationship Id="rId441" Type="http://schemas.openxmlformats.org/officeDocument/2006/relationships/hyperlink" Target="mailto:jafeth.mosquera@gobiernobogota.gov.co" TargetMode="External"/><Relationship Id="rId683" Type="http://schemas.openxmlformats.org/officeDocument/2006/relationships/hyperlink" Target="mailto:padajiro@hotmail.com" TargetMode="External"/><Relationship Id="rId437" Type="http://schemas.openxmlformats.org/officeDocument/2006/relationships/hyperlink" Target="mailto:albertovillamizardimas@gmail.com" TargetMode="External"/><Relationship Id="rId679" Type="http://schemas.openxmlformats.org/officeDocument/2006/relationships/hyperlink" Target="https://www.secop.gov.co/CO1BusinessLine/Tendering/BuyerWorkAreaSpecificAreaGrids/RedirectToContractInNewWindow?mkey=fb9c5a78_9a67_4bf9_bb3e_0ce7692ffa23&amp;docUniqueIdentifier=CO1.PCCNTR.2478333&amp;awardUniqueIdentifier=&amp;buyerDossierUniqueIdentifier=CO1.BDOS.1949029&amp;id=1051473" TargetMode="External"/><Relationship Id="rId436" Type="http://schemas.openxmlformats.org/officeDocument/2006/relationships/hyperlink" Target="https://community.secop.gov.co/Public/Tendering/OpportunityDetail/Index?noticeUID=CO1.NTC.1857408&amp;isFromPublicArea=True&amp;isModal=False" TargetMode="External"/><Relationship Id="rId678" Type="http://schemas.openxmlformats.org/officeDocument/2006/relationships/hyperlink" Target="https://community.secop.gov.co/Public/Tendering/OpportunityDetail/Index?noticeUID=CO1.NTC.1945965&amp;isFromPublicArea=True&amp;isModal=False" TargetMode="External"/><Relationship Id="rId435" Type="http://schemas.openxmlformats.org/officeDocument/2006/relationships/hyperlink" Target="mailto:carmenusme@yahoo.es" TargetMode="External"/><Relationship Id="rId677" Type="http://schemas.openxmlformats.org/officeDocument/2006/relationships/hyperlink" Target="mailto:angitoforero22@gmail.com" TargetMode="External"/><Relationship Id="rId434" Type="http://schemas.openxmlformats.org/officeDocument/2006/relationships/hyperlink" Target="https://community.secop.gov.co/Public/Tendering/OpportunityDetail/Index?noticeUID=CO1.NTC.1857402&amp;isFromPublicArea=True&amp;isModal=False" TargetMode="External"/><Relationship Id="rId676" Type="http://schemas.openxmlformats.org/officeDocument/2006/relationships/hyperlink" Target="https://community.secop.gov.co/Public/Tendering/OpportunityDetail/Index?noticeUID=CO1.NTC.1946704&amp;isFromPublicArea=True&amp;isModal=False" TargetMode="External"/><Relationship Id="rId439" Type="http://schemas.openxmlformats.org/officeDocument/2006/relationships/hyperlink" Target="https://community.secop.gov.co/Public/Tendering/OpportunityDetail/Index?noticeUID=CO1.NTC.1857427&amp;isFromPublicArea=True&amp;isModal=False" TargetMode="External"/><Relationship Id="rId438" Type="http://schemas.openxmlformats.org/officeDocument/2006/relationships/hyperlink" Target="mailto:alberto.villamizar@gobiernobogota.gov.co" TargetMode="External"/><Relationship Id="rId671" Type="http://schemas.openxmlformats.org/officeDocument/2006/relationships/hyperlink" Target="https://community.secop.gov.co/Public/Tendering/OpportunityDetail/Index?noticeUID=CO1.NTC.1937518&amp;isFromPublicArea=True&amp;isModal=False" TargetMode="External"/><Relationship Id="rId670" Type="http://schemas.openxmlformats.org/officeDocument/2006/relationships/hyperlink" Target="mailto:david.segura@gobiernobogota.gov.co" TargetMode="External"/><Relationship Id="rId433" Type="http://schemas.openxmlformats.org/officeDocument/2006/relationships/hyperlink" Target="mailto:agrodaro@hotmail.com" TargetMode="External"/><Relationship Id="rId675" Type="http://schemas.openxmlformats.org/officeDocument/2006/relationships/hyperlink" Target="https://www.secop.gov.co/CO1BusinessLine/Tendering/BuyerWorkAreaSpecificAreaGrids/RedirectToContractInNewWindow?mkey=a88b71af_cf0a_4031_a523_4eb73ecc8623&amp;docUniqueIdentifier=CO1.PCCNTR.2477309&amp;awardUniqueIdentifier=&amp;buyerDossierUniqueIdentifier=CO1.BDOS.1948701&amp;id=1050846" TargetMode="External"/><Relationship Id="rId432" Type="http://schemas.openxmlformats.org/officeDocument/2006/relationships/hyperlink" Target="mailto:agrodaro@hotmail.com" TargetMode="External"/><Relationship Id="rId674" Type="http://schemas.openxmlformats.org/officeDocument/2006/relationships/hyperlink" Target="https://community.secop.gov.co/Public/Tendering/OpportunityDetail/Index?noticeUID=CO1.NTC.1938098&amp;isFromPublicArea=True&amp;isModal=False" TargetMode="External"/><Relationship Id="rId431" Type="http://schemas.openxmlformats.org/officeDocument/2006/relationships/hyperlink" Target="https://community.secop.gov.co/Public/Tendering/OpportunityDetail/Index?noticeUID=CO1.NTC.1857138&amp;isFromPublicArea=True&amp;isModal=False" TargetMode="External"/><Relationship Id="rId673" Type="http://schemas.openxmlformats.org/officeDocument/2006/relationships/hyperlink" Target="mailto:gorgearnulfo1333@gmail.com" TargetMode="External"/><Relationship Id="rId430" Type="http://schemas.openxmlformats.org/officeDocument/2006/relationships/hyperlink" Target="mailto:yeissonsde@gmail.com" TargetMode="External"/><Relationship Id="rId672" Type="http://schemas.openxmlformats.org/officeDocument/2006/relationships/hyperlink" Target="https://www.secop.gov.co/CO1BusinessLine/Tendering/BuyerWorkAreaSpecificAreaGrids/RedirectToContractInNewWindow?mkey=52f7b232_4645_4b7a_a7e7_f8be4125889d&amp;docUniqueIdentifier=CO1.PCCNTR.2465490&amp;awardUniqueIdentifier=&amp;buyerDossierUniqueIdentifier=CO1.BDOS.1940631&amp;id=1044528"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amilo.cruz@gobiernobogota.gov.co" TargetMode="External"/><Relationship Id="rId2" Type="http://schemas.openxmlformats.org/officeDocument/2006/relationships/hyperlink" Target="mailto:carlos.hoyos@gobiernobogota.gov.co" TargetMode="External"/><Relationship Id="rId3" Type="http://schemas.openxmlformats.org/officeDocument/2006/relationships/hyperlink" Target="mailto:cesar.malagon@gobiernobogota.gov.co" TargetMode="External"/><Relationship Id="rId4" Type="http://schemas.openxmlformats.org/officeDocument/2006/relationships/hyperlink" Target="mailto:david.molina@gobiernobogota.gov.co" TargetMode="External"/><Relationship Id="rId9" Type="http://schemas.openxmlformats.org/officeDocument/2006/relationships/hyperlink" Target="mailto:esmeralda.castro@gobiernobogota.gov.co" TargetMode="External"/><Relationship Id="rId5" Type="http://schemas.openxmlformats.org/officeDocument/2006/relationships/hyperlink" Target="mailto:diana.paredes@gobiernobogota.gov.co" TargetMode="External"/><Relationship Id="rId6" Type="http://schemas.openxmlformats.org/officeDocument/2006/relationships/hyperlink" Target="mailto:diego.posada@gobiernobogota.gov.co" TargetMode="External"/><Relationship Id="rId7" Type="http://schemas.openxmlformats.org/officeDocument/2006/relationships/hyperlink" Target="mailto:diego.batero@gobiernobogota.gov.co" TargetMode="External"/><Relationship Id="rId8" Type="http://schemas.openxmlformats.org/officeDocument/2006/relationships/hyperlink" Target="mailto:eliecer.pereira@gobiernobogota.gov.co" TargetMode="External"/><Relationship Id="rId31" Type="http://schemas.openxmlformats.org/officeDocument/2006/relationships/hyperlink" Target="mailto:claudia.castro@gobiernobogota.gov.co" TargetMode="External"/><Relationship Id="rId30" Type="http://schemas.openxmlformats.org/officeDocument/2006/relationships/hyperlink" Target="mailto:inti.ribadeneira@gobiernobogota.gov.co" TargetMode="External"/><Relationship Id="rId33" Type="http://schemas.openxmlformats.org/officeDocument/2006/relationships/hyperlink" Target="mailto:mayerlydelgadillo@gmail.com" TargetMode="External"/><Relationship Id="rId32" Type="http://schemas.openxmlformats.org/officeDocument/2006/relationships/hyperlink" Target="mailto:dianiangels@gmail.com" TargetMode="External"/><Relationship Id="rId35" Type="http://schemas.openxmlformats.org/officeDocument/2006/relationships/hyperlink" Target="mailto:milton.torres@gobiernobogota.gov.co" TargetMode="External"/><Relationship Id="rId34" Type="http://schemas.openxmlformats.org/officeDocument/2006/relationships/hyperlink" Target="mailto:juliana.pinillos@gobiernobogota.gov.co" TargetMode="External"/><Relationship Id="rId36" Type="http://schemas.openxmlformats.org/officeDocument/2006/relationships/drawing" Target="../drawings/drawing2.xml"/><Relationship Id="rId20" Type="http://schemas.openxmlformats.org/officeDocument/2006/relationships/hyperlink" Target="mailto:ignacio.vargas@gobiernobogota.gov.co" TargetMode="External"/><Relationship Id="rId22" Type="http://schemas.openxmlformats.org/officeDocument/2006/relationships/hyperlink" Target="mailto:alcalde.usme@gobiernobogota.gov.co" TargetMode="External"/><Relationship Id="rId21" Type="http://schemas.openxmlformats.org/officeDocument/2006/relationships/hyperlink" Target="mailto:luis.moreno@gobiernobogota.gov.co" TargetMode="External"/><Relationship Id="rId24" Type="http://schemas.openxmlformats.org/officeDocument/2006/relationships/hyperlink" Target="mailto:milena.bustos@gobiernobogota.gov.co" TargetMode="External"/><Relationship Id="rId23" Type="http://schemas.openxmlformats.org/officeDocument/2006/relationships/hyperlink" Target="mailto:mayerly.garzon@gobiernobogota.gov.co" TargetMode="External"/><Relationship Id="rId26" Type="http://schemas.openxmlformats.org/officeDocument/2006/relationships/hyperlink" Target="mailto:edgar.gutierrez@gobiernobogota.gov.co" TargetMode="External"/><Relationship Id="rId25" Type="http://schemas.openxmlformats.org/officeDocument/2006/relationships/hyperlink" Target="mailto:roberto.gutierrez@gobiernobogota.gov.co" TargetMode="External"/><Relationship Id="rId28" Type="http://schemas.openxmlformats.org/officeDocument/2006/relationships/hyperlink" Target="mailto:carlos.vargas@gobiernobogota.gov.co" TargetMode="External"/><Relationship Id="rId27" Type="http://schemas.openxmlformats.org/officeDocument/2006/relationships/hyperlink" Target="mailto:ligia.sanchez@gobiernobogota.gov.co" TargetMode="External"/><Relationship Id="rId29" Type="http://schemas.openxmlformats.org/officeDocument/2006/relationships/hyperlink" Target="mailto:luz.paez@gobiernobogota.gov.co" TargetMode="External"/><Relationship Id="rId11" Type="http://schemas.openxmlformats.org/officeDocument/2006/relationships/hyperlink" Target="mailto:german_avapes@yahoo.es" TargetMode="External"/><Relationship Id="rId10" Type="http://schemas.openxmlformats.org/officeDocument/2006/relationships/hyperlink" Target="mailto:fabiola.vasquez@gobiernobogota.gov.co" TargetMode="External"/><Relationship Id="rId13" Type="http://schemas.openxmlformats.org/officeDocument/2006/relationships/hyperlink" Target="mailto:jader.pacheco@gobiernobogota.gov.co" TargetMode="External"/><Relationship Id="rId12" Type="http://schemas.openxmlformats.org/officeDocument/2006/relationships/hyperlink" Target="mailto:henry.ariza@gobiernobogota.gov.co" TargetMode="External"/><Relationship Id="rId15" Type="http://schemas.openxmlformats.org/officeDocument/2006/relationships/hyperlink" Target="mailto:jesus.pineros@gobiernobogota.gov.co" TargetMode="External"/><Relationship Id="rId14" Type="http://schemas.openxmlformats.org/officeDocument/2006/relationships/hyperlink" Target="mailto:jairo.alfonso@gobiernobogota.gov.co" TargetMode="External"/><Relationship Id="rId17" Type="http://schemas.openxmlformats.org/officeDocument/2006/relationships/hyperlink" Target="mailto:joseleuro@gmail.com" TargetMode="External"/><Relationship Id="rId16" Type="http://schemas.openxmlformats.org/officeDocument/2006/relationships/hyperlink" Target="mailto:jorge.salgado@gobiernobogota.gov.co" TargetMode="External"/><Relationship Id="rId19" Type="http://schemas.openxmlformats.org/officeDocument/2006/relationships/hyperlink" Target="mailto:martha.rodriguez@gobiernobogota.gov.co" TargetMode="External"/><Relationship Id="rId18" Type="http://schemas.openxmlformats.org/officeDocument/2006/relationships/hyperlink" Target="mailto:lady.rodriguez@gobiernobogota.gov.co"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2.14"/>
    <col customWidth="1" min="2" max="2" width="17.14"/>
    <col customWidth="1" min="3" max="3" width="23.43"/>
    <col customWidth="1" min="4" max="4" width="50.71"/>
    <col customWidth="1" min="5" max="5" width="16.29"/>
    <col customWidth="1" min="6" max="6" width="18.14"/>
    <col customWidth="1" min="7" max="7" width="15.86"/>
    <col customWidth="1" min="8" max="9" width="11.43"/>
    <col customWidth="1" min="10" max="10" width="14.0"/>
    <col customWidth="1" min="11" max="13" width="9.57"/>
    <col customWidth="1" min="14" max="14" width="25.29"/>
    <col customWidth="1" min="15" max="15" width="21.71"/>
    <col customWidth="1" min="16" max="16" width="20.43"/>
    <col customWidth="1" min="17" max="17" width="22.71"/>
    <col customWidth="1" min="18" max="18" width="40.14"/>
    <col customWidth="1" min="19" max="19" width="50.0"/>
    <col customWidth="1" min="20" max="20" width="14.86"/>
    <col customWidth="1" min="21" max="21" width="11.43"/>
    <col customWidth="1" min="22" max="22" width="13.14"/>
    <col customWidth="1" min="23" max="23" width="20.43"/>
    <col customWidth="1" min="24" max="24" width="9.86"/>
    <col customWidth="1" min="25" max="25" width="20.14"/>
    <col customWidth="1" min="26" max="26" width="27.86"/>
    <col customWidth="1" min="27" max="27" width="25.43"/>
    <col customWidth="1" min="28" max="28" width="21.43"/>
    <col customWidth="1" min="29" max="29" width="23.43"/>
    <col customWidth="1" min="30" max="30" width="25.71"/>
    <col customWidth="1" min="31" max="31" width="25.0"/>
    <col customWidth="1" min="32" max="32" width="26.0"/>
    <col customWidth="1" min="33" max="33" width="17.86"/>
    <col customWidth="1" min="34" max="34" width="12.14"/>
    <col customWidth="1" min="35" max="35" width="23.57"/>
    <col customWidth="1" min="36" max="36" width="16.86"/>
    <col customWidth="1" min="37" max="37" width="15.29"/>
    <col customWidth="1" min="38" max="39" width="11.43"/>
    <col customWidth="1" min="40" max="40" width="8.14"/>
    <col customWidth="1" min="41" max="41" width="9.57"/>
    <col customWidth="1" min="42" max="42" width="8.86"/>
    <col customWidth="1" min="43" max="43" width="16.86"/>
    <col customWidth="1" min="44" max="44" width="14.57"/>
    <col customWidth="1" min="45" max="45" width="14.0"/>
    <col customWidth="1" min="46" max="46" width="13.0"/>
    <col customWidth="1" min="47" max="47" width="20.29"/>
    <col customWidth="1" min="48" max="48" width="11.57"/>
    <col customWidth="1" min="49" max="49" width="18.0"/>
    <col customWidth="1" min="50" max="55" width="18.86"/>
    <col customWidth="1" min="56" max="58" width="8.0"/>
    <col customWidth="1" min="59" max="59" width="15.71"/>
    <col customWidth="1" min="60" max="68" width="18.86"/>
    <col customWidth="1" min="69" max="69" width="9.43"/>
    <col customWidth="1" min="70" max="70" width="9.14"/>
    <col customWidth="1" min="71" max="71" width="20.71"/>
    <col customWidth="1" min="72" max="72" width="18.86"/>
    <col customWidth="1" min="73" max="73" width="20.57"/>
    <col customWidth="1" min="74" max="74" width="12.43"/>
    <col customWidth="1" min="75" max="75" width="11.0"/>
    <col customWidth="1" min="76" max="76" width="18.86"/>
    <col customWidth="1" min="77" max="77" width="10.57"/>
    <col customWidth="1" min="78" max="78" width="11.43"/>
    <col customWidth="1" min="79" max="79" width="11.29"/>
    <col customWidth="1" min="80" max="80" width="13.43"/>
    <col customWidth="1" min="81" max="81" width="22.57"/>
    <col customWidth="1" min="82" max="82" width="9.0"/>
    <col customWidth="1" min="83" max="83" width="8.43"/>
    <col customWidth="1" min="84" max="84" width="20.0"/>
    <col customWidth="1" min="85" max="85" width="31.57"/>
    <col customWidth="1" min="86" max="86" width="21.57"/>
    <col customWidth="1" min="87" max="87" width="20.86"/>
    <col customWidth="1" min="88" max="91" width="11.43"/>
    <col customWidth="1" min="92" max="92" width="24.86"/>
    <col customWidth="1" min="93" max="93" width="25.57"/>
    <col customWidth="1" min="94" max="94" width="33.86"/>
    <col customWidth="1" min="95" max="95" width="35.0"/>
    <col customWidth="1" min="96" max="96" width="17.57"/>
    <col customWidth="1" min="97" max="97" width="34.71"/>
    <col customWidth="1" min="98" max="98" width="16.14"/>
    <col customWidth="1" min="99" max="99" width="12.0"/>
    <col customWidth="1" min="100" max="100" width="15.57"/>
    <col customWidth="1" min="101" max="101" width="17.57"/>
    <col customWidth="1" min="102" max="102" width="34.71"/>
    <col customWidth="1" min="103" max="103" width="15.71"/>
    <col customWidth="1" min="104" max="104" width="14.14"/>
    <col customWidth="1" min="105" max="105" width="14.86"/>
    <col customWidth="1" min="106" max="106" width="11.43"/>
    <col customWidth="1" min="107" max="107" width="13.43"/>
    <col customWidth="1" min="108" max="108" width="17.29"/>
    <col customWidth="1" min="109" max="109" width="82.0"/>
    <col customWidth="1" min="110" max="110" width="21.0"/>
    <col customWidth="1" min="111" max="111" width="22.43"/>
    <col customWidth="1" min="112" max="117" width="11.43"/>
  </cols>
  <sheetData>
    <row r="1" ht="22.5" customHeight="1">
      <c r="A1" s="1" t="s">
        <v>0</v>
      </c>
      <c r="B1" s="2" t="s">
        <v>1</v>
      </c>
      <c r="C1" s="2" t="s">
        <v>2</v>
      </c>
      <c r="D1" s="3" t="s">
        <v>3</v>
      </c>
      <c r="E1" s="3" t="s">
        <v>4</v>
      </c>
      <c r="F1" s="4" t="s">
        <v>5</v>
      </c>
      <c r="G1" s="5" t="s">
        <v>6</v>
      </c>
      <c r="H1" s="3" t="s">
        <v>7</v>
      </c>
      <c r="I1" s="6" t="s">
        <v>8</v>
      </c>
      <c r="J1" s="3" t="s">
        <v>9</v>
      </c>
      <c r="K1" s="7" t="s">
        <v>10</v>
      </c>
      <c r="L1" s="8"/>
      <c r="M1" s="9"/>
      <c r="N1" s="10" t="s">
        <v>11</v>
      </c>
      <c r="O1" s="3" t="s">
        <v>12</v>
      </c>
      <c r="P1" s="3" t="s">
        <v>13</v>
      </c>
      <c r="Q1" s="3" t="s">
        <v>14</v>
      </c>
      <c r="R1" s="3" t="s">
        <v>15</v>
      </c>
      <c r="S1" s="3" t="s">
        <v>16</v>
      </c>
      <c r="T1" s="3" t="s">
        <v>17</v>
      </c>
      <c r="U1" s="3" t="s">
        <v>18</v>
      </c>
      <c r="V1" s="3" t="s">
        <v>19</v>
      </c>
      <c r="W1" s="3" t="s">
        <v>20</v>
      </c>
      <c r="X1" s="7" t="s">
        <v>21</v>
      </c>
      <c r="Y1" s="9"/>
      <c r="Z1" s="3" t="s">
        <v>22</v>
      </c>
      <c r="AA1" s="11" t="s">
        <v>23</v>
      </c>
      <c r="AB1" s="11" t="s">
        <v>24</v>
      </c>
      <c r="AC1" s="11" t="s">
        <v>25</v>
      </c>
      <c r="AD1" s="11" t="s">
        <v>26</v>
      </c>
      <c r="AE1" s="11" t="s">
        <v>27</v>
      </c>
      <c r="AF1" s="12" t="s">
        <v>28</v>
      </c>
      <c r="AG1" s="13" t="s">
        <v>29</v>
      </c>
      <c r="AH1" s="14" t="s">
        <v>30</v>
      </c>
      <c r="AI1" s="15" t="s">
        <v>31</v>
      </c>
      <c r="AJ1" s="16" t="s">
        <v>32</v>
      </c>
      <c r="AK1" s="17" t="s">
        <v>33</v>
      </c>
      <c r="AL1" s="18" t="s">
        <v>34</v>
      </c>
      <c r="AM1" s="18" t="s">
        <v>35</v>
      </c>
      <c r="AN1" s="19" t="s">
        <v>36</v>
      </c>
      <c r="AO1" s="8"/>
      <c r="AP1" s="8"/>
      <c r="AQ1" s="9"/>
      <c r="AR1" s="20" t="s">
        <v>37</v>
      </c>
      <c r="AS1" s="21" t="s">
        <v>38</v>
      </c>
      <c r="AT1" s="22" t="s">
        <v>39</v>
      </c>
      <c r="AU1" s="21" t="s">
        <v>40</v>
      </c>
      <c r="AV1" s="23" t="s">
        <v>41</v>
      </c>
      <c r="AW1" s="17" t="s">
        <v>42</v>
      </c>
      <c r="AX1" s="24" t="s">
        <v>43</v>
      </c>
      <c r="AY1" s="24" t="s">
        <v>44</v>
      </c>
      <c r="AZ1" s="24" t="s">
        <v>45</v>
      </c>
      <c r="BA1" s="25" t="s">
        <v>46</v>
      </c>
      <c r="BB1" s="25" t="s">
        <v>47</v>
      </c>
      <c r="BC1" s="26" t="s">
        <v>48</v>
      </c>
      <c r="BD1" s="27" t="s">
        <v>49</v>
      </c>
      <c r="BE1" s="8"/>
      <c r="BF1" s="8"/>
      <c r="BG1" s="9"/>
      <c r="BH1" s="28" t="s">
        <v>50</v>
      </c>
      <c r="BI1" s="28" t="s">
        <v>51</v>
      </c>
      <c r="BJ1" s="28" t="s">
        <v>52</v>
      </c>
      <c r="BK1" s="29" t="s">
        <v>53</v>
      </c>
      <c r="BL1" s="29" t="s">
        <v>44</v>
      </c>
      <c r="BM1" s="29" t="s">
        <v>54</v>
      </c>
      <c r="BN1" s="30" t="s">
        <v>46</v>
      </c>
      <c r="BO1" s="31" t="s">
        <v>47</v>
      </c>
      <c r="BP1" s="31" t="s">
        <v>48</v>
      </c>
      <c r="BQ1" s="32" t="s">
        <v>49</v>
      </c>
      <c r="BR1" s="9"/>
      <c r="BS1" s="31" t="s">
        <v>55</v>
      </c>
      <c r="BT1" s="31" t="s">
        <v>56</v>
      </c>
      <c r="BU1" s="33" t="s">
        <v>57</v>
      </c>
      <c r="BV1" s="33" t="s">
        <v>44</v>
      </c>
      <c r="BW1" s="33" t="s">
        <v>32</v>
      </c>
      <c r="BX1" s="34" t="s">
        <v>46</v>
      </c>
      <c r="BY1" s="35" t="s">
        <v>58</v>
      </c>
      <c r="BZ1" s="35" t="s">
        <v>59</v>
      </c>
      <c r="CA1" s="35" t="s">
        <v>60</v>
      </c>
      <c r="CB1" s="35" t="s">
        <v>61</v>
      </c>
      <c r="CC1" s="36" t="s">
        <v>62</v>
      </c>
      <c r="CD1" s="37" t="s">
        <v>63</v>
      </c>
      <c r="CE1" s="9"/>
      <c r="CF1" s="38" t="s">
        <v>64</v>
      </c>
      <c r="CG1" s="39" t="s">
        <v>65</v>
      </c>
      <c r="CH1" s="40" t="s">
        <v>66</v>
      </c>
      <c r="CI1" s="11" t="s">
        <v>67</v>
      </c>
      <c r="CJ1" s="11" t="s">
        <v>68</v>
      </c>
      <c r="CK1" s="11" t="s">
        <v>69</v>
      </c>
      <c r="CL1" s="41" t="s">
        <v>70</v>
      </c>
      <c r="CM1" s="41" t="s">
        <v>71</v>
      </c>
      <c r="CN1" s="42" t="s">
        <v>72</v>
      </c>
      <c r="CO1" s="43" t="s">
        <v>73</v>
      </c>
      <c r="CP1" s="44" t="s">
        <v>74</v>
      </c>
      <c r="CQ1" s="45" t="s">
        <v>75</v>
      </c>
      <c r="CR1" s="46" t="s">
        <v>76</v>
      </c>
      <c r="CS1" s="45" t="s">
        <v>77</v>
      </c>
      <c r="CT1" s="47" t="s">
        <v>78</v>
      </c>
      <c r="CU1" s="47" t="s">
        <v>79</v>
      </c>
      <c r="CV1" s="47" t="s">
        <v>80</v>
      </c>
      <c r="CW1" s="47" t="s">
        <v>81</v>
      </c>
      <c r="CX1" s="48" t="s">
        <v>82</v>
      </c>
      <c r="CY1" s="49" t="s">
        <v>83</v>
      </c>
      <c r="CZ1" s="50" t="s">
        <v>84</v>
      </c>
      <c r="DA1" s="50" t="s">
        <v>85</v>
      </c>
      <c r="DB1" s="50" t="s">
        <v>86</v>
      </c>
      <c r="DC1" s="50" t="s">
        <v>87</v>
      </c>
      <c r="DD1" s="51" t="s">
        <v>88</v>
      </c>
      <c r="DE1" s="51" t="s">
        <v>89</v>
      </c>
      <c r="DF1" s="51" t="s">
        <v>90</v>
      </c>
      <c r="DG1" s="51" t="s">
        <v>91</v>
      </c>
      <c r="DH1" s="52"/>
      <c r="DI1" s="52"/>
      <c r="DJ1" s="52"/>
      <c r="DK1" s="52"/>
      <c r="DL1" s="52"/>
      <c r="DM1" s="52"/>
    </row>
    <row r="2" ht="30.0" customHeight="1">
      <c r="A2" s="53" t="s">
        <v>92</v>
      </c>
      <c r="B2" s="54"/>
      <c r="C2" s="54" t="s">
        <v>2</v>
      </c>
      <c r="D2" s="54" t="s">
        <v>93</v>
      </c>
      <c r="E2" s="54" t="s">
        <v>94</v>
      </c>
      <c r="F2" s="54" t="s">
        <v>94</v>
      </c>
      <c r="G2" s="55" t="s">
        <v>95</v>
      </c>
      <c r="H2" s="56" t="s">
        <v>95</v>
      </c>
      <c r="I2" s="57" t="s">
        <v>94</v>
      </c>
      <c r="J2" s="54" t="s">
        <v>96</v>
      </c>
      <c r="K2" s="58" t="s">
        <v>97</v>
      </c>
      <c r="L2" s="58" t="s">
        <v>98</v>
      </c>
      <c r="M2" s="58" t="s">
        <v>99</v>
      </c>
      <c r="N2" s="58" t="s">
        <v>94</v>
      </c>
      <c r="O2" s="59" t="s">
        <v>100</v>
      </c>
      <c r="P2" s="58" t="s">
        <v>101</v>
      </c>
      <c r="Q2" s="56" t="s">
        <v>95</v>
      </c>
      <c r="R2" s="54" t="s">
        <v>102</v>
      </c>
      <c r="S2" s="54" t="s">
        <v>102</v>
      </c>
      <c r="T2" s="54" t="s">
        <v>103</v>
      </c>
      <c r="U2" s="54" t="s">
        <v>104</v>
      </c>
      <c r="V2" s="54" t="s">
        <v>105</v>
      </c>
      <c r="W2" s="54" t="s">
        <v>94</v>
      </c>
      <c r="X2" s="54" t="s">
        <v>21</v>
      </c>
      <c r="Y2" s="54" t="s">
        <v>106</v>
      </c>
      <c r="Z2" s="54" t="s">
        <v>22</v>
      </c>
      <c r="AA2" s="54" t="s">
        <v>23</v>
      </c>
      <c r="AB2" s="54" t="s">
        <v>94</v>
      </c>
      <c r="AC2" s="54" t="s">
        <v>94</v>
      </c>
      <c r="AD2" s="54" t="s">
        <v>107</v>
      </c>
      <c r="AE2" s="60"/>
      <c r="AF2" s="60"/>
      <c r="AG2" s="55" t="s">
        <v>108</v>
      </c>
      <c r="AH2" s="56" t="s">
        <v>109</v>
      </c>
      <c r="AI2" s="61" t="s">
        <v>96</v>
      </c>
      <c r="AJ2" s="62"/>
      <c r="AK2" s="61" t="s">
        <v>96</v>
      </c>
      <c r="AL2" s="61"/>
      <c r="AM2" s="61"/>
      <c r="AN2" s="54" t="s">
        <v>110</v>
      </c>
      <c r="AO2" s="54" t="s">
        <v>111</v>
      </c>
      <c r="AP2" s="54" t="s">
        <v>112</v>
      </c>
      <c r="AQ2" s="54" t="s">
        <v>49</v>
      </c>
      <c r="AR2" s="56" t="s">
        <v>113</v>
      </c>
      <c r="AS2" s="63" t="s">
        <v>113</v>
      </c>
      <c r="AT2" s="55" t="s">
        <v>108</v>
      </c>
      <c r="AU2" s="63" t="s">
        <v>109</v>
      </c>
      <c r="AV2" s="54" t="s">
        <v>96</v>
      </c>
      <c r="AW2" s="64"/>
      <c r="AX2" s="65"/>
      <c r="AY2" s="65"/>
      <c r="AZ2" s="65"/>
      <c r="BA2" s="66"/>
      <c r="BB2" s="66"/>
      <c r="BC2" s="67"/>
      <c r="BD2" s="67"/>
      <c r="BE2" s="67"/>
      <c r="BF2" s="67"/>
      <c r="BG2" s="65" t="s">
        <v>114</v>
      </c>
      <c r="BH2" s="68" t="s">
        <v>115</v>
      </c>
      <c r="BI2" s="68"/>
      <c r="BJ2" s="68"/>
      <c r="BK2" s="54" t="s">
        <v>116</v>
      </c>
      <c r="BL2" s="54"/>
      <c r="BM2" s="54"/>
      <c r="BN2" s="55"/>
      <c r="BO2" s="69"/>
      <c r="BP2" s="69"/>
      <c r="BQ2" s="55" t="s">
        <v>114</v>
      </c>
      <c r="BR2" s="54" t="s">
        <v>117</v>
      </c>
      <c r="BS2" s="61" t="s">
        <v>118</v>
      </c>
      <c r="BT2" s="70"/>
      <c r="BU2" s="70"/>
      <c r="BV2" s="71"/>
      <c r="BW2" s="70"/>
      <c r="BX2" s="70"/>
      <c r="BY2" s="71"/>
      <c r="BZ2" s="70"/>
      <c r="CA2" s="70"/>
      <c r="CB2" s="71"/>
      <c r="CC2" s="55"/>
      <c r="CD2" s="55" t="s">
        <v>114</v>
      </c>
      <c r="CE2" s="54"/>
      <c r="CF2" s="72"/>
      <c r="CG2" s="54"/>
      <c r="CH2" s="73"/>
      <c r="CI2" s="73"/>
      <c r="CJ2" s="64"/>
      <c r="CK2" s="64"/>
      <c r="CL2" s="74"/>
      <c r="CM2" s="74"/>
      <c r="CN2" s="75"/>
      <c r="CO2" s="76"/>
      <c r="CP2" s="77"/>
      <c r="CQ2" s="78"/>
      <c r="CR2" s="78"/>
      <c r="CS2" s="78"/>
      <c r="CT2" s="79"/>
      <c r="CU2" s="79"/>
      <c r="CV2" s="79"/>
      <c r="CW2" s="79"/>
      <c r="CX2" s="78"/>
      <c r="CY2" s="80" t="s">
        <v>119</v>
      </c>
      <c r="CZ2" s="81"/>
      <c r="DA2" s="81"/>
      <c r="DB2" s="82"/>
      <c r="DC2" s="81"/>
      <c r="DD2" s="83"/>
      <c r="DE2" s="84"/>
      <c r="DF2" s="84"/>
      <c r="DG2" s="84"/>
      <c r="DH2" s="52"/>
      <c r="DI2" s="52"/>
      <c r="DJ2" s="52"/>
      <c r="DK2" s="52"/>
      <c r="DL2" s="52"/>
      <c r="DM2" s="52"/>
    </row>
    <row r="3" ht="25.5" customHeight="1">
      <c r="A3" s="85">
        <v>1.0</v>
      </c>
      <c r="B3" s="86" t="s">
        <v>120</v>
      </c>
      <c r="C3" s="87" t="s">
        <v>121</v>
      </c>
      <c r="D3" s="88" t="s">
        <v>122</v>
      </c>
      <c r="E3" s="89" t="s">
        <v>123</v>
      </c>
      <c r="F3" s="89" t="s">
        <v>124</v>
      </c>
      <c r="G3" s="90">
        <v>2.1073946E7</v>
      </c>
      <c r="H3" s="90">
        <v>1.0</v>
      </c>
      <c r="I3" s="89" t="s">
        <v>125</v>
      </c>
      <c r="J3" s="91" t="s">
        <v>120</v>
      </c>
      <c r="K3" s="91" t="s">
        <v>120</v>
      </c>
      <c r="L3" s="91" t="s">
        <v>120</v>
      </c>
      <c r="M3" s="91" t="s">
        <v>120</v>
      </c>
      <c r="N3" s="91" t="s">
        <v>120</v>
      </c>
      <c r="O3" s="87" t="s">
        <v>126</v>
      </c>
      <c r="P3" s="92" t="s">
        <v>127</v>
      </c>
      <c r="Q3" s="87">
        <v>7175199.0</v>
      </c>
      <c r="R3" s="93" t="s">
        <v>128</v>
      </c>
      <c r="S3" s="91" t="s">
        <v>120</v>
      </c>
      <c r="T3" s="91" t="s">
        <v>120</v>
      </c>
      <c r="U3" s="91" t="s">
        <v>120</v>
      </c>
      <c r="V3" s="91" t="s">
        <v>120</v>
      </c>
      <c r="W3" s="91" t="s">
        <v>120</v>
      </c>
      <c r="X3" s="91" t="s">
        <v>120</v>
      </c>
      <c r="Y3" s="91" t="s">
        <v>120</v>
      </c>
      <c r="Z3" s="89" t="s">
        <v>129</v>
      </c>
      <c r="AA3" s="87" t="s">
        <v>121</v>
      </c>
      <c r="AB3" s="94" t="s">
        <v>130</v>
      </c>
      <c r="AC3" s="94" t="s">
        <v>129</v>
      </c>
      <c r="AD3" s="87" t="s">
        <v>131</v>
      </c>
      <c r="AE3" s="95" t="s">
        <v>132</v>
      </c>
      <c r="AF3" s="96" t="s">
        <v>133</v>
      </c>
      <c r="AG3" s="97">
        <v>397.0</v>
      </c>
      <c r="AH3" s="98">
        <v>9144900.0</v>
      </c>
      <c r="AI3" s="99">
        <v>44226.0</v>
      </c>
      <c r="AJ3" s="100">
        <v>56663.0</v>
      </c>
      <c r="AK3" s="101">
        <v>44230.0</v>
      </c>
      <c r="AL3" s="101">
        <v>44230.0</v>
      </c>
      <c r="AM3" s="102">
        <v>44410.0</v>
      </c>
      <c r="AN3" s="103">
        <v>7.0</v>
      </c>
      <c r="AO3" s="103">
        <v>0.0</v>
      </c>
      <c r="AP3" s="103" t="str">
        <f>AN3*30</f>
        <v>210</v>
      </c>
      <c r="AQ3" s="103" t="s">
        <v>134</v>
      </c>
      <c r="AR3" s="104">
        <v>9144900.0</v>
      </c>
      <c r="AS3" s="105" t="str">
        <f>AR3/7</f>
        <v>$ 1,306,414</v>
      </c>
      <c r="AT3" s="106">
        <v>379.0</v>
      </c>
      <c r="AU3" s="104">
        <v>9144900.0</v>
      </c>
      <c r="AV3" s="107">
        <v>44230.0</v>
      </c>
      <c r="AW3" s="108" t="s">
        <v>120</v>
      </c>
      <c r="AX3" s="84"/>
      <c r="AY3" s="84"/>
      <c r="AZ3" s="84"/>
      <c r="BA3" s="84"/>
      <c r="BB3" s="84"/>
      <c r="BC3" s="84"/>
      <c r="BD3" s="84"/>
      <c r="BE3" s="84"/>
      <c r="BF3" s="84"/>
      <c r="BG3" s="84"/>
      <c r="BH3" s="84"/>
      <c r="BI3" s="84"/>
      <c r="BJ3" s="84"/>
      <c r="BK3" s="84"/>
      <c r="BL3" s="84"/>
      <c r="BM3" s="84"/>
      <c r="BN3" s="84"/>
      <c r="BO3" s="84"/>
      <c r="BP3" s="84"/>
      <c r="BQ3" s="84"/>
      <c r="BR3" s="84"/>
      <c r="BS3" s="84"/>
      <c r="BT3" s="84"/>
      <c r="BU3" s="109"/>
      <c r="BV3" s="110"/>
      <c r="BW3" s="109"/>
      <c r="BX3" s="109"/>
      <c r="BY3" s="111"/>
      <c r="BZ3" s="112"/>
      <c r="CA3" s="113"/>
      <c r="CB3" s="111"/>
      <c r="CC3" s="114" t="str">
        <f t="shared" ref="CC3:CC393" si="1">AR3+BA3+BN3</f>
        <v>$ 9,144,900</v>
      </c>
      <c r="CD3" s="115" t="str">
        <f t="shared" ref="CD3:CD86" si="2">AP4+BG3+BQ3+CA3</f>
        <v>300</v>
      </c>
      <c r="CE3" s="94" t="s">
        <v>135</v>
      </c>
      <c r="CF3" s="116">
        <v>44410.0</v>
      </c>
      <c r="CG3" s="117" t="s">
        <v>136</v>
      </c>
      <c r="CH3" s="103" t="s">
        <v>137</v>
      </c>
      <c r="CI3" s="118" t="s">
        <v>138</v>
      </c>
      <c r="CJ3" s="84"/>
      <c r="CK3" s="84"/>
      <c r="CL3" s="101">
        <v>44230.0</v>
      </c>
      <c r="CM3" s="101" t="s">
        <v>120</v>
      </c>
      <c r="CN3" s="119" t="s">
        <v>139</v>
      </c>
      <c r="CO3" s="120" t="s">
        <v>140</v>
      </c>
      <c r="CP3" s="121" t="s">
        <v>141</v>
      </c>
      <c r="CQ3" s="122"/>
      <c r="CR3" s="122"/>
      <c r="CS3" s="122"/>
      <c r="CT3" s="102"/>
      <c r="CU3" s="90"/>
      <c r="CV3" s="105"/>
      <c r="CW3" s="122"/>
      <c r="CX3" s="123"/>
      <c r="CY3" s="123" t="s">
        <v>142</v>
      </c>
      <c r="CZ3" s="103" t="s">
        <v>143</v>
      </c>
      <c r="DA3" s="103" t="s">
        <v>144</v>
      </c>
      <c r="DB3" s="103" t="s">
        <v>145</v>
      </c>
      <c r="DC3" s="123" t="s">
        <v>146</v>
      </c>
      <c r="DD3" s="84"/>
      <c r="DE3" s="84"/>
      <c r="DF3" s="84"/>
      <c r="DG3" s="84"/>
      <c r="DH3" s="52"/>
      <c r="DI3" s="52"/>
      <c r="DJ3" s="52"/>
      <c r="DK3" s="52"/>
      <c r="DL3" s="52"/>
      <c r="DM3" s="52"/>
    </row>
    <row r="4" ht="25.5" customHeight="1">
      <c r="A4" s="124">
        <v>2.0</v>
      </c>
      <c r="B4" s="86" t="s">
        <v>120</v>
      </c>
      <c r="C4" s="87" t="s">
        <v>147</v>
      </c>
      <c r="D4" s="88" t="s">
        <v>148</v>
      </c>
      <c r="E4" s="89" t="s">
        <v>123</v>
      </c>
      <c r="F4" s="89" t="s">
        <v>124</v>
      </c>
      <c r="G4" s="90">
        <v>1.121870498E9</v>
      </c>
      <c r="H4" s="90">
        <v>6.0</v>
      </c>
      <c r="I4" s="89" t="s">
        <v>149</v>
      </c>
      <c r="J4" s="91">
        <v>33199.0</v>
      </c>
      <c r="K4" s="125">
        <v>22.0</v>
      </c>
      <c r="L4" s="126">
        <v>11.0</v>
      </c>
      <c r="M4" s="126">
        <v>1990.0</v>
      </c>
      <c r="N4" s="127" t="s">
        <v>150</v>
      </c>
      <c r="O4" s="117" t="s">
        <v>151</v>
      </c>
      <c r="P4" s="92" t="s">
        <v>152</v>
      </c>
      <c r="Q4" s="87">
        <v>3.184627334E9</v>
      </c>
      <c r="R4" s="93" t="s">
        <v>153</v>
      </c>
      <c r="S4" s="93" t="s">
        <v>154</v>
      </c>
      <c r="T4" s="103" t="s">
        <v>155</v>
      </c>
      <c r="U4" s="92" t="s">
        <v>156</v>
      </c>
      <c r="V4" s="128" t="s">
        <v>157</v>
      </c>
      <c r="W4" s="88">
        <v>1.0</v>
      </c>
      <c r="X4" s="87" t="s">
        <v>158</v>
      </c>
      <c r="Y4" s="129" t="s">
        <v>159</v>
      </c>
      <c r="Z4" s="130" t="s">
        <v>160</v>
      </c>
      <c r="AA4" s="87" t="s">
        <v>147</v>
      </c>
      <c r="AB4" s="94" t="s">
        <v>130</v>
      </c>
      <c r="AC4" s="130" t="s">
        <v>161</v>
      </c>
      <c r="AD4" s="87" t="s">
        <v>162</v>
      </c>
      <c r="AE4" s="95" t="s">
        <v>163</v>
      </c>
      <c r="AF4" s="131" t="s">
        <v>164</v>
      </c>
      <c r="AG4" s="97">
        <v>409.0</v>
      </c>
      <c r="AH4" s="98">
        <v>8.9E7</v>
      </c>
      <c r="AI4" s="99">
        <v>44237.0</v>
      </c>
      <c r="AJ4" s="100">
        <v>56112.0</v>
      </c>
      <c r="AK4" s="101">
        <v>44237.0</v>
      </c>
      <c r="AL4" s="101">
        <v>44238.0</v>
      </c>
      <c r="AM4" s="101">
        <v>44542.0</v>
      </c>
      <c r="AN4" s="103">
        <v>10.0</v>
      </c>
      <c r="AO4" s="103">
        <v>0.0</v>
      </c>
      <c r="AP4" s="103">
        <v>300.0</v>
      </c>
      <c r="AQ4" s="103" t="s">
        <v>165</v>
      </c>
      <c r="AR4" s="104">
        <v>8.9E7</v>
      </c>
      <c r="AS4" s="104">
        <v>8900000.0</v>
      </c>
      <c r="AT4" s="106" t="s">
        <v>166</v>
      </c>
      <c r="AU4" s="104">
        <v>8.9E7</v>
      </c>
      <c r="AV4" s="107">
        <v>44238.0</v>
      </c>
      <c r="AW4" s="108" t="s">
        <v>167</v>
      </c>
      <c r="AX4" s="84"/>
      <c r="AY4" s="84"/>
      <c r="AZ4" s="84"/>
      <c r="BA4" s="84"/>
      <c r="BB4" s="84"/>
      <c r="BC4" s="84"/>
      <c r="BD4" s="84"/>
      <c r="BE4" s="84"/>
      <c r="BF4" s="84"/>
      <c r="BG4" s="84"/>
      <c r="BH4" s="84"/>
      <c r="BI4" s="84"/>
      <c r="BJ4" s="84"/>
      <c r="BK4" s="84"/>
      <c r="BL4" s="84"/>
      <c r="BM4" s="84"/>
      <c r="BN4" s="84"/>
      <c r="BO4" s="84"/>
      <c r="BP4" s="84"/>
      <c r="BQ4" s="84"/>
      <c r="BR4" s="84"/>
      <c r="BS4" s="84"/>
      <c r="BT4" s="84"/>
      <c r="BU4" s="132" t="s">
        <v>168</v>
      </c>
      <c r="BV4" s="133">
        <v>44540.0</v>
      </c>
      <c r="BW4" s="132">
        <v>64072.0</v>
      </c>
      <c r="BX4" s="134">
        <v>8306557.0</v>
      </c>
      <c r="BY4" s="132">
        <v>785.0</v>
      </c>
      <c r="BZ4" s="132">
        <v>1028.0</v>
      </c>
      <c r="CA4" s="132">
        <v>28.0</v>
      </c>
      <c r="CB4" s="133">
        <v>44571.0</v>
      </c>
      <c r="CC4" s="114" t="str">
        <f t="shared" si="1"/>
        <v>$ 89,000,000</v>
      </c>
      <c r="CD4" s="115" t="str">
        <f t="shared" si="2"/>
        <v>328</v>
      </c>
      <c r="CE4" s="103"/>
      <c r="CF4" s="135">
        <v>44571.0</v>
      </c>
      <c r="CG4" s="117" t="s">
        <v>169</v>
      </c>
      <c r="CH4" s="103" t="s">
        <v>170</v>
      </c>
      <c r="CI4" s="118" t="s">
        <v>171</v>
      </c>
      <c r="CJ4" s="84"/>
      <c r="CK4" s="84"/>
      <c r="CL4" s="101">
        <v>44237.0</v>
      </c>
      <c r="CM4" s="101">
        <v>44238.0</v>
      </c>
      <c r="CN4" s="136" t="s">
        <v>172</v>
      </c>
      <c r="CO4" s="120" t="s">
        <v>173</v>
      </c>
      <c r="CP4" s="121" t="s">
        <v>174</v>
      </c>
      <c r="CQ4" s="103"/>
      <c r="CR4" s="103"/>
      <c r="CS4" s="103"/>
      <c r="CT4" s="102"/>
      <c r="CU4" s="90"/>
      <c r="CV4" s="105"/>
      <c r="CW4" s="102"/>
      <c r="CX4" s="123"/>
      <c r="CY4" s="123" t="s">
        <v>175</v>
      </c>
      <c r="CZ4" s="103" t="s">
        <v>143</v>
      </c>
      <c r="DA4" s="103" t="s">
        <v>144</v>
      </c>
      <c r="DB4" s="103"/>
      <c r="DC4" s="103" t="s">
        <v>120</v>
      </c>
      <c r="DD4" s="84"/>
      <c r="DE4" s="84"/>
      <c r="DF4" s="84"/>
      <c r="DG4" s="84"/>
      <c r="DH4" s="52"/>
      <c r="DI4" s="52"/>
      <c r="DJ4" s="52"/>
      <c r="DK4" s="52"/>
      <c r="DL4" s="52"/>
      <c r="DM4" s="52"/>
    </row>
    <row r="5" ht="25.5" customHeight="1">
      <c r="A5" s="124">
        <v>3.0</v>
      </c>
      <c r="B5" s="86" t="s">
        <v>120</v>
      </c>
      <c r="C5" s="87" t="s">
        <v>176</v>
      </c>
      <c r="D5" s="88" t="s">
        <v>177</v>
      </c>
      <c r="E5" s="89" t="s">
        <v>123</v>
      </c>
      <c r="F5" s="89" t="s">
        <v>124</v>
      </c>
      <c r="G5" s="90">
        <v>8.0541697E7</v>
      </c>
      <c r="H5" s="90">
        <v>5.0</v>
      </c>
      <c r="I5" s="89" t="s">
        <v>149</v>
      </c>
      <c r="J5" s="137">
        <v>28293.0</v>
      </c>
      <c r="K5" s="138">
        <v>17.0</v>
      </c>
      <c r="L5" s="139">
        <v>6.0</v>
      </c>
      <c r="M5" s="139">
        <v>1977.0</v>
      </c>
      <c r="N5" s="127" t="s">
        <v>178</v>
      </c>
      <c r="O5" s="87" t="s">
        <v>179</v>
      </c>
      <c r="P5" s="92" t="s">
        <v>180</v>
      </c>
      <c r="Q5" s="87">
        <v>3.134754146E9</v>
      </c>
      <c r="R5" s="93" t="s">
        <v>181</v>
      </c>
      <c r="S5" s="93" t="s">
        <v>182</v>
      </c>
      <c r="T5" s="103" t="s">
        <v>183</v>
      </c>
      <c r="U5" s="92" t="s">
        <v>184</v>
      </c>
      <c r="V5" s="128" t="s">
        <v>157</v>
      </c>
      <c r="W5" s="88">
        <v>4.0</v>
      </c>
      <c r="X5" s="87" t="s">
        <v>158</v>
      </c>
      <c r="Y5" s="129" t="s">
        <v>185</v>
      </c>
      <c r="Z5" s="130" t="s">
        <v>186</v>
      </c>
      <c r="AA5" s="87" t="s">
        <v>176</v>
      </c>
      <c r="AB5" s="94" t="s">
        <v>130</v>
      </c>
      <c r="AC5" s="130" t="s">
        <v>161</v>
      </c>
      <c r="AD5" s="87" t="s">
        <v>187</v>
      </c>
      <c r="AE5" s="140" t="s">
        <v>188</v>
      </c>
      <c r="AF5" s="131" t="s">
        <v>189</v>
      </c>
      <c r="AG5" s="97">
        <v>415.0</v>
      </c>
      <c r="AH5" s="98">
        <v>7.0E7</v>
      </c>
      <c r="AI5" s="99">
        <v>44237.0</v>
      </c>
      <c r="AJ5" s="100">
        <v>56234.0</v>
      </c>
      <c r="AK5" s="101">
        <v>44237.0</v>
      </c>
      <c r="AL5" s="101">
        <v>44238.0</v>
      </c>
      <c r="AM5" s="101">
        <v>44542.0</v>
      </c>
      <c r="AN5" s="103">
        <v>10.0</v>
      </c>
      <c r="AO5" s="103">
        <v>0.0</v>
      </c>
      <c r="AP5" s="103">
        <v>300.0</v>
      </c>
      <c r="AQ5" s="103" t="s">
        <v>165</v>
      </c>
      <c r="AR5" s="104">
        <v>7.0E7</v>
      </c>
      <c r="AS5" s="104">
        <v>7000000.0</v>
      </c>
      <c r="AT5" s="106" t="s">
        <v>190</v>
      </c>
      <c r="AU5" s="104">
        <v>7.0E7</v>
      </c>
      <c r="AV5" s="107">
        <v>44238.0</v>
      </c>
      <c r="AW5" s="108" t="s">
        <v>191</v>
      </c>
      <c r="AX5" s="84"/>
      <c r="AY5" s="84"/>
      <c r="AZ5" s="84"/>
      <c r="BA5" s="84"/>
      <c r="BB5" s="84"/>
      <c r="BC5" s="84"/>
      <c r="BD5" s="84"/>
      <c r="BE5" s="84"/>
      <c r="BF5" s="84"/>
      <c r="BG5" s="84"/>
      <c r="BH5" s="84"/>
      <c r="BI5" s="84"/>
      <c r="BJ5" s="84"/>
      <c r="BK5" s="84"/>
      <c r="BL5" s="84"/>
      <c r="BM5" s="84"/>
      <c r="BN5" s="84"/>
      <c r="BO5" s="84"/>
      <c r="BP5" s="84"/>
      <c r="BQ5" s="84"/>
      <c r="BR5" s="84"/>
      <c r="BS5" s="84"/>
      <c r="BT5" s="84"/>
      <c r="BU5" s="132" t="s">
        <v>116</v>
      </c>
      <c r="BV5" s="133">
        <v>44540.0</v>
      </c>
      <c r="BW5" s="132">
        <v>64394.0</v>
      </c>
      <c r="BX5" s="134">
        <v>6533333.0</v>
      </c>
      <c r="BY5" s="132">
        <v>786.0</v>
      </c>
      <c r="BZ5" s="132">
        <v>1031.0</v>
      </c>
      <c r="CA5" s="132">
        <v>28.0</v>
      </c>
      <c r="CB5" s="133">
        <v>44571.0</v>
      </c>
      <c r="CC5" s="114" t="str">
        <f t="shared" si="1"/>
        <v>$ 70,000,000</v>
      </c>
      <c r="CD5" s="115" t="str">
        <f t="shared" si="2"/>
        <v>328</v>
      </c>
      <c r="CE5" s="94"/>
      <c r="CF5" s="141">
        <v>44571.0</v>
      </c>
      <c r="CG5" s="117" t="s">
        <v>169</v>
      </c>
      <c r="CH5" s="103" t="s">
        <v>160</v>
      </c>
      <c r="CI5" s="118" t="s">
        <v>192</v>
      </c>
      <c r="CJ5" s="84"/>
      <c r="CK5" s="84"/>
      <c r="CL5" s="101">
        <v>44237.0</v>
      </c>
      <c r="CM5" s="101">
        <v>44238.0</v>
      </c>
      <c r="CN5" s="136" t="s">
        <v>193</v>
      </c>
      <c r="CO5" s="120" t="s">
        <v>194</v>
      </c>
      <c r="CP5" s="121" t="s">
        <v>174</v>
      </c>
      <c r="CQ5" s="118"/>
      <c r="CR5" s="118"/>
      <c r="CS5" s="118"/>
      <c r="CT5" s="102"/>
      <c r="CU5" s="90"/>
      <c r="CV5" s="105"/>
      <c r="CW5" s="102"/>
      <c r="CX5" s="118"/>
      <c r="CY5" s="123" t="s">
        <v>175</v>
      </c>
      <c r="CZ5" s="103" t="s">
        <v>143</v>
      </c>
      <c r="DA5" s="103" t="s">
        <v>144</v>
      </c>
      <c r="DB5" s="103"/>
      <c r="DC5" s="123" t="s">
        <v>146</v>
      </c>
      <c r="DD5" s="84"/>
      <c r="DE5" s="84"/>
      <c r="DF5" s="84"/>
      <c r="DG5" s="84"/>
      <c r="DH5" s="52"/>
      <c r="DI5" s="52"/>
      <c r="DJ5" s="52"/>
      <c r="DK5" s="52"/>
      <c r="DL5" s="52"/>
      <c r="DM5" s="52"/>
    </row>
    <row r="6" ht="25.5" customHeight="1">
      <c r="A6" s="124">
        <v>4.0</v>
      </c>
      <c r="B6" s="86" t="s">
        <v>120</v>
      </c>
      <c r="C6" s="87" t="s">
        <v>195</v>
      </c>
      <c r="D6" s="142" t="s">
        <v>196</v>
      </c>
      <c r="E6" s="89" t="s">
        <v>123</v>
      </c>
      <c r="F6" s="89" t="s">
        <v>197</v>
      </c>
      <c r="G6" s="90">
        <v>8.0778782E7</v>
      </c>
      <c r="H6" s="90">
        <v>1.0</v>
      </c>
      <c r="I6" s="89" t="s">
        <v>149</v>
      </c>
      <c r="J6" s="137">
        <v>30406.0</v>
      </c>
      <c r="K6" s="138">
        <v>31.0</v>
      </c>
      <c r="L6" s="139">
        <v>3.0</v>
      </c>
      <c r="M6" s="139">
        <v>1983.0</v>
      </c>
      <c r="N6" s="127" t="s">
        <v>198</v>
      </c>
      <c r="O6" s="87" t="s">
        <v>199</v>
      </c>
      <c r="P6" s="92" t="s">
        <v>200</v>
      </c>
      <c r="Q6" s="87">
        <v>3.106964283E9</v>
      </c>
      <c r="R6" s="93" t="s">
        <v>201</v>
      </c>
      <c r="S6" s="93" t="s">
        <v>202</v>
      </c>
      <c r="T6" s="103" t="s">
        <v>203</v>
      </c>
      <c r="U6" s="92" t="s">
        <v>156</v>
      </c>
      <c r="V6" s="128" t="s">
        <v>157</v>
      </c>
      <c r="W6" s="88">
        <v>1.0</v>
      </c>
      <c r="X6" s="87" t="s">
        <v>158</v>
      </c>
      <c r="Y6" s="129" t="s">
        <v>204</v>
      </c>
      <c r="Z6" s="130" t="s">
        <v>205</v>
      </c>
      <c r="AA6" s="87" t="s">
        <v>206</v>
      </c>
      <c r="AB6" s="94" t="s">
        <v>130</v>
      </c>
      <c r="AC6" s="130" t="s">
        <v>161</v>
      </c>
      <c r="AD6" s="87" t="s">
        <v>162</v>
      </c>
      <c r="AE6" s="95" t="s">
        <v>163</v>
      </c>
      <c r="AF6" s="131" t="s">
        <v>164</v>
      </c>
      <c r="AG6" s="143">
        <v>414.0</v>
      </c>
      <c r="AH6" s="98">
        <v>8.9E7</v>
      </c>
      <c r="AI6" s="99">
        <v>44237.0</v>
      </c>
      <c r="AJ6" s="100">
        <v>57075.0</v>
      </c>
      <c r="AK6" s="144">
        <v>44237.0</v>
      </c>
      <c r="AL6" s="144">
        <v>44238.0</v>
      </c>
      <c r="AM6" s="144">
        <v>44542.0</v>
      </c>
      <c r="AN6" s="103">
        <v>10.0</v>
      </c>
      <c r="AO6" s="103">
        <v>0.0</v>
      </c>
      <c r="AP6" s="103">
        <v>300.0</v>
      </c>
      <c r="AQ6" s="103" t="s">
        <v>165</v>
      </c>
      <c r="AR6" s="104">
        <v>8.9E7</v>
      </c>
      <c r="AS6" s="104">
        <v>8900000.0</v>
      </c>
      <c r="AT6" s="106" t="s">
        <v>207</v>
      </c>
      <c r="AU6" s="104">
        <v>8.9E7</v>
      </c>
      <c r="AV6" s="107">
        <v>44238.0</v>
      </c>
      <c r="AW6" s="108" t="s">
        <v>208</v>
      </c>
      <c r="AX6" s="145" t="s">
        <v>209</v>
      </c>
      <c r="AY6" s="102">
        <v>44502.0</v>
      </c>
      <c r="AZ6" s="146"/>
      <c r="BA6" s="146"/>
      <c r="BB6" s="146"/>
      <c r="BC6" s="146"/>
      <c r="BD6" s="146"/>
      <c r="BE6" s="146"/>
      <c r="BF6" s="146"/>
      <c r="BG6" s="146"/>
      <c r="BH6" s="147"/>
      <c r="BI6" s="146"/>
      <c r="BJ6" s="147">
        <v>44542.0</v>
      </c>
      <c r="BK6" s="146"/>
      <c r="BL6" s="146"/>
      <c r="BM6" s="146"/>
      <c r="BN6" s="146"/>
      <c r="BO6" s="146"/>
      <c r="BP6" s="146"/>
      <c r="BQ6" s="146"/>
      <c r="BR6" s="146"/>
      <c r="BS6" s="146"/>
      <c r="BT6" s="146"/>
      <c r="BU6" s="132" t="s">
        <v>116</v>
      </c>
      <c r="BV6" s="133">
        <v>44540.0</v>
      </c>
      <c r="BW6" s="132">
        <v>65957.0</v>
      </c>
      <c r="BX6" s="134">
        <v>8306667.0</v>
      </c>
      <c r="BY6" s="132">
        <v>787.0</v>
      </c>
      <c r="BZ6" s="132">
        <v>1029.0</v>
      </c>
      <c r="CA6" s="132">
        <v>28.0</v>
      </c>
      <c r="CB6" s="133">
        <v>44571.0</v>
      </c>
      <c r="CC6" s="114" t="str">
        <f t="shared" si="1"/>
        <v>$ 89,000,000</v>
      </c>
      <c r="CD6" s="115" t="str">
        <f t="shared" si="2"/>
        <v>328</v>
      </c>
      <c r="CE6" s="94"/>
      <c r="CF6" s="135">
        <v>44571.0</v>
      </c>
      <c r="CG6" s="117" t="s">
        <v>169</v>
      </c>
      <c r="CH6" s="103" t="s">
        <v>170</v>
      </c>
      <c r="CI6" s="118" t="s">
        <v>171</v>
      </c>
      <c r="CJ6" s="84"/>
      <c r="CK6" s="84"/>
      <c r="CL6" s="101">
        <v>44237.0</v>
      </c>
      <c r="CM6" s="101">
        <v>44006.0</v>
      </c>
      <c r="CN6" s="136" t="s">
        <v>210</v>
      </c>
      <c r="CO6" s="120" t="s">
        <v>211</v>
      </c>
      <c r="CP6" s="121" t="s">
        <v>141</v>
      </c>
      <c r="CQ6" s="89" t="s">
        <v>212</v>
      </c>
      <c r="CR6" s="108">
        <v>1.026270893E9</v>
      </c>
      <c r="CS6" s="89" t="s">
        <v>196</v>
      </c>
      <c r="CT6" s="102">
        <v>44503.0</v>
      </c>
      <c r="CU6" s="90"/>
      <c r="CV6" s="105"/>
      <c r="CW6" s="102"/>
      <c r="CX6" s="118"/>
      <c r="CY6" s="123" t="s">
        <v>175</v>
      </c>
      <c r="CZ6" s="103" t="s">
        <v>143</v>
      </c>
      <c r="DA6" s="103" t="s">
        <v>144</v>
      </c>
      <c r="DB6" s="103"/>
      <c r="DC6" s="103" t="s">
        <v>120</v>
      </c>
      <c r="DD6" s="84"/>
      <c r="DE6" s="84"/>
      <c r="DF6" s="84"/>
      <c r="DG6" s="84"/>
      <c r="DH6" s="52"/>
      <c r="DI6" s="52"/>
      <c r="DJ6" s="52"/>
      <c r="DK6" s="52"/>
      <c r="DL6" s="52"/>
      <c r="DM6" s="52"/>
    </row>
    <row r="7" ht="25.5" customHeight="1">
      <c r="A7" s="124">
        <v>5.0</v>
      </c>
      <c r="B7" s="86" t="s">
        <v>120</v>
      </c>
      <c r="C7" s="87" t="s">
        <v>213</v>
      </c>
      <c r="D7" s="88" t="s">
        <v>214</v>
      </c>
      <c r="E7" s="89" t="s">
        <v>123</v>
      </c>
      <c r="F7" s="89" t="s">
        <v>124</v>
      </c>
      <c r="G7" s="90">
        <v>7.9921052E7</v>
      </c>
      <c r="H7" s="90">
        <v>2.0</v>
      </c>
      <c r="I7" s="89" t="s">
        <v>149</v>
      </c>
      <c r="J7" s="137">
        <v>29451.0</v>
      </c>
      <c r="K7" s="138">
        <v>18.0</v>
      </c>
      <c r="L7" s="139">
        <v>8.0</v>
      </c>
      <c r="M7" s="139">
        <v>1980.0</v>
      </c>
      <c r="N7" s="127" t="s">
        <v>198</v>
      </c>
      <c r="O7" s="87" t="s">
        <v>215</v>
      </c>
      <c r="P7" s="92" t="s">
        <v>127</v>
      </c>
      <c r="Q7" s="87">
        <v>3.197258214E9</v>
      </c>
      <c r="R7" s="93" t="s">
        <v>216</v>
      </c>
      <c r="S7" s="93" t="s">
        <v>217</v>
      </c>
      <c r="T7" s="103" t="s">
        <v>183</v>
      </c>
      <c r="U7" s="92" t="s">
        <v>184</v>
      </c>
      <c r="V7" s="128" t="s">
        <v>157</v>
      </c>
      <c r="W7" s="88">
        <v>1.0</v>
      </c>
      <c r="X7" s="87" t="s">
        <v>218</v>
      </c>
      <c r="Y7" s="117" t="s">
        <v>219</v>
      </c>
      <c r="Z7" s="130" t="s">
        <v>220</v>
      </c>
      <c r="AA7" s="87" t="s">
        <v>213</v>
      </c>
      <c r="AB7" s="94" t="s">
        <v>130</v>
      </c>
      <c r="AC7" s="130" t="s">
        <v>161</v>
      </c>
      <c r="AD7" s="87" t="s">
        <v>221</v>
      </c>
      <c r="AE7" s="95" t="s">
        <v>163</v>
      </c>
      <c r="AF7" s="131" t="s">
        <v>164</v>
      </c>
      <c r="AG7" s="97">
        <v>411.0</v>
      </c>
      <c r="AH7" s="98">
        <v>3.85E7</v>
      </c>
      <c r="AI7" s="99">
        <v>44237.0</v>
      </c>
      <c r="AJ7" s="100">
        <v>56313.0</v>
      </c>
      <c r="AK7" s="101">
        <v>44237.0</v>
      </c>
      <c r="AL7" s="101">
        <v>44238.0</v>
      </c>
      <c r="AM7" s="101">
        <v>44542.0</v>
      </c>
      <c r="AN7" s="103">
        <v>10.0</v>
      </c>
      <c r="AO7" s="103">
        <v>0.0</v>
      </c>
      <c r="AP7" s="103">
        <v>300.0</v>
      </c>
      <c r="AQ7" s="103" t="s">
        <v>165</v>
      </c>
      <c r="AR7" s="104">
        <v>3.85E7</v>
      </c>
      <c r="AS7" s="104">
        <v>3850000.0</v>
      </c>
      <c r="AT7" s="106" t="s">
        <v>222</v>
      </c>
      <c r="AU7" s="104">
        <v>3.85E7</v>
      </c>
      <c r="AV7" s="107">
        <v>44238.0</v>
      </c>
      <c r="AW7" s="108" t="s">
        <v>223</v>
      </c>
      <c r="AX7" s="84"/>
      <c r="AY7" s="84"/>
      <c r="AZ7" s="84"/>
      <c r="BA7" s="84"/>
      <c r="BB7" s="84"/>
      <c r="BC7" s="84"/>
      <c r="BD7" s="84"/>
      <c r="BE7" s="84"/>
      <c r="BF7" s="84"/>
      <c r="BG7" s="84"/>
      <c r="BH7" s="84"/>
      <c r="BI7" s="84"/>
      <c r="BJ7" s="84"/>
      <c r="BK7" s="84"/>
      <c r="BL7" s="84"/>
      <c r="BM7" s="84"/>
      <c r="BN7" s="84"/>
      <c r="BO7" s="84"/>
      <c r="BP7" s="84"/>
      <c r="BQ7" s="84"/>
      <c r="BR7" s="84"/>
      <c r="BS7" s="84"/>
      <c r="BT7" s="84"/>
      <c r="BU7" s="132" t="s">
        <v>116</v>
      </c>
      <c r="BV7" s="133">
        <v>44540.0</v>
      </c>
      <c r="BW7" s="132">
        <v>64265.0</v>
      </c>
      <c r="BX7" s="134">
        <v>3593333.0</v>
      </c>
      <c r="BY7" s="132">
        <v>788.0</v>
      </c>
      <c r="BZ7" s="132">
        <v>1030.0</v>
      </c>
      <c r="CA7" s="132">
        <v>28.0</v>
      </c>
      <c r="CB7" s="133">
        <v>44571.0</v>
      </c>
      <c r="CC7" s="114" t="str">
        <f t="shared" si="1"/>
        <v>$ 38,500,000</v>
      </c>
      <c r="CD7" s="115" t="str">
        <f t="shared" si="2"/>
        <v>328</v>
      </c>
      <c r="CE7" s="94"/>
      <c r="CF7" s="135">
        <v>44571.0</v>
      </c>
      <c r="CG7" s="117" t="s">
        <v>169</v>
      </c>
      <c r="CH7" s="103" t="s">
        <v>224</v>
      </c>
      <c r="CI7" s="118" t="s">
        <v>225</v>
      </c>
      <c r="CJ7" s="84"/>
      <c r="CK7" s="84"/>
      <c r="CL7" s="101">
        <v>44237.0</v>
      </c>
      <c r="CM7" s="101">
        <v>44238.0</v>
      </c>
      <c r="CN7" s="119" t="s">
        <v>226</v>
      </c>
      <c r="CO7" s="120" t="s">
        <v>227</v>
      </c>
      <c r="CP7" s="121" t="s">
        <v>141</v>
      </c>
      <c r="CQ7" s="122"/>
      <c r="CR7" s="108"/>
      <c r="CS7" s="122"/>
      <c r="CT7" s="102"/>
      <c r="CU7" s="90"/>
      <c r="CV7" s="105"/>
      <c r="CW7" s="102"/>
      <c r="CX7" s="118"/>
      <c r="CY7" s="123" t="s">
        <v>175</v>
      </c>
      <c r="CZ7" s="103" t="s">
        <v>143</v>
      </c>
      <c r="DA7" s="103" t="s">
        <v>144</v>
      </c>
      <c r="DB7" s="103"/>
      <c r="DC7" s="123" t="s">
        <v>146</v>
      </c>
      <c r="DD7" s="84"/>
      <c r="DE7" s="84"/>
      <c r="DF7" s="84"/>
      <c r="DG7" s="84"/>
      <c r="DH7" s="52"/>
      <c r="DI7" s="52"/>
      <c r="DJ7" s="52"/>
      <c r="DK7" s="52"/>
      <c r="DL7" s="52"/>
      <c r="DM7" s="52"/>
    </row>
    <row r="8" ht="25.5" customHeight="1">
      <c r="A8" s="124">
        <v>6.0</v>
      </c>
      <c r="B8" s="86" t="s">
        <v>120</v>
      </c>
      <c r="C8" s="87" t="s">
        <v>228</v>
      </c>
      <c r="D8" s="88" t="s">
        <v>229</v>
      </c>
      <c r="E8" s="89" t="s">
        <v>123</v>
      </c>
      <c r="F8" s="89" t="s">
        <v>124</v>
      </c>
      <c r="G8" s="90">
        <v>1.022943585E9</v>
      </c>
      <c r="H8" s="90">
        <v>4.0</v>
      </c>
      <c r="I8" s="89" t="s">
        <v>125</v>
      </c>
      <c r="J8" s="137">
        <v>32319.0</v>
      </c>
      <c r="K8" s="138">
        <v>25.0</v>
      </c>
      <c r="L8" s="139">
        <v>6.0</v>
      </c>
      <c r="M8" s="139">
        <v>1988.0</v>
      </c>
      <c r="N8" s="127" t="s">
        <v>198</v>
      </c>
      <c r="O8" s="87" t="s">
        <v>230</v>
      </c>
      <c r="P8" s="92" t="s">
        <v>127</v>
      </c>
      <c r="Q8" s="87">
        <v>3.19285188E9</v>
      </c>
      <c r="R8" s="93" t="s">
        <v>231</v>
      </c>
      <c r="S8" s="93" t="s">
        <v>232</v>
      </c>
      <c r="T8" s="103" t="s">
        <v>183</v>
      </c>
      <c r="U8" s="92" t="s">
        <v>233</v>
      </c>
      <c r="V8" s="128" t="s">
        <v>157</v>
      </c>
      <c r="W8" s="88">
        <v>1.0</v>
      </c>
      <c r="X8" s="87" t="s">
        <v>158</v>
      </c>
      <c r="Y8" s="129" t="s">
        <v>234</v>
      </c>
      <c r="Z8" s="130" t="s">
        <v>170</v>
      </c>
      <c r="AA8" s="87" t="s">
        <v>228</v>
      </c>
      <c r="AB8" s="94" t="s">
        <v>130</v>
      </c>
      <c r="AC8" s="130" t="s">
        <v>161</v>
      </c>
      <c r="AD8" s="87" t="s">
        <v>235</v>
      </c>
      <c r="AE8" s="95" t="s">
        <v>163</v>
      </c>
      <c r="AF8" s="131" t="s">
        <v>164</v>
      </c>
      <c r="AG8" s="97">
        <v>416.0</v>
      </c>
      <c r="AH8" s="98">
        <v>1.1E8</v>
      </c>
      <c r="AI8" s="99">
        <v>44238.0</v>
      </c>
      <c r="AJ8" s="100">
        <v>56144.0</v>
      </c>
      <c r="AK8" s="101">
        <v>44238.0</v>
      </c>
      <c r="AL8" s="101">
        <v>44239.0</v>
      </c>
      <c r="AM8" s="101">
        <v>44543.0</v>
      </c>
      <c r="AN8" s="103">
        <v>10.0</v>
      </c>
      <c r="AO8" s="103">
        <v>0.0</v>
      </c>
      <c r="AP8" s="103">
        <v>300.0</v>
      </c>
      <c r="AQ8" s="103" t="s">
        <v>165</v>
      </c>
      <c r="AR8" s="104">
        <v>5.5E7</v>
      </c>
      <c r="AS8" s="104">
        <v>5500000.0</v>
      </c>
      <c r="AT8" s="106" t="s">
        <v>236</v>
      </c>
      <c r="AU8" s="104">
        <v>5.5E7</v>
      </c>
      <c r="AV8" s="107">
        <v>44239.0</v>
      </c>
      <c r="AW8" s="108" t="s">
        <v>237</v>
      </c>
      <c r="AX8" s="84"/>
      <c r="AY8" s="84"/>
      <c r="AZ8" s="84"/>
      <c r="BA8" s="84"/>
      <c r="BB8" s="84"/>
      <c r="BC8" s="84"/>
      <c r="BD8" s="84"/>
      <c r="BE8" s="84"/>
      <c r="BF8" s="84"/>
      <c r="BG8" s="84"/>
      <c r="BH8" s="84"/>
      <c r="BI8" s="84"/>
      <c r="BJ8" s="84"/>
      <c r="BK8" s="84"/>
      <c r="BL8" s="84"/>
      <c r="BM8" s="84"/>
      <c r="BN8" s="84"/>
      <c r="BO8" s="84"/>
      <c r="BP8" s="84"/>
      <c r="BQ8" s="84"/>
      <c r="BR8" s="84"/>
      <c r="BS8" s="84"/>
      <c r="BT8" s="84"/>
      <c r="BU8" s="132" t="s">
        <v>116</v>
      </c>
      <c r="BV8" s="133">
        <v>44543.0</v>
      </c>
      <c r="BW8" s="132">
        <v>64395.0</v>
      </c>
      <c r="BX8" s="134">
        <v>4950000.0</v>
      </c>
      <c r="BY8" s="132">
        <v>789.0</v>
      </c>
      <c r="BZ8" s="132">
        <v>1032.0</v>
      </c>
      <c r="CA8" s="132">
        <v>27.0</v>
      </c>
      <c r="CB8" s="133">
        <v>44571.0</v>
      </c>
      <c r="CC8" s="114" t="str">
        <f t="shared" si="1"/>
        <v>$ 55,000,000</v>
      </c>
      <c r="CD8" s="115" t="str">
        <f t="shared" si="2"/>
        <v>327</v>
      </c>
      <c r="CE8" s="94"/>
      <c r="CF8" s="135">
        <v>44571.0</v>
      </c>
      <c r="CG8" s="117" t="s">
        <v>169</v>
      </c>
      <c r="CH8" s="103" t="s">
        <v>160</v>
      </c>
      <c r="CI8" s="118" t="s">
        <v>192</v>
      </c>
      <c r="CJ8" s="84"/>
      <c r="CK8" s="84"/>
      <c r="CL8" s="101">
        <v>44238.0</v>
      </c>
      <c r="CM8" s="101">
        <v>44239.0</v>
      </c>
      <c r="CN8" s="119" t="s">
        <v>238</v>
      </c>
      <c r="CO8" s="120" t="s">
        <v>239</v>
      </c>
      <c r="CP8" s="121" t="s">
        <v>174</v>
      </c>
      <c r="CQ8" s="122"/>
      <c r="CR8" s="108"/>
      <c r="CS8" s="122"/>
      <c r="CT8" s="102"/>
      <c r="CU8" s="90"/>
      <c r="CV8" s="105"/>
      <c r="CW8" s="102"/>
      <c r="CX8" s="118"/>
      <c r="CY8" s="123" t="s">
        <v>175</v>
      </c>
      <c r="CZ8" s="103" t="s">
        <v>143</v>
      </c>
      <c r="DA8" s="103" t="s">
        <v>144</v>
      </c>
      <c r="DB8" s="103"/>
      <c r="DC8" s="123" t="s">
        <v>146</v>
      </c>
      <c r="DD8" s="84"/>
      <c r="DE8" s="84"/>
      <c r="DF8" s="84"/>
      <c r="DG8" s="84"/>
      <c r="DH8" s="52"/>
      <c r="DI8" s="52"/>
      <c r="DJ8" s="52"/>
      <c r="DK8" s="52"/>
      <c r="DL8" s="52"/>
      <c r="DM8" s="52"/>
    </row>
    <row r="9" ht="25.5" customHeight="1">
      <c r="A9" s="124">
        <v>7.0</v>
      </c>
      <c r="B9" s="86" t="s">
        <v>120</v>
      </c>
      <c r="C9" s="87" t="s">
        <v>240</v>
      </c>
      <c r="D9" s="88" t="s">
        <v>241</v>
      </c>
      <c r="E9" s="89" t="s">
        <v>123</v>
      </c>
      <c r="F9" s="89" t="s">
        <v>197</v>
      </c>
      <c r="G9" s="90">
        <v>1.022971912E9</v>
      </c>
      <c r="H9" s="90">
        <v>9.0</v>
      </c>
      <c r="I9" s="89" t="s">
        <v>125</v>
      </c>
      <c r="J9" s="137">
        <v>33500.0</v>
      </c>
      <c r="K9" s="138">
        <v>19.0</v>
      </c>
      <c r="L9" s="139">
        <v>9.0</v>
      </c>
      <c r="M9" s="139">
        <v>1991.0</v>
      </c>
      <c r="N9" s="127" t="s">
        <v>198</v>
      </c>
      <c r="O9" s="87" t="s">
        <v>242</v>
      </c>
      <c r="P9" s="92" t="s">
        <v>127</v>
      </c>
      <c r="Q9" s="87">
        <v>3.192724886E9</v>
      </c>
      <c r="R9" s="93" t="s">
        <v>243</v>
      </c>
      <c r="S9" s="93" t="s">
        <v>244</v>
      </c>
      <c r="T9" s="103" t="s">
        <v>183</v>
      </c>
      <c r="U9" s="92" t="s">
        <v>156</v>
      </c>
      <c r="V9" s="128" t="s">
        <v>157</v>
      </c>
      <c r="W9" s="88">
        <v>1.0</v>
      </c>
      <c r="X9" s="87" t="s">
        <v>218</v>
      </c>
      <c r="Y9" s="129" t="s">
        <v>245</v>
      </c>
      <c r="Z9" s="130" t="s">
        <v>170</v>
      </c>
      <c r="AA9" s="87" t="s">
        <v>240</v>
      </c>
      <c r="AB9" s="94" t="s">
        <v>130</v>
      </c>
      <c r="AC9" s="130" t="s">
        <v>161</v>
      </c>
      <c r="AD9" s="87" t="s">
        <v>246</v>
      </c>
      <c r="AE9" s="95" t="s">
        <v>163</v>
      </c>
      <c r="AF9" s="131" t="s">
        <v>164</v>
      </c>
      <c r="AG9" s="97">
        <v>410.0</v>
      </c>
      <c r="AH9" s="98">
        <v>6.6E7</v>
      </c>
      <c r="AI9" s="99">
        <v>44237.0</v>
      </c>
      <c r="AJ9" s="100">
        <v>56173.0</v>
      </c>
      <c r="AK9" s="101">
        <v>44238.0</v>
      </c>
      <c r="AL9" s="101">
        <v>44239.0</v>
      </c>
      <c r="AM9" s="101">
        <v>44543.0</v>
      </c>
      <c r="AN9" s="103">
        <v>10.0</v>
      </c>
      <c r="AO9" s="103">
        <v>0.0</v>
      </c>
      <c r="AP9" s="103">
        <v>300.0</v>
      </c>
      <c r="AQ9" s="103" t="s">
        <v>165</v>
      </c>
      <c r="AR9" s="104">
        <v>3.3E7</v>
      </c>
      <c r="AS9" s="104">
        <v>3300000.0</v>
      </c>
      <c r="AT9" s="106" t="s">
        <v>247</v>
      </c>
      <c r="AU9" s="104">
        <v>3.3E7</v>
      </c>
      <c r="AV9" s="107">
        <v>44239.0</v>
      </c>
      <c r="AW9" s="108" t="s">
        <v>248</v>
      </c>
      <c r="AX9" s="84"/>
      <c r="AY9" s="84"/>
      <c r="AZ9" s="84"/>
      <c r="BA9" s="84"/>
      <c r="BB9" s="84"/>
      <c r="BC9" s="84"/>
      <c r="BD9" s="84"/>
      <c r="BE9" s="84"/>
      <c r="BF9" s="84"/>
      <c r="BG9" s="84"/>
      <c r="BH9" s="84"/>
      <c r="BI9" s="84"/>
      <c r="BJ9" s="84"/>
      <c r="BK9" s="84"/>
      <c r="BL9" s="84"/>
      <c r="BM9" s="84"/>
      <c r="BN9" s="84"/>
      <c r="BO9" s="84"/>
      <c r="BP9" s="84"/>
      <c r="BQ9" s="84"/>
      <c r="BR9" s="84"/>
      <c r="BS9" s="84"/>
      <c r="BT9" s="84"/>
      <c r="BU9" s="132" t="s">
        <v>116</v>
      </c>
      <c r="BV9" s="133">
        <v>44543.0</v>
      </c>
      <c r="BW9" s="132">
        <v>64266.0</v>
      </c>
      <c r="BX9" s="134">
        <v>2970000.0</v>
      </c>
      <c r="BY9" s="132">
        <v>790.0</v>
      </c>
      <c r="BZ9" s="132">
        <v>1033.0</v>
      </c>
      <c r="CA9" s="132">
        <v>27.0</v>
      </c>
      <c r="CB9" s="133">
        <v>44571.0</v>
      </c>
      <c r="CC9" s="114" t="str">
        <f t="shared" si="1"/>
        <v>$ 33,000,000</v>
      </c>
      <c r="CD9" s="115" t="str">
        <f t="shared" si="2"/>
        <v>327</v>
      </c>
      <c r="CE9" s="87"/>
      <c r="CF9" s="116">
        <v>44571.0</v>
      </c>
      <c r="CG9" s="117" t="s">
        <v>169</v>
      </c>
      <c r="CH9" s="103" t="s">
        <v>170</v>
      </c>
      <c r="CI9" s="118" t="s">
        <v>249</v>
      </c>
      <c r="CJ9" s="84"/>
      <c r="CK9" s="84"/>
      <c r="CL9" s="101">
        <v>44238.0</v>
      </c>
      <c r="CM9" s="101">
        <v>44239.0</v>
      </c>
      <c r="CN9" s="119" t="s">
        <v>250</v>
      </c>
      <c r="CO9" s="120" t="s">
        <v>251</v>
      </c>
      <c r="CP9" s="121" t="s">
        <v>174</v>
      </c>
      <c r="CQ9" s="122"/>
      <c r="CR9" s="108"/>
      <c r="CS9" s="122"/>
      <c r="CT9" s="102"/>
      <c r="CU9" s="90"/>
      <c r="CV9" s="105"/>
      <c r="CW9" s="102"/>
      <c r="CX9" s="123"/>
      <c r="CY9" s="123" t="s">
        <v>175</v>
      </c>
      <c r="CZ9" s="103" t="s">
        <v>143</v>
      </c>
      <c r="DA9" s="103" t="s">
        <v>144</v>
      </c>
      <c r="DB9" s="103"/>
      <c r="DC9" s="123" t="s">
        <v>146</v>
      </c>
      <c r="DD9" s="84"/>
      <c r="DE9" s="84"/>
      <c r="DF9" s="84"/>
      <c r="DG9" s="84"/>
      <c r="DH9" s="52"/>
      <c r="DI9" s="52"/>
      <c r="DJ9" s="52"/>
      <c r="DK9" s="52"/>
      <c r="DL9" s="52"/>
      <c r="DM9" s="52"/>
    </row>
    <row r="10" ht="25.5" customHeight="1">
      <c r="A10" s="124">
        <v>8.0</v>
      </c>
      <c r="B10" s="86" t="s">
        <v>120</v>
      </c>
      <c r="C10" s="87" t="s">
        <v>252</v>
      </c>
      <c r="D10" s="88" t="s">
        <v>253</v>
      </c>
      <c r="E10" s="89" t="s">
        <v>123</v>
      </c>
      <c r="F10" s="89" t="s">
        <v>197</v>
      </c>
      <c r="G10" s="90">
        <v>1.095316E7</v>
      </c>
      <c r="H10" s="90">
        <v>6.0</v>
      </c>
      <c r="I10" s="89" t="s">
        <v>149</v>
      </c>
      <c r="J10" s="137">
        <v>30778.0</v>
      </c>
      <c r="K10" s="138">
        <v>6.0</v>
      </c>
      <c r="L10" s="139">
        <v>4.0</v>
      </c>
      <c r="M10" s="139">
        <v>1984.0</v>
      </c>
      <c r="N10" s="127" t="s">
        <v>254</v>
      </c>
      <c r="O10" s="87" t="s">
        <v>255</v>
      </c>
      <c r="P10" s="92" t="s">
        <v>127</v>
      </c>
      <c r="Q10" s="87">
        <v>3.163395629E9</v>
      </c>
      <c r="R10" s="93" t="s">
        <v>256</v>
      </c>
      <c r="S10" s="93" t="s">
        <v>257</v>
      </c>
      <c r="T10" s="103" t="s">
        <v>258</v>
      </c>
      <c r="U10" s="92" t="s">
        <v>233</v>
      </c>
      <c r="V10" s="128" t="s">
        <v>157</v>
      </c>
      <c r="W10" s="88">
        <v>1.0</v>
      </c>
      <c r="X10" s="87" t="s">
        <v>158</v>
      </c>
      <c r="Y10" s="129" t="s">
        <v>259</v>
      </c>
      <c r="Z10" s="130" t="s">
        <v>205</v>
      </c>
      <c r="AA10" s="87" t="s">
        <v>252</v>
      </c>
      <c r="AB10" s="94" t="s">
        <v>130</v>
      </c>
      <c r="AC10" s="130" t="s">
        <v>161</v>
      </c>
      <c r="AD10" s="87" t="s">
        <v>260</v>
      </c>
      <c r="AE10" s="95" t="s">
        <v>163</v>
      </c>
      <c r="AF10" s="131" t="s">
        <v>164</v>
      </c>
      <c r="AG10" s="97">
        <v>405.0</v>
      </c>
      <c r="AH10" s="98">
        <v>8.409352E7</v>
      </c>
      <c r="AI10" s="99">
        <v>44237.0</v>
      </c>
      <c r="AJ10" s="100">
        <v>56012.0</v>
      </c>
      <c r="AK10" s="101">
        <v>44238.0</v>
      </c>
      <c r="AL10" s="101">
        <v>44239.0</v>
      </c>
      <c r="AM10" s="101">
        <v>44543.0</v>
      </c>
      <c r="AN10" s="103">
        <v>10.0</v>
      </c>
      <c r="AO10" s="103">
        <v>0.0</v>
      </c>
      <c r="AP10" s="103">
        <v>300.0</v>
      </c>
      <c r="AQ10" s="103" t="s">
        <v>165</v>
      </c>
      <c r="AR10" s="104">
        <v>4.204676E7</v>
      </c>
      <c r="AS10" s="104">
        <v>4204676.0</v>
      </c>
      <c r="AT10" s="106" t="s">
        <v>261</v>
      </c>
      <c r="AU10" s="104">
        <v>4.204676E7</v>
      </c>
      <c r="AV10" s="107">
        <v>44239.0</v>
      </c>
      <c r="AW10" s="108" t="s">
        <v>262</v>
      </c>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132" t="s">
        <v>116</v>
      </c>
      <c r="BV10" s="133">
        <v>44543.0</v>
      </c>
      <c r="BW10" s="132">
        <v>64396.0</v>
      </c>
      <c r="BX10" s="134">
        <v>3784208.0</v>
      </c>
      <c r="BY10" s="132">
        <v>791.0</v>
      </c>
      <c r="BZ10" s="132">
        <v>1034.0</v>
      </c>
      <c r="CA10" s="132">
        <v>27.0</v>
      </c>
      <c r="CB10" s="133">
        <v>44571.0</v>
      </c>
      <c r="CC10" s="114" t="str">
        <f t="shared" si="1"/>
        <v>$ 42,046,760</v>
      </c>
      <c r="CD10" s="115" t="str">
        <f t="shared" si="2"/>
        <v>327</v>
      </c>
      <c r="CE10" s="94"/>
      <c r="CF10" s="148">
        <v>44571.0</v>
      </c>
      <c r="CG10" s="117" t="s">
        <v>169</v>
      </c>
      <c r="CH10" s="103" t="s">
        <v>205</v>
      </c>
      <c r="CI10" s="118" t="s">
        <v>196</v>
      </c>
      <c r="CJ10" s="84"/>
      <c r="CK10" s="84"/>
      <c r="CL10" s="101">
        <v>44238.0</v>
      </c>
      <c r="CM10" s="101">
        <v>44239.0</v>
      </c>
      <c r="CN10" s="119" t="s">
        <v>263</v>
      </c>
      <c r="CO10" s="120" t="s">
        <v>264</v>
      </c>
      <c r="CP10" s="121" t="s">
        <v>141</v>
      </c>
      <c r="CQ10" s="118"/>
      <c r="CR10" s="108"/>
      <c r="CS10" s="118"/>
      <c r="CT10" s="102"/>
      <c r="CU10" s="90"/>
      <c r="CV10" s="105"/>
      <c r="CW10" s="102"/>
      <c r="CX10" s="118"/>
      <c r="CY10" s="123" t="s">
        <v>175</v>
      </c>
      <c r="CZ10" s="103" t="s">
        <v>143</v>
      </c>
      <c r="DA10" s="103" t="s">
        <v>144</v>
      </c>
      <c r="DB10" s="103"/>
      <c r="DC10" s="123" t="s">
        <v>146</v>
      </c>
      <c r="DD10" s="84"/>
      <c r="DE10" s="84"/>
      <c r="DF10" s="84"/>
      <c r="DG10" s="84"/>
      <c r="DH10" s="52"/>
      <c r="DI10" s="52"/>
      <c r="DJ10" s="52"/>
      <c r="DK10" s="52"/>
      <c r="DL10" s="52"/>
      <c r="DM10" s="52"/>
    </row>
    <row r="11" ht="25.5" customHeight="1">
      <c r="A11" s="124">
        <v>9.0</v>
      </c>
      <c r="B11" s="86" t="s">
        <v>120</v>
      </c>
      <c r="C11" s="87" t="s">
        <v>206</v>
      </c>
      <c r="D11" s="142" t="s">
        <v>265</v>
      </c>
      <c r="E11" s="89" t="s">
        <v>123</v>
      </c>
      <c r="F11" s="89" t="s">
        <v>266</v>
      </c>
      <c r="G11" s="90">
        <v>1.01841341E9</v>
      </c>
      <c r="H11" s="90">
        <v>6.0</v>
      </c>
      <c r="I11" s="89" t="s">
        <v>125</v>
      </c>
      <c r="J11" s="137">
        <v>32023.0</v>
      </c>
      <c r="K11" s="138">
        <v>3.0</v>
      </c>
      <c r="L11" s="139">
        <v>9.0</v>
      </c>
      <c r="M11" s="139">
        <v>1987.0</v>
      </c>
      <c r="N11" s="127" t="s">
        <v>267</v>
      </c>
      <c r="O11" s="87" t="s">
        <v>268</v>
      </c>
      <c r="P11" s="92" t="s">
        <v>269</v>
      </c>
      <c r="Q11" s="87">
        <v>3.0024225E9</v>
      </c>
      <c r="R11" s="93" t="s">
        <v>270</v>
      </c>
      <c r="S11" s="93" t="s">
        <v>271</v>
      </c>
      <c r="T11" s="149" t="s">
        <v>203</v>
      </c>
      <c r="U11" s="92" t="s">
        <v>272</v>
      </c>
      <c r="V11" s="128" t="s">
        <v>157</v>
      </c>
      <c r="W11" s="88">
        <v>1.0</v>
      </c>
      <c r="X11" s="87" t="s">
        <v>158</v>
      </c>
      <c r="Y11" s="129" t="s">
        <v>204</v>
      </c>
      <c r="Z11" s="130" t="s">
        <v>205</v>
      </c>
      <c r="AA11" s="87" t="s">
        <v>206</v>
      </c>
      <c r="AB11" s="94" t="s">
        <v>130</v>
      </c>
      <c r="AC11" s="130" t="s">
        <v>161</v>
      </c>
      <c r="AD11" s="87" t="s">
        <v>273</v>
      </c>
      <c r="AE11" s="95" t="s">
        <v>163</v>
      </c>
      <c r="AF11" s="131" t="s">
        <v>164</v>
      </c>
      <c r="AG11" s="97">
        <v>407.0</v>
      </c>
      <c r="AH11" s="98">
        <v>7.0E7</v>
      </c>
      <c r="AI11" s="99">
        <v>44237.0</v>
      </c>
      <c r="AJ11" s="100">
        <v>56025.0</v>
      </c>
      <c r="AK11" s="144">
        <v>44238.0</v>
      </c>
      <c r="AL11" s="144">
        <v>44239.0</v>
      </c>
      <c r="AM11" s="144">
        <v>44543.0</v>
      </c>
      <c r="AN11" s="103">
        <v>10.0</v>
      </c>
      <c r="AO11" s="103">
        <v>0.0</v>
      </c>
      <c r="AP11" s="103">
        <v>300.0</v>
      </c>
      <c r="AQ11" s="103" t="s">
        <v>165</v>
      </c>
      <c r="AR11" s="104">
        <v>7.0E7</v>
      </c>
      <c r="AS11" s="104">
        <v>7000000.0</v>
      </c>
      <c r="AT11" s="106" t="s">
        <v>274</v>
      </c>
      <c r="AU11" s="104">
        <v>7.0E7</v>
      </c>
      <c r="AV11" s="107">
        <v>44239.0</v>
      </c>
      <c r="AW11" s="108" t="s">
        <v>275</v>
      </c>
      <c r="AX11" s="145" t="s">
        <v>209</v>
      </c>
      <c r="AY11" s="102">
        <v>44502.0</v>
      </c>
      <c r="AZ11" s="146"/>
      <c r="BA11" s="146"/>
      <c r="BB11" s="146"/>
      <c r="BC11" s="146"/>
      <c r="BD11" s="146"/>
      <c r="BE11" s="146"/>
      <c r="BF11" s="146"/>
      <c r="BG11" s="146"/>
      <c r="BH11" s="147"/>
      <c r="BI11" s="146"/>
      <c r="BJ11" s="147">
        <v>44543.0</v>
      </c>
      <c r="BK11" s="146"/>
      <c r="BL11" s="146"/>
      <c r="BM11" s="146"/>
      <c r="BN11" s="146"/>
      <c r="BO11" s="146"/>
      <c r="BP11" s="146"/>
      <c r="BQ11" s="146"/>
      <c r="BR11" s="146"/>
      <c r="BS11" s="146"/>
      <c r="BT11" s="146"/>
      <c r="BU11" s="132"/>
      <c r="BV11" s="150"/>
      <c r="BW11" s="132"/>
      <c r="BX11" s="132"/>
      <c r="BY11" s="150"/>
      <c r="BZ11" s="132"/>
      <c r="CA11" s="132"/>
      <c r="CB11" s="150"/>
      <c r="CC11" s="114" t="str">
        <f t="shared" si="1"/>
        <v>$ 70,000,000</v>
      </c>
      <c r="CD11" s="115" t="str">
        <f t="shared" si="2"/>
        <v>180</v>
      </c>
      <c r="CE11" s="94"/>
      <c r="CF11" s="135">
        <v>44543.0</v>
      </c>
      <c r="CG11" s="117" t="s">
        <v>169</v>
      </c>
      <c r="CH11" s="103" t="s">
        <v>205</v>
      </c>
      <c r="CI11" s="118" t="s">
        <v>196</v>
      </c>
      <c r="CJ11" s="84"/>
      <c r="CK11" s="84"/>
      <c r="CL11" s="101">
        <v>44238.0</v>
      </c>
      <c r="CM11" s="101">
        <v>44236.0</v>
      </c>
      <c r="CN11" s="119" t="s">
        <v>276</v>
      </c>
      <c r="CO11" s="120" t="s">
        <v>277</v>
      </c>
      <c r="CP11" s="121" t="s">
        <v>141</v>
      </c>
      <c r="CQ11" s="89" t="s">
        <v>196</v>
      </c>
      <c r="CR11" s="108">
        <v>8.0778782E7</v>
      </c>
      <c r="CS11" s="89" t="s">
        <v>265</v>
      </c>
      <c r="CT11" s="102">
        <v>44503.0</v>
      </c>
      <c r="CU11" s="90">
        <v>989.0</v>
      </c>
      <c r="CV11" s="105">
        <v>9566667.0</v>
      </c>
      <c r="CW11" s="102">
        <v>44503.0</v>
      </c>
      <c r="CX11" s="123"/>
      <c r="CY11" s="123" t="s">
        <v>175</v>
      </c>
      <c r="CZ11" s="103" t="s">
        <v>143</v>
      </c>
      <c r="DA11" s="103" t="s">
        <v>144</v>
      </c>
      <c r="DB11" s="103"/>
      <c r="DC11" s="123" t="s">
        <v>146</v>
      </c>
      <c r="DD11" s="84"/>
      <c r="DE11" s="84"/>
      <c r="DF11" s="84"/>
      <c r="DG11" s="84"/>
      <c r="DH11" s="52"/>
      <c r="DI11" s="52"/>
      <c r="DJ11" s="52"/>
      <c r="DK11" s="52"/>
      <c r="DL11" s="52"/>
      <c r="DM11" s="52"/>
    </row>
    <row r="12" ht="25.5" customHeight="1">
      <c r="A12" s="124">
        <v>10.0</v>
      </c>
      <c r="B12" s="86" t="s">
        <v>120</v>
      </c>
      <c r="C12" s="87" t="s">
        <v>278</v>
      </c>
      <c r="D12" s="88" t="s">
        <v>279</v>
      </c>
      <c r="E12" s="89" t="s">
        <v>123</v>
      </c>
      <c r="F12" s="89" t="s">
        <v>266</v>
      </c>
      <c r="G12" s="90">
        <v>5.2524503E7</v>
      </c>
      <c r="H12" s="90">
        <v>1.0</v>
      </c>
      <c r="I12" s="89" t="s">
        <v>125</v>
      </c>
      <c r="J12" s="137">
        <v>28844.0</v>
      </c>
      <c r="K12" s="138">
        <v>20.0</v>
      </c>
      <c r="L12" s="139">
        <v>12.0</v>
      </c>
      <c r="M12" s="139">
        <v>1978.0</v>
      </c>
      <c r="N12" s="127" t="s">
        <v>198</v>
      </c>
      <c r="O12" s="87" t="s">
        <v>280</v>
      </c>
      <c r="P12" s="92" t="s">
        <v>127</v>
      </c>
      <c r="Q12" s="87">
        <v>3.014881835E9</v>
      </c>
      <c r="R12" s="93" t="s">
        <v>281</v>
      </c>
      <c r="S12" s="93" t="s">
        <v>282</v>
      </c>
      <c r="T12" s="103" t="s">
        <v>183</v>
      </c>
      <c r="U12" s="92" t="s">
        <v>233</v>
      </c>
      <c r="V12" s="128" t="s">
        <v>157</v>
      </c>
      <c r="W12" s="88">
        <v>1.0</v>
      </c>
      <c r="X12" s="87" t="s">
        <v>158</v>
      </c>
      <c r="Y12" s="129" t="s">
        <v>283</v>
      </c>
      <c r="Z12" s="130" t="s">
        <v>284</v>
      </c>
      <c r="AA12" s="87" t="s">
        <v>278</v>
      </c>
      <c r="AB12" s="94" t="s">
        <v>130</v>
      </c>
      <c r="AC12" s="130" t="s">
        <v>161</v>
      </c>
      <c r="AD12" s="87" t="s">
        <v>285</v>
      </c>
      <c r="AE12" s="95" t="s">
        <v>286</v>
      </c>
      <c r="AF12" s="131" t="s">
        <v>287</v>
      </c>
      <c r="AG12" s="97">
        <v>417.0</v>
      </c>
      <c r="AH12" s="98">
        <v>5.34E7</v>
      </c>
      <c r="AI12" s="99">
        <v>44238.0</v>
      </c>
      <c r="AJ12" s="100">
        <v>56482.0</v>
      </c>
      <c r="AK12" s="101">
        <v>44238.0</v>
      </c>
      <c r="AL12" s="101">
        <v>44239.0</v>
      </c>
      <c r="AM12" s="101">
        <v>44421.0</v>
      </c>
      <c r="AN12" s="103">
        <v>6.0</v>
      </c>
      <c r="AO12" s="103">
        <v>0.0</v>
      </c>
      <c r="AP12" s="103">
        <v>180.0</v>
      </c>
      <c r="AQ12" s="103" t="s">
        <v>288</v>
      </c>
      <c r="AR12" s="104">
        <v>5.34E7</v>
      </c>
      <c r="AS12" s="104">
        <v>8900000.0</v>
      </c>
      <c r="AT12" s="106" t="s">
        <v>289</v>
      </c>
      <c r="AU12" s="104">
        <v>5.34E7</v>
      </c>
      <c r="AV12" s="107">
        <v>44239.0</v>
      </c>
      <c r="AW12" s="108" t="s">
        <v>290</v>
      </c>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109"/>
      <c r="BV12" s="110"/>
      <c r="BW12" s="109"/>
      <c r="BX12" s="109"/>
      <c r="BY12" s="111"/>
      <c r="BZ12" s="112"/>
      <c r="CA12" s="113"/>
      <c r="CB12" s="133"/>
      <c r="CC12" s="114" t="str">
        <f t="shared" si="1"/>
        <v>$ 53,400,000</v>
      </c>
      <c r="CD12" s="115" t="str">
        <f t="shared" si="2"/>
        <v>300</v>
      </c>
      <c r="CE12" s="94"/>
      <c r="CF12" s="135">
        <v>44421.0</v>
      </c>
      <c r="CG12" s="117" t="s">
        <v>136</v>
      </c>
      <c r="CH12" s="103" t="s">
        <v>170</v>
      </c>
      <c r="CI12" s="118" t="s">
        <v>171</v>
      </c>
      <c r="CJ12" s="84"/>
      <c r="CK12" s="84"/>
      <c r="CL12" s="101">
        <v>44238.0</v>
      </c>
      <c r="CM12" s="101">
        <v>44239.0</v>
      </c>
      <c r="CN12" s="119" t="s">
        <v>291</v>
      </c>
      <c r="CO12" s="120" t="s">
        <v>292</v>
      </c>
      <c r="CP12" s="121" t="s">
        <v>141</v>
      </c>
      <c r="CQ12" s="89"/>
      <c r="CR12" s="108"/>
      <c r="CS12" s="89"/>
      <c r="CT12" s="102"/>
      <c r="CU12" s="90"/>
      <c r="CV12" s="105"/>
      <c r="CW12" s="102"/>
      <c r="CX12" s="123"/>
      <c r="CY12" s="123" t="s">
        <v>175</v>
      </c>
      <c r="CZ12" s="103" t="s">
        <v>143</v>
      </c>
      <c r="DA12" s="103" t="s">
        <v>144</v>
      </c>
      <c r="DB12" s="103"/>
      <c r="DC12" s="103" t="s">
        <v>120</v>
      </c>
      <c r="DD12" s="84"/>
      <c r="DE12" s="84"/>
      <c r="DF12" s="84"/>
      <c r="DG12" s="84"/>
      <c r="DH12" s="52"/>
      <c r="DI12" s="52"/>
      <c r="DJ12" s="52"/>
      <c r="DK12" s="52"/>
      <c r="DL12" s="52"/>
      <c r="DM12" s="52"/>
    </row>
    <row r="13" ht="25.5" customHeight="1">
      <c r="A13" s="124">
        <v>11.0</v>
      </c>
      <c r="B13" s="86" t="s">
        <v>120</v>
      </c>
      <c r="C13" s="87" t="s">
        <v>293</v>
      </c>
      <c r="D13" s="88" t="s">
        <v>294</v>
      </c>
      <c r="E13" s="89" t="s">
        <v>123</v>
      </c>
      <c r="F13" s="89" t="s">
        <v>197</v>
      </c>
      <c r="G13" s="90">
        <v>1.083902434E9</v>
      </c>
      <c r="H13" s="90">
        <v>7.0</v>
      </c>
      <c r="I13" s="89" t="s">
        <v>149</v>
      </c>
      <c r="J13" s="137">
        <v>34153.0</v>
      </c>
      <c r="K13" s="138">
        <v>3.0</v>
      </c>
      <c r="L13" s="139">
        <v>7.0</v>
      </c>
      <c r="M13" s="139">
        <v>1993.0</v>
      </c>
      <c r="N13" s="127" t="s">
        <v>295</v>
      </c>
      <c r="O13" s="87" t="s">
        <v>296</v>
      </c>
      <c r="P13" s="103" t="s">
        <v>180</v>
      </c>
      <c r="Q13" s="87">
        <v>3.204402762E9</v>
      </c>
      <c r="R13" s="93" t="s">
        <v>297</v>
      </c>
      <c r="S13" s="93" t="s">
        <v>298</v>
      </c>
      <c r="T13" s="103" t="s">
        <v>299</v>
      </c>
      <c r="U13" s="92" t="s">
        <v>272</v>
      </c>
      <c r="V13" s="128" t="s">
        <v>157</v>
      </c>
      <c r="W13" s="88">
        <v>1.0</v>
      </c>
      <c r="X13" s="87" t="s">
        <v>158</v>
      </c>
      <c r="Y13" s="129" t="s">
        <v>300</v>
      </c>
      <c r="Z13" s="130" t="s">
        <v>205</v>
      </c>
      <c r="AA13" s="87" t="s">
        <v>301</v>
      </c>
      <c r="AB13" s="94" t="s">
        <v>130</v>
      </c>
      <c r="AC13" s="130" t="s">
        <v>161</v>
      </c>
      <c r="AD13" s="87" t="s">
        <v>302</v>
      </c>
      <c r="AE13" s="95" t="s">
        <v>163</v>
      </c>
      <c r="AF13" s="131" t="s">
        <v>164</v>
      </c>
      <c r="AG13" s="97">
        <v>406.0</v>
      </c>
      <c r="AH13" s="98">
        <v>2.2E8</v>
      </c>
      <c r="AI13" s="99">
        <v>44237.0</v>
      </c>
      <c r="AJ13" s="100">
        <v>56058.0</v>
      </c>
      <c r="AK13" s="101">
        <v>44239.0</v>
      </c>
      <c r="AL13" s="151" t="s">
        <v>303</v>
      </c>
      <c r="AM13" s="102">
        <v>44546.0</v>
      </c>
      <c r="AN13" s="103">
        <v>10.0</v>
      </c>
      <c r="AO13" s="103">
        <v>0.0</v>
      </c>
      <c r="AP13" s="103">
        <v>300.0</v>
      </c>
      <c r="AQ13" s="103" t="s">
        <v>165</v>
      </c>
      <c r="AR13" s="104">
        <v>5.5E7</v>
      </c>
      <c r="AS13" s="104">
        <v>5500000.0</v>
      </c>
      <c r="AT13" s="106" t="s">
        <v>304</v>
      </c>
      <c r="AU13" s="104">
        <v>5.5E7</v>
      </c>
      <c r="AV13" s="107">
        <v>44242.0</v>
      </c>
      <c r="AW13" s="108" t="s">
        <v>305</v>
      </c>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132"/>
      <c r="BV13" s="150"/>
      <c r="BW13" s="132"/>
      <c r="BX13" s="132"/>
      <c r="BY13" s="150"/>
      <c r="BZ13" s="152"/>
      <c r="CA13" s="132"/>
      <c r="CB13" s="150"/>
      <c r="CC13" s="114" t="str">
        <f t="shared" si="1"/>
        <v>$ 55,000,000</v>
      </c>
      <c r="CD13" s="115" t="str">
        <f t="shared" si="2"/>
        <v>300</v>
      </c>
      <c r="CE13" s="94"/>
      <c r="CF13" s="102">
        <v>44546.0</v>
      </c>
      <c r="CG13" s="117" t="s">
        <v>169</v>
      </c>
      <c r="CH13" s="103" t="s">
        <v>205</v>
      </c>
      <c r="CI13" s="118" t="s">
        <v>196</v>
      </c>
      <c r="CJ13" s="84"/>
      <c r="CK13" s="84"/>
      <c r="CL13" s="101">
        <v>44239.0</v>
      </c>
      <c r="CM13" s="101">
        <v>44240.0</v>
      </c>
      <c r="CN13" s="136" t="s">
        <v>306</v>
      </c>
      <c r="CO13" s="120" t="s">
        <v>307</v>
      </c>
      <c r="CP13" s="121" t="s">
        <v>174</v>
      </c>
      <c r="CQ13" s="89"/>
      <c r="CR13" s="108"/>
      <c r="CS13" s="89"/>
      <c r="CT13" s="102"/>
      <c r="CU13" s="90"/>
      <c r="CV13" s="105"/>
      <c r="CW13" s="102"/>
      <c r="CX13" s="123"/>
      <c r="CY13" s="123" t="s">
        <v>175</v>
      </c>
      <c r="CZ13" s="103" t="s">
        <v>143</v>
      </c>
      <c r="DA13" s="103" t="s">
        <v>144</v>
      </c>
      <c r="DB13" s="103"/>
      <c r="DC13" s="123" t="s">
        <v>146</v>
      </c>
      <c r="DD13" s="84"/>
      <c r="DE13" s="84"/>
      <c r="DF13" s="84"/>
      <c r="DG13" s="84"/>
      <c r="DH13" s="52"/>
      <c r="DI13" s="52"/>
      <c r="DJ13" s="52"/>
      <c r="DK13" s="52"/>
      <c r="DL13" s="52"/>
      <c r="DM13" s="52"/>
    </row>
    <row r="14" ht="25.5" customHeight="1">
      <c r="A14" s="124">
        <v>12.0</v>
      </c>
      <c r="B14" s="86" t="s">
        <v>120</v>
      </c>
      <c r="C14" s="87" t="s">
        <v>308</v>
      </c>
      <c r="D14" s="88" t="s">
        <v>309</v>
      </c>
      <c r="E14" s="89" t="s">
        <v>123</v>
      </c>
      <c r="F14" s="89" t="s">
        <v>197</v>
      </c>
      <c r="G14" s="90">
        <v>1.015449672E9</v>
      </c>
      <c r="H14" s="90">
        <v>3.0</v>
      </c>
      <c r="I14" s="89" t="s">
        <v>125</v>
      </c>
      <c r="J14" s="137">
        <v>34635.0</v>
      </c>
      <c r="K14" s="138">
        <v>28.0</v>
      </c>
      <c r="L14" s="139">
        <v>10.0</v>
      </c>
      <c r="M14" s="139">
        <v>1994.0</v>
      </c>
      <c r="N14" s="127" t="s">
        <v>198</v>
      </c>
      <c r="O14" s="87" t="s">
        <v>296</v>
      </c>
      <c r="P14" s="103" t="s">
        <v>180</v>
      </c>
      <c r="Q14" s="87">
        <v>3.202728662E9</v>
      </c>
      <c r="R14" s="93" t="s">
        <v>310</v>
      </c>
      <c r="S14" s="93" t="s">
        <v>311</v>
      </c>
      <c r="T14" s="103" t="s">
        <v>299</v>
      </c>
      <c r="U14" s="92" t="s">
        <v>184</v>
      </c>
      <c r="V14" s="128" t="s">
        <v>157</v>
      </c>
      <c r="W14" s="88">
        <v>1.0</v>
      </c>
      <c r="X14" s="87" t="s">
        <v>158</v>
      </c>
      <c r="Y14" s="129" t="s">
        <v>283</v>
      </c>
      <c r="Z14" s="130" t="s">
        <v>205</v>
      </c>
      <c r="AA14" s="87" t="s">
        <v>312</v>
      </c>
      <c r="AB14" s="94" t="s">
        <v>130</v>
      </c>
      <c r="AC14" s="130" t="s">
        <v>161</v>
      </c>
      <c r="AD14" s="87" t="s">
        <v>313</v>
      </c>
      <c r="AE14" s="95" t="s">
        <v>163</v>
      </c>
      <c r="AF14" s="131" t="s">
        <v>164</v>
      </c>
      <c r="AG14" s="97">
        <v>408.0</v>
      </c>
      <c r="AH14" s="98">
        <v>1.2E8</v>
      </c>
      <c r="AI14" s="99">
        <v>44237.0</v>
      </c>
      <c r="AJ14" s="100">
        <v>56038.0</v>
      </c>
      <c r="AK14" s="101">
        <v>44239.0</v>
      </c>
      <c r="AL14" s="101">
        <v>44242.0</v>
      </c>
      <c r="AM14" s="102">
        <v>44546.0</v>
      </c>
      <c r="AN14" s="103">
        <v>10.0</v>
      </c>
      <c r="AO14" s="103">
        <v>0.0</v>
      </c>
      <c r="AP14" s="103">
        <v>300.0</v>
      </c>
      <c r="AQ14" s="103" t="s">
        <v>165</v>
      </c>
      <c r="AR14" s="104">
        <v>6.0E7</v>
      </c>
      <c r="AS14" s="104">
        <v>6000000.0</v>
      </c>
      <c r="AT14" s="106" t="s">
        <v>314</v>
      </c>
      <c r="AU14" s="104">
        <v>6.0E7</v>
      </c>
      <c r="AV14" s="107">
        <v>44242.0</v>
      </c>
      <c r="AW14" s="108" t="s">
        <v>315</v>
      </c>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132" t="s">
        <v>168</v>
      </c>
      <c r="BV14" s="133">
        <v>44546.0</v>
      </c>
      <c r="BW14" s="132">
        <v>64399.0</v>
      </c>
      <c r="BX14" s="134">
        <v>4800000.0</v>
      </c>
      <c r="BY14" s="132">
        <v>794.0</v>
      </c>
      <c r="BZ14" s="132">
        <v>1042.0</v>
      </c>
      <c r="CA14" s="132">
        <v>24.0</v>
      </c>
      <c r="CB14" s="133">
        <v>44571.0</v>
      </c>
      <c r="CC14" s="114" t="str">
        <f t="shared" si="1"/>
        <v>$ 60,000,000</v>
      </c>
      <c r="CD14" s="115" t="str">
        <f t="shared" si="2"/>
        <v>324</v>
      </c>
      <c r="CE14" s="94"/>
      <c r="CF14" s="148">
        <v>44571.0</v>
      </c>
      <c r="CG14" s="117" t="s">
        <v>169</v>
      </c>
      <c r="CH14" s="103" t="s">
        <v>205</v>
      </c>
      <c r="CI14" s="118" t="s">
        <v>196</v>
      </c>
      <c r="CJ14" s="84"/>
      <c r="CK14" s="84"/>
      <c r="CL14" s="101">
        <v>44239.0</v>
      </c>
      <c r="CM14" s="101">
        <v>44240.0</v>
      </c>
      <c r="CN14" s="119" t="s">
        <v>316</v>
      </c>
      <c r="CO14" s="120" t="s">
        <v>317</v>
      </c>
      <c r="CP14" s="121" t="s">
        <v>141</v>
      </c>
      <c r="CQ14" s="89"/>
      <c r="CR14" s="108"/>
      <c r="CS14" s="89"/>
      <c r="CT14" s="102"/>
      <c r="CU14" s="90"/>
      <c r="CV14" s="105"/>
      <c r="CW14" s="102"/>
      <c r="CX14" s="123"/>
      <c r="CY14" s="123" t="s">
        <v>175</v>
      </c>
      <c r="CZ14" s="103" t="s">
        <v>143</v>
      </c>
      <c r="DA14" s="103" t="s">
        <v>144</v>
      </c>
      <c r="DB14" s="103"/>
      <c r="DC14" s="123" t="s">
        <v>146</v>
      </c>
      <c r="DD14" s="84"/>
      <c r="DE14" s="84"/>
      <c r="DF14" s="84"/>
      <c r="DG14" s="84"/>
      <c r="DH14" s="52"/>
      <c r="DI14" s="52"/>
      <c r="DJ14" s="52"/>
      <c r="DK14" s="52"/>
      <c r="DL14" s="52"/>
      <c r="DM14" s="52"/>
    </row>
    <row r="15" ht="25.5" customHeight="1">
      <c r="A15" s="124">
        <v>13.0</v>
      </c>
      <c r="B15" s="86" t="s">
        <v>120</v>
      </c>
      <c r="C15" s="153" t="s">
        <v>318</v>
      </c>
      <c r="D15" s="88" t="s">
        <v>319</v>
      </c>
      <c r="E15" s="89" t="s">
        <v>123</v>
      </c>
      <c r="F15" s="89" t="s">
        <v>197</v>
      </c>
      <c r="G15" s="90">
        <v>1.031122483E9</v>
      </c>
      <c r="H15" s="90">
        <v>1.0</v>
      </c>
      <c r="I15" s="89" t="s">
        <v>125</v>
      </c>
      <c r="J15" s="137">
        <v>31584.0</v>
      </c>
      <c r="K15" s="138">
        <v>21.0</v>
      </c>
      <c r="L15" s="139">
        <v>6.0</v>
      </c>
      <c r="M15" s="139">
        <v>1986.0</v>
      </c>
      <c r="N15" s="127" t="s">
        <v>198</v>
      </c>
      <c r="O15" s="87" t="s">
        <v>320</v>
      </c>
      <c r="P15" s="92" t="s">
        <v>152</v>
      </c>
      <c r="Q15" s="87">
        <v>3.138181242E9</v>
      </c>
      <c r="R15" s="93" t="s">
        <v>321</v>
      </c>
      <c r="S15" s="93" t="s">
        <v>322</v>
      </c>
      <c r="T15" s="103" t="s">
        <v>323</v>
      </c>
      <c r="U15" s="92" t="s">
        <v>184</v>
      </c>
      <c r="V15" s="128" t="s">
        <v>157</v>
      </c>
      <c r="W15" s="88">
        <v>1.0</v>
      </c>
      <c r="X15" s="87" t="s">
        <v>158</v>
      </c>
      <c r="Y15" s="129" t="s">
        <v>234</v>
      </c>
      <c r="Z15" s="130" t="s">
        <v>324</v>
      </c>
      <c r="AA15" s="87" t="s">
        <v>325</v>
      </c>
      <c r="AB15" s="94" t="s">
        <v>130</v>
      </c>
      <c r="AC15" s="130" t="s">
        <v>161</v>
      </c>
      <c r="AD15" s="87" t="s">
        <v>326</v>
      </c>
      <c r="AE15" s="95" t="s">
        <v>163</v>
      </c>
      <c r="AF15" s="131" t="s">
        <v>164</v>
      </c>
      <c r="AG15" s="97">
        <v>444.0</v>
      </c>
      <c r="AH15" s="98">
        <v>7.0E7</v>
      </c>
      <c r="AI15" s="99">
        <v>44246.0</v>
      </c>
      <c r="AJ15" s="100">
        <v>57294.0</v>
      </c>
      <c r="AK15" s="101">
        <v>44246.0</v>
      </c>
      <c r="AL15" s="101">
        <v>44249.0</v>
      </c>
      <c r="AM15" s="102">
        <v>44553.0</v>
      </c>
      <c r="AN15" s="103">
        <v>10.0</v>
      </c>
      <c r="AO15" s="103">
        <v>0.0</v>
      </c>
      <c r="AP15" s="103">
        <v>300.0</v>
      </c>
      <c r="AQ15" s="103" t="s">
        <v>165</v>
      </c>
      <c r="AR15" s="104">
        <v>7.0E7</v>
      </c>
      <c r="AS15" s="104">
        <v>7000000.0</v>
      </c>
      <c r="AT15" s="106" t="s">
        <v>327</v>
      </c>
      <c r="AU15" s="104">
        <v>7.0E7</v>
      </c>
      <c r="AV15" s="107">
        <v>44249.0</v>
      </c>
      <c r="AW15" s="108" t="s">
        <v>328</v>
      </c>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132" t="s">
        <v>168</v>
      </c>
      <c r="BV15" s="133">
        <v>44553.0</v>
      </c>
      <c r="BW15" s="132">
        <v>64401.0</v>
      </c>
      <c r="BX15" s="134">
        <v>3966667.0</v>
      </c>
      <c r="BY15" s="132">
        <v>869.0</v>
      </c>
      <c r="BZ15" s="132">
        <v>1069.0</v>
      </c>
      <c r="CA15" s="132">
        <v>17.0</v>
      </c>
      <c r="CB15" s="133">
        <v>44571.0</v>
      </c>
      <c r="CC15" s="114" t="str">
        <f t="shared" si="1"/>
        <v>$ 70,000,000</v>
      </c>
      <c r="CD15" s="115" t="str">
        <f t="shared" si="2"/>
        <v>317</v>
      </c>
      <c r="CE15" s="94"/>
      <c r="CF15" s="148">
        <v>44571.0</v>
      </c>
      <c r="CG15" s="117" t="s">
        <v>169</v>
      </c>
      <c r="CH15" s="103" t="s">
        <v>160</v>
      </c>
      <c r="CI15" s="118" t="s">
        <v>192</v>
      </c>
      <c r="CJ15" s="84"/>
      <c r="CK15" s="84"/>
      <c r="CL15" s="101">
        <v>44242.0</v>
      </c>
      <c r="CM15" s="101">
        <v>44247.0</v>
      </c>
      <c r="CN15" s="119" t="s">
        <v>329</v>
      </c>
      <c r="CO15" s="120" t="s">
        <v>330</v>
      </c>
      <c r="CP15" s="121" t="s">
        <v>141</v>
      </c>
      <c r="CQ15" s="89"/>
      <c r="CR15" s="108"/>
      <c r="CS15" s="89"/>
      <c r="CT15" s="102"/>
      <c r="CU15" s="90"/>
      <c r="CV15" s="105"/>
      <c r="CW15" s="102"/>
      <c r="CX15" s="123"/>
      <c r="CY15" s="123" t="s">
        <v>175</v>
      </c>
      <c r="CZ15" s="103" t="s">
        <v>143</v>
      </c>
      <c r="DA15" s="103" t="s">
        <v>144</v>
      </c>
      <c r="DB15" s="103"/>
      <c r="DC15" s="123" t="s">
        <v>146</v>
      </c>
      <c r="DD15" s="84"/>
      <c r="DE15" s="84"/>
      <c r="DF15" s="84"/>
      <c r="DG15" s="84"/>
      <c r="DH15" s="52"/>
      <c r="DI15" s="52"/>
      <c r="DJ15" s="52"/>
      <c r="DK15" s="52"/>
      <c r="DL15" s="52"/>
      <c r="DM15" s="52"/>
    </row>
    <row r="16" ht="25.5" customHeight="1">
      <c r="A16" s="124">
        <v>14.0</v>
      </c>
      <c r="B16" s="86" t="s">
        <v>120</v>
      </c>
      <c r="C16" s="153" t="s">
        <v>331</v>
      </c>
      <c r="D16" s="88" t="s">
        <v>332</v>
      </c>
      <c r="E16" s="89" t="s">
        <v>123</v>
      </c>
      <c r="F16" s="89" t="s">
        <v>197</v>
      </c>
      <c r="G16" s="90">
        <v>5.304431E7</v>
      </c>
      <c r="H16" s="90">
        <v>0.0</v>
      </c>
      <c r="I16" s="89" t="s">
        <v>125</v>
      </c>
      <c r="J16" s="137">
        <v>30471.0</v>
      </c>
      <c r="K16" s="138">
        <v>4.0</v>
      </c>
      <c r="L16" s="139">
        <v>6.0</v>
      </c>
      <c r="M16" s="139">
        <v>1983.0</v>
      </c>
      <c r="N16" s="127" t="s">
        <v>198</v>
      </c>
      <c r="O16" s="87" t="s">
        <v>333</v>
      </c>
      <c r="P16" s="92" t="s">
        <v>127</v>
      </c>
      <c r="Q16" s="87">
        <v>3.212837495E9</v>
      </c>
      <c r="R16" s="93" t="s">
        <v>334</v>
      </c>
      <c r="S16" s="93" t="s">
        <v>335</v>
      </c>
      <c r="T16" s="103" t="s">
        <v>258</v>
      </c>
      <c r="U16" s="92" t="s">
        <v>184</v>
      </c>
      <c r="V16" s="128" t="s">
        <v>157</v>
      </c>
      <c r="W16" s="88">
        <v>1.0</v>
      </c>
      <c r="X16" s="87" t="s">
        <v>158</v>
      </c>
      <c r="Y16" s="129" t="s">
        <v>283</v>
      </c>
      <c r="Z16" s="130" t="s">
        <v>336</v>
      </c>
      <c r="AA16" s="87" t="s">
        <v>337</v>
      </c>
      <c r="AB16" s="94" t="s">
        <v>130</v>
      </c>
      <c r="AC16" s="130" t="s">
        <v>161</v>
      </c>
      <c r="AD16" s="87" t="s">
        <v>338</v>
      </c>
      <c r="AE16" s="95" t="s">
        <v>163</v>
      </c>
      <c r="AF16" s="131" t="s">
        <v>164</v>
      </c>
      <c r="AG16" s="97">
        <v>412.0</v>
      </c>
      <c r="AH16" s="98">
        <v>7.0E7</v>
      </c>
      <c r="AI16" s="99">
        <v>44237.0</v>
      </c>
      <c r="AJ16" s="100">
        <v>56225.0</v>
      </c>
      <c r="AK16" s="101">
        <v>44243.0</v>
      </c>
      <c r="AL16" s="101">
        <v>44244.0</v>
      </c>
      <c r="AM16" s="88" t="s">
        <v>339</v>
      </c>
      <c r="AN16" s="103">
        <v>10.0</v>
      </c>
      <c r="AO16" s="103">
        <v>0.0</v>
      </c>
      <c r="AP16" s="103">
        <v>300.0</v>
      </c>
      <c r="AQ16" s="103" t="s">
        <v>165</v>
      </c>
      <c r="AR16" s="104">
        <v>7.0E7</v>
      </c>
      <c r="AS16" s="104">
        <v>7000000.0</v>
      </c>
      <c r="AT16" s="106" t="s">
        <v>340</v>
      </c>
      <c r="AU16" s="104">
        <v>7.0E7</v>
      </c>
      <c r="AV16" s="107">
        <v>44244.0</v>
      </c>
      <c r="AW16" s="108" t="s">
        <v>341</v>
      </c>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132" t="s">
        <v>168</v>
      </c>
      <c r="BV16" s="133">
        <v>44547.0</v>
      </c>
      <c r="BW16" s="132">
        <v>64402.0</v>
      </c>
      <c r="BX16" s="134">
        <v>5133333.0</v>
      </c>
      <c r="BY16" s="132">
        <v>795.0</v>
      </c>
      <c r="BZ16" s="132">
        <v>1048.0</v>
      </c>
      <c r="CA16" s="132">
        <v>22.0</v>
      </c>
      <c r="CB16" s="133">
        <v>44571.0</v>
      </c>
      <c r="CC16" s="114" t="str">
        <f t="shared" si="1"/>
        <v>$ 70,000,000</v>
      </c>
      <c r="CD16" s="115" t="str">
        <f t="shared" si="2"/>
        <v>322</v>
      </c>
      <c r="CE16" s="94"/>
      <c r="CF16" s="148">
        <v>44571.0</v>
      </c>
      <c r="CG16" s="117" t="s">
        <v>169</v>
      </c>
      <c r="CH16" s="103" t="s">
        <v>160</v>
      </c>
      <c r="CI16" s="118" t="s">
        <v>192</v>
      </c>
      <c r="CJ16" s="84"/>
      <c r="CK16" s="84"/>
      <c r="CL16" s="101">
        <v>44243.0</v>
      </c>
      <c r="CM16" s="101">
        <v>44244.0</v>
      </c>
      <c r="CN16" s="119" t="s">
        <v>342</v>
      </c>
      <c r="CO16" s="120" t="s">
        <v>343</v>
      </c>
      <c r="CP16" s="121" t="s">
        <v>174</v>
      </c>
      <c r="CQ16" s="89"/>
      <c r="CR16" s="108"/>
      <c r="CS16" s="89"/>
      <c r="CT16" s="102"/>
      <c r="CU16" s="90"/>
      <c r="CV16" s="105"/>
      <c r="CW16" s="102"/>
      <c r="CX16" s="118"/>
      <c r="CY16" s="123" t="s">
        <v>175</v>
      </c>
      <c r="CZ16" s="103" t="s">
        <v>143</v>
      </c>
      <c r="DA16" s="103" t="s">
        <v>144</v>
      </c>
      <c r="DB16" s="103"/>
      <c r="DC16" s="123" t="s">
        <v>146</v>
      </c>
      <c r="DD16" s="84"/>
      <c r="DE16" s="84"/>
      <c r="DF16" s="84"/>
      <c r="DG16" s="84"/>
      <c r="DH16" s="52"/>
      <c r="DI16" s="52"/>
      <c r="DJ16" s="52"/>
      <c r="DK16" s="52"/>
      <c r="DL16" s="52"/>
      <c r="DM16" s="52"/>
    </row>
    <row r="17" ht="25.5" customHeight="1">
      <c r="A17" s="124">
        <v>15.0</v>
      </c>
      <c r="B17" s="86" t="s">
        <v>120</v>
      </c>
      <c r="C17" s="153" t="s">
        <v>344</v>
      </c>
      <c r="D17" s="88" t="s">
        <v>345</v>
      </c>
      <c r="E17" s="89" t="s">
        <v>123</v>
      </c>
      <c r="F17" s="89" t="s">
        <v>197</v>
      </c>
      <c r="G17" s="90">
        <v>5.236932E7</v>
      </c>
      <c r="H17" s="90">
        <v>6.0</v>
      </c>
      <c r="I17" s="89" t="s">
        <v>125</v>
      </c>
      <c r="J17" s="137">
        <v>28196.0</v>
      </c>
      <c r="K17" s="138">
        <v>12.0</v>
      </c>
      <c r="L17" s="139">
        <v>3.0</v>
      </c>
      <c r="M17" s="139">
        <v>1977.0</v>
      </c>
      <c r="N17" s="127" t="s">
        <v>198</v>
      </c>
      <c r="O17" s="87" t="s">
        <v>346</v>
      </c>
      <c r="P17" s="92" t="s">
        <v>127</v>
      </c>
      <c r="Q17" s="87">
        <v>3.132686866E9</v>
      </c>
      <c r="R17" s="93" t="s">
        <v>347</v>
      </c>
      <c r="S17" s="93" t="s">
        <v>348</v>
      </c>
      <c r="T17" s="103" t="s">
        <v>183</v>
      </c>
      <c r="U17" s="92" t="s">
        <v>184</v>
      </c>
      <c r="V17" s="128" t="s">
        <v>157</v>
      </c>
      <c r="W17" s="88">
        <v>1.0</v>
      </c>
      <c r="X17" s="87" t="s">
        <v>158</v>
      </c>
      <c r="Y17" s="129" t="s">
        <v>349</v>
      </c>
      <c r="Z17" s="130" t="s">
        <v>160</v>
      </c>
      <c r="AA17" s="87" t="s">
        <v>350</v>
      </c>
      <c r="AB17" s="94" t="s">
        <v>130</v>
      </c>
      <c r="AC17" s="130" t="s">
        <v>161</v>
      </c>
      <c r="AD17" s="87" t="s">
        <v>351</v>
      </c>
      <c r="AE17" s="95" t="s">
        <v>352</v>
      </c>
      <c r="AF17" s="131" t="s">
        <v>353</v>
      </c>
      <c r="AG17" s="97">
        <v>429.0</v>
      </c>
      <c r="AH17" s="98">
        <v>3.3E8</v>
      </c>
      <c r="AI17" s="99">
        <v>44244.0</v>
      </c>
      <c r="AJ17" s="100">
        <v>56347.0</v>
      </c>
      <c r="AK17" s="101">
        <v>44244.0</v>
      </c>
      <c r="AL17" s="101">
        <v>44245.0</v>
      </c>
      <c r="AM17" s="102">
        <v>44549.0</v>
      </c>
      <c r="AN17" s="103">
        <v>10.0</v>
      </c>
      <c r="AO17" s="103">
        <v>0.0</v>
      </c>
      <c r="AP17" s="103">
        <v>300.0</v>
      </c>
      <c r="AQ17" s="103" t="s">
        <v>165</v>
      </c>
      <c r="AR17" s="104">
        <v>5.5E7</v>
      </c>
      <c r="AS17" s="104">
        <v>5500000.0</v>
      </c>
      <c r="AT17" s="106" t="s">
        <v>354</v>
      </c>
      <c r="AU17" s="104">
        <v>5.5E7</v>
      </c>
      <c r="AV17" s="107">
        <v>44245.0</v>
      </c>
      <c r="AW17" s="108" t="s">
        <v>355</v>
      </c>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132" t="s">
        <v>168</v>
      </c>
      <c r="BV17" s="133">
        <v>44547.0</v>
      </c>
      <c r="BW17" s="132">
        <v>65089.0</v>
      </c>
      <c r="BX17" s="134">
        <v>3850000.0</v>
      </c>
      <c r="BY17" s="132">
        <v>796.0</v>
      </c>
      <c r="BZ17" s="132">
        <v>1045.0</v>
      </c>
      <c r="CA17" s="132">
        <v>21.0</v>
      </c>
      <c r="CB17" s="133">
        <v>44571.0</v>
      </c>
      <c r="CC17" s="114" t="str">
        <f t="shared" si="1"/>
        <v>$ 55,000,000</v>
      </c>
      <c r="CD17" s="115" t="str">
        <f t="shared" si="2"/>
        <v>321</v>
      </c>
      <c r="CE17" s="94"/>
      <c r="CF17" s="135">
        <v>44571.0</v>
      </c>
      <c r="CG17" s="117" t="s">
        <v>169</v>
      </c>
      <c r="CH17" s="103" t="s">
        <v>160</v>
      </c>
      <c r="CI17" s="118" t="s">
        <v>356</v>
      </c>
      <c r="CJ17" s="84"/>
      <c r="CK17" s="84"/>
      <c r="CL17" s="101">
        <v>44244.0</v>
      </c>
      <c r="CM17" s="101">
        <v>44245.0</v>
      </c>
      <c r="CN17" s="136" t="s">
        <v>357</v>
      </c>
      <c r="CO17" s="120" t="s">
        <v>358</v>
      </c>
      <c r="CP17" s="121" t="s">
        <v>309</v>
      </c>
      <c r="CQ17" s="89"/>
      <c r="CR17" s="108"/>
      <c r="CS17" s="89"/>
      <c r="CT17" s="102"/>
      <c r="CU17" s="90"/>
      <c r="CV17" s="105"/>
      <c r="CW17" s="102"/>
      <c r="CX17" s="123"/>
      <c r="CY17" s="123" t="s">
        <v>175</v>
      </c>
      <c r="CZ17" s="103" t="s">
        <v>143</v>
      </c>
      <c r="DA17" s="103" t="s">
        <v>144</v>
      </c>
      <c r="DB17" s="103"/>
      <c r="DC17" s="123" t="s">
        <v>146</v>
      </c>
      <c r="DD17" s="84"/>
      <c r="DE17" s="84"/>
      <c r="DF17" s="84"/>
      <c r="DG17" s="84"/>
      <c r="DH17" s="52"/>
      <c r="DI17" s="52"/>
      <c r="DJ17" s="52"/>
      <c r="DK17" s="52"/>
      <c r="DL17" s="52"/>
      <c r="DM17" s="52"/>
    </row>
    <row r="18" ht="25.5" customHeight="1">
      <c r="A18" s="124">
        <v>16.0</v>
      </c>
      <c r="B18" s="86" t="s">
        <v>120</v>
      </c>
      <c r="C18" s="153" t="s">
        <v>359</v>
      </c>
      <c r="D18" s="88" t="s">
        <v>360</v>
      </c>
      <c r="E18" s="89" t="s">
        <v>123</v>
      </c>
      <c r="F18" s="89" t="s">
        <v>197</v>
      </c>
      <c r="G18" s="90">
        <v>5.1924771E7</v>
      </c>
      <c r="H18" s="90">
        <v>1.0</v>
      </c>
      <c r="I18" s="89" t="s">
        <v>125</v>
      </c>
      <c r="J18" s="137">
        <v>25335.0</v>
      </c>
      <c r="K18" s="138">
        <v>12.0</v>
      </c>
      <c r="L18" s="139">
        <v>5.0</v>
      </c>
      <c r="M18" s="139">
        <v>1969.0</v>
      </c>
      <c r="N18" s="127" t="s">
        <v>198</v>
      </c>
      <c r="O18" s="87" t="s">
        <v>361</v>
      </c>
      <c r="P18" s="92" t="s">
        <v>180</v>
      </c>
      <c r="Q18" s="87">
        <v>3.112087058E9</v>
      </c>
      <c r="R18" s="93" t="s">
        <v>362</v>
      </c>
      <c r="S18" s="93" t="s">
        <v>363</v>
      </c>
      <c r="T18" s="103" t="s">
        <v>364</v>
      </c>
      <c r="U18" s="92" t="s">
        <v>272</v>
      </c>
      <c r="V18" s="128" t="s">
        <v>157</v>
      </c>
      <c r="W18" s="88">
        <v>1.0</v>
      </c>
      <c r="X18" s="87" t="s">
        <v>158</v>
      </c>
      <c r="Y18" s="129" t="s">
        <v>365</v>
      </c>
      <c r="Z18" s="130" t="s">
        <v>366</v>
      </c>
      <c r="AA18" s="87" t="s">
        <v>367</v>
      </c>
      <c r="AB18" s="94" t="s">
        <v>130</v>
      </c>
      <c r="AC18" s="130" t="s">
        <v>161</v>
      </c>
      <c r="AD18" s="87" t="s">
        <v>368</v>
      </c>
      <c r="AE18" s="95" t="s">
        <v>369</v>
      </c>
      <c r="AF18" s="131" t="s">
        <v>370</v>
      </c>
      <c r="AG18" s="97">
        <v>425.0</v>
      </c>
      <c r="AH18" s="98">
        <v>7.0E7</v>
      </c>
      <c r="AI18" s="99">
        <v>44244.0</v>
      </c>
      <c r="AJ18" s="100">
        <v>56575.0</v>
      </c>
      <c r="AK18" s="101">
        <v>44244.0</v>
      </c>
      <c r="AL18" s="101">
        <v>44245.0</v>
      </c>
      <c r="AM18" s="102">
        <v>44549.0</v>
      </c>
      <c r="AN18" s="103">
        <v>10.0</v>
      </c>
      <c r="AO18" s="103">
        <v>0.0</v>
      </c>
      <c r="AP18" s="103">
        <v>300.0</v>
      </c>
      <c r="AQ18" s="103" t="s">
        <v>165</v>
      </c>
      <c r="AR18" s="104">
        <v>7.0E7</v>
      </c>
      <c r="AS18" s="104">
        <v>7000000.0</v>
      </c>
      <c r="AT18" s="106" t="s">
        <v>371</v>
      </c>
      <c r="AU18" s="104">
        <v>7.0E7</v>
      </c>
      <c r="AV18" s="107">
        <v>44245.0</v>
      </c>
      <c r="AW18" s="108" t="s">
        <v>372</v>
      </c>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132" t="s">
        <v>168</v>
      </c>
      <c r="BV18" s="133">
        <v>44547.0</v>
      </c>
      <c r="BW18" s="132">
        <v>64403.0</v>
      </c>
      <c r="BX18" s="134">
        <v>4900000.0</v>
      </c>
      <c r="BY18" s="132">
        <v>797.0</v>
      </c>
      <c r="BZ18" s="132">
        <v>1046.0</v>
      </c>
      <c r="CA18" s="132">
        <v>22.0</v>
      </c>
      <c r="CB18" s="133">
        <v>44571.0</v>
      </c>
      <c r="CC18" s="114" t="str">
        <f t="shared" si="1"/>
        <v>$ 70,000,000</v>
      </c>
      <c r="CD18" s="115" t="str">
        <f t="shared" si="2"/>
        <v>322</v>
      </c>
      <c r="CE18" s="94"/>
      <c r="CF18" s="135">
        <v>44572.0</v>
      </c>
      <c r="CG18" s="117" t="s">
        <v>169</v>
      </c>
      <c r="CH18" s="103" t="s">
        <v>373</v>
      </c>
      <c r="CI18" s="118" t="s">
        <v>279</v>
      </c>
      <c r="CJ18" s="84"/>
      <c r="CK18" s="84"/>
      <c r="CL18" s="101">
        <v>44244.0</v>
      </c>
      <c r="CM18" s="101">
        <v>44245.0</v>
      </c>
      <c r="CN18" s="119" t="s">
        <v>374</v>
      </c>
      <c r="CO18" s="120" t="s">
        <v>375</v>
      </c>
      <c r="CP18" s="121" t="s">
        <v>141</v>
      </c>
      <c r="CQ18" s="89"/>
      <c r="CR18" s="108"/>
      <c r="CS18" s="89"/>
      <c r="CT18" s="102"/>
      <c r="CU18" s="90"/>
      <c r="CV18" s="105"/>
      <c r="CW18" s="102"/>
      <c r="CX18" s="123"/>
      <c r="CY18" s="123" t="s">
        <v>175</v>
      </c>
      <c r="CZ18" s="103" t="s">
        <v>143</v>
      </c>
      <c r="DA18" s="103" t="s">
        <v>144</v>
      </c>
      <c r="DB18" s="103"/>
      <c r="DC18" s="123" t="s">
        <v>146</v>
      </c>
      <c r="DD18" s="84"/>
      <c r="DE18" s="84"/>
      <c r="DF18" s="84"/>
      <c r="DG18" s="84"/>
      <c r="DH18" s="52"/>
      <c r="DI18" s="52"/>
      <c r="DJ18" s="52"/>
      <c r="DK18" s="52"/>
      <c r="DL18" s="52"/>
      <c r="DM18" s="52"/>
    </row>
    <row r="19" ht="25.5" customHeight="1">
      <c r="A19" s="124">
        <v>17.0</v>
      </c>
      <c r="B19" s="86" t="s">
        <v>120</v>
      </c>
      <c r="C19" s="153" t="s">
        <v>376</v>
      </c>
      <c r="D19" s="88" t="s">
        <v>377</v>
      </c>
      <c r="E19" s="89" t="s">
        <v>123</v>
      </c>
      <c r="F19" s="89" t="s">
        <v>197</v>
      </c>
      <c r="G19" s="90">
        <v>1.022932075E9</v>
      </c>
      <c r="H19" s="90">
        <v>2.0</v>
      </c>
      <c r="I19" s="89" t="s">
        <v>149</v>
      </c>
      <c r="J19" s="137">
        <v>31730.0</v>
      </c>
      <c r="K19" s="138">
        <v>14.0</v>
      </c>
      <c r="L19" s="139">
        <v>11.0</v>
      </c>
      <c r="M19" s="139">
        <v>1986.0</v>
      </c>
      <c r="N19" s="127" t="s">
        <v>198</v>
      </c>
      <c r="O19" s="87" t="s">
        <v>378</v>
      </c>
      <c r="P19" s="92" t="s">
        <v>127</v>
      </c>
      <c r="Q19" s="87">
        <v>3.015088305E9</v>
      </c>
      <c r="R19" s="93" t="s">
        <v>379</v>
      </c>
      <c r="S19" s="93" t="s">
        <v>380</v>
      </c>
      <c r="T19" s="103" t="s">
        <v>299</v>
      </c>
      <c r="U19" s="92" t="s">
        <v>184</v>
      </c>
      <c r="V19" s="128" t="s">
        <v>157</v>
      </c>
      <c r="W19" s="88">
        <v>1.0</v>
      </c>
      <c r="X19" s="87" t="s">
        <v>158</v>
      </c>
      <c r="Y19" s="129" t="s">
        <v>300</v>
      </c>
      <c r="Z19" s="130" t="s">
        <v>205</v>
      </c>
      <c r="AA19" s="87" t="s">
        <v>381</v>
      </c>
      <c r="AB19" s="94" t="s">
        <v>130</v>
      </c>
      <c r="AC19" s="130" t="s">
        <v>161</v>
      </c>
      <c r="AD19" s="87" t="s">
        <v>302</v>
      </c>
      <c r="AE19" s="95" t="s">
        <v>163</v>
      </c>
      <c r="AF19" s="131" t="s">
        <v>164</v>
      </c>
      <c r="AG19" s="97">
        <v>406.0</v>
      </c>
      <c r="AH19" s="98">
        <v>2.2E8</v>
      </c>
      <c r="AI19" s="99">
        <v>44237.0</v>
      </c>
      <c r="AJ19" s="100">
        <v>56058.0</v>
      </c>
      <c r="AK19" s="101">
        <v>44244.0</v>
      </c>
      <c r="AL19" s="101">
        <v>44245.0</v>
      </c>
      <c r="AM19" s="102">
        <v>44549.0</v>
      </c>
      <c r="AN19" s="103">
        <v>10.0</v>
      </c>
      <c r="AO19" s="103">
        <v>0.0</v>
      </c>
      <c r="AP19" s="103">
        <v>300.0</v>
      </c>
      <c r="AQ19" s="103" t="s">
        <v>165</v>
      </c>
      <c r="AR19" s="104">
        <v>5.5E7</v>
      </c>
      <c r="AS19" s="104">
        <v>5500000.0</v>
      </c>
      <c r="AT19" s="106" t="s">
        <v>382</v>
      </c>
      <c r="AU19" s="104">
        <v>5.5E7</v>
      </c>
      <c r="AV19" s="107">
        <v>44245.0</v>
      </c>
      <c r="AW19" s="108" t="s">
        <v>383</v>
      </c>
      <c r="AX19" s="84"/>
      <c r="AY19" s="84"/>
      <c r="AZ19" s="84"/>
      <c r="BA19" s="84"/>
      <c r="BB19" s="84"/>
      <c r="BC19" s="84"/>
      <c r="BD19" s="84"/>
      <c r="BE19" s="84"/>
      <c r="BF19" s="84"/>
      <c r="BG19" s="84"/>
      <c r="BH19" s="84"/>
      <c r="BI19" s="84"/>
      <c r="BJ19" s="84"/>
      <c r="BK19" s="84"/>
      <c r="BL19" s="84"/>
      <c r="BM19" s="84"/>
      <c r="BN19" s="84"/>
      <c r="BO19" s="84"/>
      <c r="BP19" s="84"/>
      <c r="BQ19" s="84"/>
      <c r="BR19" s="84"/>
      <c r="BS19" s="84" t="s">
        <v>168</v>
      </c>
      <c r="BT19" s="84"/>
      <c r="BU19" s="132" t="s">
        <v>168</v>
      </c>
      <c r="BV19" s="133">
        <v>44547.0</v>
      </c>
      <c r="BW19" s="132">
        <v>64404.0</v>
      </c>
      <c r="BX19" s="134">
        <v>3850000.0</v>
      </c>
      <c r="BY19" s="132">
        <v>798.0</v>
      </c>
      <c r="BZ19" s="132">
        <v>1050.0</v>
      </c>
      <c r="CA19" s="132">
        <v>21.0</v>
      </c>
      <c r="CB19" s="133">
        <v>44571.0</v>
      </c>
      <c r="CC19" s="114" t="str">
        <f t="shared" si="1"/>
        <v>$ 55,000,000</v>
      </c>
      <c r="CD19" s="115" t="str">
        <f t="shared" si="2"/>
        <v>321</v>
      </c>
      <c r="CE19" s="94"/>
      <c r="CF19" s="135">
        <v>44573.0</v>
      </c>
      <c r="CG19" s="117" t="s">
        <v>169</v>
      </c>
      <c r="CH19" s="103" t="s">
        <v>205</v>
      </c>
      <c r="CI19" s="118" t="s">
        <v>196</v>
      </c>
      <c r="CJ19" s="84"/>
      <c r="CK19" s="84"/>
      <c r="CL19" s="101">
        <v>44244.0</v>
      </c>
      <c r="CM19" s="101">
        <v>44245.0</v>
      </c>
      <c r="CN19" s="136" t="s">
        <v>384</v>
      </c>
      <c r="CO19" s="120" t="s">
        <v>385</v>
      </c>
      <c r="CP19" s="121" t="s">
        <v>309</v>
      </c>
      <c r="CQ19" s="89"/>
      <c r="CR19" s="108"/>
      <c r="CS19" s="89"/>
      <c r="CT19" s="102"/>
      <c r="CU19" s="90"/>
      <c r="CV19" s="105"/>
      <c r="CW19" s="102"/>
      <c r="CX19" s="123"/>
      <c r="CY19" s="123" t="s">
        <v>175</v>
      </c>
      <c r="CZ19" s="103" t="s">
        <v>143</v>
      </c>
      <c r="DA19" s="103" t="s">
        <v>144</v>
      </c>
      <c r="DB19" s="103"/>
      <c r="DC19" s="123" t="s">
        <v>146</v>
      </c>
      <c r="DD19" s="84"/>
      <c r="DE19" s="84"/>
      <c r="DF19" s="84"/>
      <c r="DG19" s="84"/>
      <c r="DH19" s="52"/>
      <c r="DI19" s="52"/>
      <c r="DJ19" s="52"/>
      <c r="DK19" s="52"/>
      <c r="DL19" s="52"/>
      <c r="DM19" s="52"/>
    </row>
    <row r="20" ht="25.5" customHeight="1">
      <c r="A20" s="124">
        <v>18.0</v>
      </c>
      <c r="B20" s="86" t="s">
        <v>120</v>
      </c>
      <c r="C20" s="87" t="s">
        <v>386</v>
      </c>
      <c r="D20" s="88" t="s">
        <v>387</v>
      </c>
      <c r="E20" s="89" t="s">
        <v>123</v>
      </c>
      <c r="F20" s="89" t="s">
        <v>197</v>
      </c>
      <c r="G20" s="90">
        <v>8.0774469E7</v>
      </c>
      <c r="H20" s="90">
        <v>2.0</v>
      </c>
      <c r="I20" s="89" t="s">
        <v>149</v>
      </c>
      <c r="J20" s="137">
        <v>31330.0</v>
      </c>
      <c r="K20" s="138">
        <v>10.0</v>
      </c>
      <c r="L20" s="139">
        <v>10.0</v>
      </c>
      <c r="M20" s="139">
        <v>1985.0</v>
      </c>
      <c r="N20" s="127" t="s">
        <v>198</v>
      </c>
      <c r="O20" s="87" t="s">
        <v>388</v>
      </c>
      <c r="P20" s="92" t="s">
        <v>127</v>
      </c>
      <c r="Q20" s="87">
        <v>3.114531411E9</v>
      </c>
      <c r="R20" s="93" t="s">
        <v>389</v>
      </c>
      <c r="S20" s="93" t="s">
        <v>390</v>
      </c>
      <c r="T20" s="103" t="s">
        <v>299</v>
      </c>
      <c r="U20" s="92" t="s">
        <v>272</v>
      </c>
      <c r="V20" s="128" t="s">
        <v>157</v>
      </c>
      <c r="W20" s="88">
        <v>1.0</v>
      </c>
      <c r="X20" s="87" t="s">
        <v>158</v>
      </c>
      <c r="Y20" s="129" t="s">
        <v>300</v>
      </c>
      <c r="Z20" s="130" t="s">
        <v>205</v>
      </c>
      <c r="AA20" s="87" t="s">
        <v>391</v>
      </c>
      <c r="AB20" s="94" t="s">
        <v>130</v>
      </c>
      <c r="AC20" s="130" t="s">
        <v>161</v>
      </c>
      <c r="AD20" s="87" t="s">
        <v>302</v>
      </c>
      <c r="AE20" s="95" t="s">
        <v>163</v>
      </c>
      <c r="AF20" s="131" t="s">
        <v>164</v>
      </c>
      <c r="AG20" s="97">
        <v>406.0</v>
      </c>
      <c r="AH20" s="98">
        <v>2.2E8</v>
      </c>
      <c r="AI20" s="99">
        <v>44237.0</v>
      </c>
      <c r="AJ20" s="100">
        <v>56058.0</v>
      </c>
      <c r="AK20" s="101">
        <v>44244.0</v>
      </c>
      <c r="AL20" s="101">
        <v>44245.0</v>
      </c>
      <c r="AM20" s="102">
        <v>44549.0</v>
      </c>
      <c r="AN20" s="103">
        <v>10.0</v>
      </c>
      <c r="AO20" s="103">
        <v>0.0</v>
      </c>
      <c r="AP20" s="103">
        <v>300.0</v>
      </c>
      <c r="AQ20" s="103" t="s">
        <v>165</v>
      </c>
      <c r="AR20" s="104">
        <v>5.5E7</v>
      </c>
      <c r="AS20" s="104">
        <v>5500000.0</v>
      </c>
      <c r="AT20" s="106" t="s">
        <v>392</v>
      </c>
      <c r="AU20" s="104">
        <v>5.5E7</v>
      </c>
      <c r="AV20" s="107">
        <v>44245.0</v>
      </c>
      <c r="AW20" s="108" t="s">
        <v>393</v>
      </c>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132" t="s">
        <v>168</v>
      </c>
      <c r="BV20" s="133">
        <v>44547.0</v>
      </c>
      <c r="BW20" s="132">
        <v>64407.0</v>
      </c>
      <c r="BX20" s="134">
        <v>3850000.0</v>
      </c>
      <c r="BY20" s="132">
        <v>799.0</v>
      </c>
      <c r="BZ20" s="132">
        <v>1049.0</v>
      </c>
      <c r="CA20" s="132">
        <v>21.0</v>
      </c>
      <c r="CB20" s="133">
        <v>44571.0</v>
      </c>
      <c r="CC20" s="114" t="str">
        <f t="shared" si="1"/>
        <v>$ 55,000,000</v>
      </c>
      <c r="CD20" s="115" t="str">
        <f t="shared" si="2"/>
        <v>321</v>
      </c>
      <c r="CE20" s="94"/>
      <c r="CF20" s="135">
        <v>44574.0</v>
      </c>
      <c r="CG20" s="117" t="s">
        <v>169</v>
      </c>
      <c r="CH20" s="103" t="s">
        <v>205</v>
      </c>
      <c r="CI20" s="118" t="s">
        <v>196</v>
      </c>
      <c r="CJ20" s="84"/>
      <c r="CK20" s="84"/>
      <c r="CL20" s="101">
        <v>44244.0</v>
      </c>
      <c r="CM20" s="101">
        <v>44245.0</v>
      </c>
      <c r="CN20" s="136" t="s">
        <v>394</v>
      </c>
      <c r="CO20" s="120" t="s">
        <v>395</v>
      </c>
      <c r="CP20" s="121" t="s">
        <v>309</v>
      </c>
      <c r="CQ20" s="89"/>
      <c r="CR20" s="108"/>
      <c r="CS20" s="89"/>
      <c r="CT20" s="102"/>
      <c r="CU20" s="90"/>
      <c r="CV20" s="105"/>
      <c r="CW20" s="102"/>
      <c r="CX20" s="123"/>
      <c r="CY20" s="123" t="s">
        <v>175</v>
      </c>
      <c r="CZ20" s="103" t="s">
        <v>143</v>
      </c>
      <c r="DA20" s="103" t="s">
        <v>144</v>
      </c>
      <c r="DB20" s="103"/>
      <c r="DC20" s="123" t="s">
        <v>146</v>
      </c>
      <c r="DD20" s="84"/>
      <c r="DE20" s="84"/>
      <c r="DF20" s="84"/>
      <c r="DG20" s="84"/>
      <c r="DH20" s="52"/>
      <c r="DI20" s="52"/>
      <c r="DJ20" s="52"/>
      <c r="DK20" s="52"/>
      <c r="DL20" s="52"/>
      <c r="DM20" s="52"/>
    </row>
    <row r="21" ht="25.5" customHeight="1">
      <c r="A21" s="124">
        <v>19.0</v>
      </c>
      <c r="B21" s="86" t="s">
        <v>120</v>
      </c>
      <c r="C21" s="87" t="s">
        <v>396</v>
      </c>
      <c r="D21" s="88" t="s">
        <v>397</v>
      </c>
      <c r="E21" s="89" t="s">
        <v>123</v>
      </c>
      <c r="F21" s="89" t="s">
        <v>197</v>
      </c>
      <c r="G21" s="90">
        <v>7.9057693E7</v>
      </c>
      <c r="H21" s="90">
        <v>7.0</v>
      </c>
      <c r="I21" s="89" t="s">
        <v>149</v>
      </c>
      <c r="J21" s="137">
        <v>25728.0</v>
      </c>
      <c r="K21" s="138">
        <v>9.0</v>
      </c>
      <c r="L21" s="139">
        <v>6.0</v>
      </c>
      <c r="M21" s="139">
        <v>1970.0</v>
      </c>
      <c r="N21" s="127" t="s">
        <v>198</v>
      </c>
      <c r="O21" s="87" t="s">
        <v>398</v>
      </c>
      <c r="P21" s="92" t="s">
        <v>399</v>
      </c>
      <c r="Q21" s="87">
        <v>3.114813024E9</v>
      </c>
      <c r="R21" s="93" t="s">
        <v>400</v>
      </c>
      <c r="S21" s="93" t="s">
        <v>401</v>
      </c>
      <c r="T21" s="103" t="s">
        <v>155</v>
      </c>
      <c r="U21" s="92" t="s">
        <v>272</v>
      </c>
      <c r="V21" s="128" t="s">
        <v>157</v>
      </c>
      <c r="W21" s="88">
        <v>1.0</v>
      </c>
      <c r="X21" s="87" t="s">
        <v>158</v>
      </c>
      <c r="Y21" s="129" t="s">
        <v>402</v>
      </c>
      <c r="Z21" s="130" t="s">
        <v>403</v>
      </c>
      <c r="AA21" s="87" t="s">
        <v>404</v>
      </c>
      <c r="AB21" s="94" t="s">
        <v>130</v>
      </c>
      <c r="AC21" s="130" t="s">
        <v>161</v>
      </c>
      <c r="AD21" s="87" t="s">
        <v>405</v>
      </c>
      <c r="AE21" s="95" t="s">
        <v>163</v>
      </c>
      <c r="AF21" s="131" t="s">
        <v>164</v>
      </c>
      <c r="AG21" s="97">
        <v>431.0</v>
      </c>
      <c r="AH21" s="98">
        <v>6.0E7</v>
      </c>
      <c r="AI21" s="99">
        <v>44244.0</v>
      </c>
      <c r="AJ21" s="100">
        <v>56484.0</v>
      </c>
      <c r="AK21" s="101">
        <v>44244.0</v>
      </c>
      <c r="AL21" s="101">
        <v>44245.0</v>
      </c>
      <c r="AM21" s="102">
        <v>44549.0</v>
      </c>
      <c r="AN21" s="103">
        <v>10.0</v>
      </c>
      <c r="AO21" s="103">
        <v>0.0</v>
      </c>
      <c r="AP21" s="103">
        <v>300.0</v>
      </c>
      <c r="AQ21" s="103" t="s">
        <v>165</v>
      </c>
      <c r="AR21" s="104">
        <v>6.0E7</v>
      </c>
      <c r="AS21" s="104">
        <v>6000000.0</v>
      </c>
      <c r="AT21" s="106" t="s">
        <v>406</v>
      </c>
      <c r="AU21" s="104">
        <v>6.0E7</v>
      </c>
      <c r="AV21" s="107">
        <v>44245.0</v>
      </c>
      <c r="AW21" s="108" t="s">
        <v>407</v>
      </c>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132" t="s">
        <v>116</v>
      </c>
      <c r="BV21" s="133">
        <v>44547.0</v>
      </c>
      <c r="BW21" s="132">
        <v>64408.0</v>
      </c>
      <c r="BX21" s="134">
        <v>4200000.0</v>
      </c>
      <c r="BY21" s="132">
        <v>800.0</v>
      </c>
      <c r="BZ21" s="132">
        <v>1047.0</v>
      </c>
      <c r="CA21" s="132">
        <v>21.0</v>
      </c>
      <c r="CB21" s="133">
        <v>44571.0</v>
      </c>
      <c r="CC21" s="114" t="str">
        <f t="shared" si="1"/>
        <v>$ 60,000,000</v>
      </c>
      <c r="CD21" s="115" t="str">
        <f t="shared" si="2"/>
        <v>321</v>
      </c>
      <c r="CE21" s="94"/>
      <c r="CF21" s="135">
        <v>44575.0</v>
      </c>
      <c r="CG21" s="117" t="s">
        <v>169</v>
      </c>
      <c r="CH21" s="103" t="s">
        <v>160</v>
      </c>
      <c r="CI21" s="118" t="s">
        <v>192</v>
      </c>
      <c r="CJ21" s="84"/>
      <c r="CK21" s="84"/>
      <c r="CL21" s="101">
        <v>44244.0</v>
      </c>
      <c r="CM21" s="101">
        <v>44245.0</v>
      </c>
      <c r="CN21" s="119" t="s">
        <v>408</v>
      </c>
      <c r="CO21" s="120" t="s">
        <v>409</v>
      </c>
      <c r="CP21" s="121" t="s">
        <v>309</v>
      </c>
      <c r="CQ21" s="89"/>
      <c r="CR21" s="108"/>
      <c r="CS21" s="89"/>
      <c r="CT21" s="102"/>
      <c r="CU21" s="90"/>
      <c r="CV21" s="105"/>
      <c r="CW21" s="102"/>
      <c r="CX21" s="123"/>
      <c r="CY21" s="123" t="s">
        <v>175</v>
      </c>
      <c r="CZ21" s="103" t="s">
        <v>143</v>
      </c>
      <c r="DA21" s="103" t="s">
        <v>144</v>
      </c>
      <c r="DB21" s="103"/>
      <c r="DC21" s="123" t="s">
        <v>146</v>
      </c>
      <c r="DD21" s="84"/>
      <c r="DE21" s="84"/>
      <c r="DF21" s="84"/>
      <c r="DG21" s="84"/>
      <c r="DH21" s="52"/>
      <c r="DI21" s="52"/>
      <c r="DJ21" s="52"/>
      <c r="DK21" s="52"/>
      <c r="DL21" s="52"/>
      <c r="DM21" s="52"/>
    </row>
    <row r="22" ht="25.5" customHeight="1">
      <c r="A22" s="124">
        <v>20.0</v>
      </c>
      <c r="B22" s="86" t="s">
        <v>120</v>
      </c>
      <c r="C22" s="87" t="s">
        <v>410</v>
      </c>
      <c r="D22" s="88" t="s">
        <v>411</v>
      </c>
      <c r="E22" s="89" t="s">
        <v>123</v>
      </c>
      <c r="F22" s="89" t="s">
        <v>197</v>
      </c>
      <c r="G22" s="90">
        <v>7.9820093E7</v>
      </c>
      <c r="H22" s="90">
        <v>0.0</v>
      </c>
      <c r="I22" s="89" t="s">
        <v>149</v>
      </c>
      <c r="J22" s="137">
        <v>27323.0</v>
      </c>
      <c r="K22" s="138">
        <v>21.0</v>
      </c>
      <c r="L22" s="139">
        <v>10.0</v>
      </c>
      <c r="M22" s="139">
        <v>1974.0</v>
      </c>
      <c r="N22" s="127" t="s">
        <v>198</v>
      </c>
      <c r="O22" s="87" t="s">
        <v>412</v>
      </c>
      <c r="P22" s="92" t="s">
        <v>399</v>
      </c>
      <c r="Q22" s="87">
        <v>3.144452972E9</v>
      </c>
      <c r="R22" s="93" t="s">
        <v>413</v>
      </c>
      <c r="S22" s="93" t="s">
        <v>414</v>
      </c>
      <c r="T22" s="103" t="s">
        <v>258</v>
      </c>
      <c r="U22" s="92" t="s">
        <v>184</v>
      </c>
      <c r="V22" s="128" t="s">
        <v>157</v>
      </c>
      <c r="W22" s="88">
        <v>1.0</v>
      </c>
      <c r="X22" s="87" t="s">
        <v>158</v>
      </c>
      <c r="Y22" s="129" t="s">
        <v>300</v>
      </c>
      <c r="Z22" s="130" t="s">
        <v>205</v>
      </c>
      <c r="AA22" s="87" t="s">
        <v>415</v>
      </c>
      <c r="AB22" s="94" t="s">
        <v>130</v>
      </c>
      <c r="AC22" s="130" t="s">
        <v>161</v>
      </c>
      <c r="AD22" s="87" t="s">
        <v>313</v>
      </c>
      <c r="AE22" s="95" t="s">
        <v>163</v>
      </c>
      <c r="AF22" s="131" t="s">
        <v>164</v>
      </c>
      <c r="AG22" s="97">
        <v>408.0</v>
      </c>
      <c r="AH22" s="98">
        <v>1.2E8</v>
      </c>
      <c r="AI22" s="99">
        <v>44237.0</v>
      </c>
      <c r="AJ22" s="100">
        <v>56038.0</v>
      </c>
      <c r="AK22" s="101">
        <v>44245.0</v>
      </c>
      <c r="AL22" s="101">
        <v>44246.0</v>
      </c>
      <c r="AM22" s="102">
        <v>44550.0</v>
      </c>
      <c r="AN22" s="103">
        <v>10.0</v>
      </c>
      <c r="AO22" s="103">
        <v>0.0</v>
      </c>
      <c r="AP22" s="103">
        <v>300.0</v>
      </c>
      <c r="AQ22" s="103" t="s">
        <v>165</v>
      </c>
      <c r="AR22" s="104">
        <v>6.0E7</v>
      </c>
      <c r="AS22" s="104">
        <v>6000000.0</v>
      </c>
      <c r="AT22" s="106" t="s">
        <v>416</v>
      </c>
      <c r="AU22" s="104">
        <v>6.0E7</v>
      </c>
      <c r="AV22" s="107">
        <v>44246.0</v>
      </c>
      <c r="AW22" s="108" t="s">
        <v>417</v>
      </c>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132" t="s">
        <v>116</v>
      </c>
      <c r="BV22" s="133">
        <v>44547.0</v>
      </c>
      <c r="BW22" s="132">
        <v>64409.0</v>
      </c>
      <c r="BX22" s="134">
        <v>4000000.0</v>
      </c>
      <c r="BY22" s="132">
        <v>801.0</v>
      </c>
      <c r="BZ22" s="132">
        <v>1044.0</v>
      </c>
      <c r="CA22" s="132">
        <v>20.0</v>
      </c>
      <c r="CB22" s="133">
        <v>44571.0</v>
      </c>
      <c r="CC22" s="114" t="str">
        <f t="shared" si="1"/>
        <v>$ 60,000,000</v>
      </c>
      <c r="CD22" s="115" t="str">
        <f t="shared" si="2"/>
        <v>320</v>
      </c>
      <c r="CE22" s="94"/>
      <c r="CF22" s="135">
        <v>44576.0</v>
      </c>
      <c r="CG22" s="117" t="s">
        <v>169</v>
      </c>
      <c r="CH22" s="103" t="s">
        <v>205</v>
      </c>
      <c r="CI22" s="118" t="s">
        <v>196</v>
      </c>
      <c r="CJ22" s="84"/>
      <c r="CK22" s="84"/>
      <c r="CL22" s="101">
        <v>44245.0</v>
      </c>
      <c r="CM22" s="101">
        <v>44246.0</v>
      </c>
      <c r="CN22" s="119" t="s">
        <v>418</v>
      </c>
      <c r="CO22" s="120" t="s">
        <v>419</v>
      </c>
      <c r="CP22" s="121" t="s">
        <v>420</v>
      </c>
      <c r="CQ22" s="89"/>
      <c r="CR22" s="108"/>
      <c r="CS22" s="89"/>
      <c r="CT22" s="102"/>
      <c r="CU22" s="90"/>
      <c r="CV22" s="105"/>
      <c r="CW22" s="102"/>
      <c r="CX22" s="123"/>
      <c r="CY22" s="123" t="s">
        <v>175</v>
      </c>
      <c r="CZ22" s="103" t="s">
        <v>143</v>
      </c>
      <c r="DA22" s="103" t="s">
        <v>144</v>
      </c>
      <c r="DB22" s="103"/>
      <c r="DC22" s="123" t="s">
        <v>146</v>
      </c>
      <c r="DD22" s="84"/>
      <c r="DE22" s="84"/>
      <c r="DF22" s="84"/>
      <c r="DG22" s="84"/>
      <c r="DH22" s="52"/>
      <c r="DI22" s="52"/>
      <c r="DJ22" s="52"/>
      <c r="DK22" s="52"/>
      <c r="DL22" s="52"/>
      <c r="DM22" s="52"/>
    </row>
    <row r="23" ht="25.5" customHeight="1">
      <c r="A23" s="124">
        <v>21.0</v>
      </c>
      <c r="B23" s="86" t="s">
        <v>120</v>
      </c>
      <c r="C23" s="87" t="s">
        <v>421</v>
      </c>
      <c r="D23" s="142" t="s">
        <v>422</v>
      </c>
      <c r="E23" s="89" t="s">
        <v>123</v>
      </c>
      <c r="F23" s="89" t="s">
        <v>266</v>
      </c>
      <c r="G23" s="90">
        <v>8.0272454E7</v>
      </c>
      <c r="H23" s="90">
        <v>8.0</v>
      </c>
      <c r="I23" s="89" t="s">
        <v>149</v>
      </c>
      <c r="J23" s="137">
        <v>24451.0</v>
      </c>
      <c r="K23" s="138">
        <v>10.0</v>
      </c>
      <c r="L23" s="139">
        <v>12.0</v>
      </c>
      <c r="M23" s="139">
        <v>1966.0</v>
      </c>
      <c r="N23" s="154" t="s">
        <v>198</v>
      </c>
      <c r="O23" s="87" t="s">
        <v>423</v>
      </c>
      <c r="P23" s="92" t="s">
        <v>424</v>
      </c>
      <c r="Q23" s="87">
        <v>3.203050002E9</v>
      </c>
      <c r="R23" s="93" t="s">
        <v>425</v>
      </c>
      <c r="S23" s="93" t="s">
        <v>426</v>
      </c>
      <c r="T23" s="103" t="s">
        <v>258</v>
      </c>
      <c r="U23" s="92" t="s">
        <v>272</v>
      </c>
      <c r="V23" s="128" t="s">
        <v>157</v>
      </c>
      <c r="W23" s="88">
        <v>1.0</v>
      </c>
      <c r="X23" s="87" t="s">
        <v>158</v>
      </c>
      <c r="Y23" s="129" t="s">
        <v>300</v>
      </c>
      <c r="Z23" s="130" t="s">
        <v>336</v>
      </c>
      <c r="AA23" s="155" t="s">
        <v>427</v>
      </c>
      <c r="AB23" s="94" t="s">
        <v>130</v>
      </c>
      <c r="AC23" s="130" t="s">
        <v>161</v>
      </c>
      <c r="AD23" s="87" t="s">
        <v>428</v>
      </c>
      <c r="AE23" s="95" t="s">
        <v>163</v>
      </c>
      <c r="AF23" s="131" t="s">
        <v>164</v>
      </c>
      <c r="AG23" s="97">
        <v>430.0</v>
      </c>
      <c r="AH23" s="98">
        <v>6.5E7</v>
      </c>
      <c r="AI23" s="99">
        <v>44244.0</v>
      </c>
      <c r="AJ23" s="100">
        <v>56034.0</v>
      </c>
      <c r="AK23" s="144">
        <v>44245.0</v>
      </c>
      <c r="AL23" s="144">
        <v>44246.0</v>
      </c>
      <c r="AM23" s="156">
        <v>44550.0</v>
      </c>
      <c r="AN23" s="103">
        <v>10.0</v>
      </c>
      <c r="AO23" s="103">
        <v>0.0</v>
      </c>
      <c r="AP23" s="103">
        <v>300.0</v>
      </c>
      <c r="AQ23" s="103" t="s">
        <v>165</v>
      </c>
      <c r="AR23" s="104">
        <v>6.5E7</v>
      </c>
      <c r="AS23" s="104">
        <v>6500000.0</v>
      </c>
      <c r="AT23" s="106" t="s">
        <v>429</v>
      </c>
      <c r="AU23" s="104">
        <v>6.5E7</v>
      </c>
      <c r="AV23" s="107">
        <v>44246.0</v>
      </c>
      <c r="AW23" s="108" t="s">
        <v>430</v>
      </c>
      <c r="AX23" s="102" t="s">
        <v>209</v>
      </c>
      <c r="AY23" s="102">
        <v>44442.0</v>
      </c>
      <c r="AZ23" s="146"/>
      <c r="BA23" s="146"/>
      <c r="BB23" s="146"/>
      <c r="BC23" s="146"/>
      <c r="BD23" s="146"/>
      <c r="BE23" s="146"/>
      <c r="BF23" s="146"/>
      <c r="BG23" s="146"/>
      <c r="BH23" s="146"/>
      <c r="BI23" s="146"/>
      <c r="BJ23" s="156">
        <v>44550.0</v>
      </c>
      <c r="BK23" s="102"/>
      <c r="BL23" s="146"/>
      <c r="BM23" s="146"/>
      <c r="BN23" s="146"/>
      <c r="BO23" s="146"/>
      <c r="BP23" s="146"/>
      <c r="BQ23" s="146"/>
      <c r="BR23" s="146"/>
      <c r="BS23" s="146"/>
      <c r="BT23" s="146"/>
      <c r="BU23" s="109"/>
      <c r="BV23" s="110"/>
      <c r="BW23" s="109"/>
      <c r="BX23" s="109"/>
      <c r="BY23" s="111"/>
      <c r="BZ23" s="112"/>
      <c r="CA23" s="113"/>
      <c r="CB23" s="157"/>
      <c r="CC23" s="114" t="str">
        <f t="shared" si="1"/>
        <v>$ 65,000,000</v>
      </c>
      <c r="CD23" s="115" t="str">
        <f t="shared" si="2"/>
        <v>300</v>
      </c>
      <c r="CE23" s="94"/>
      <c r="CF23" s="135">
        <v>44550.0</v>
      </c>
      <c r="CG23" s="117" t="s">
        <v>136</v>
      </c>
      <c r="CH23" s="103" t="s">
        <v>431</v>
      </c>
      <c r="CI23" s="118" t="s">
        <v>432</v>
      </c>
      <c r="CJ23" s="84"/>
      <c r="CK23" s="84"/>
      <c r="CL23" s="101">
        <v>44245.0</v>
      </c>
      <c r="CM23" s="101">
        <v>44246.0</v>
      </c>
      <c r="CN23" s="136" t="s">
        <v>433</v>
      </c>
      <c r="CO23" s="120" t="s">
        <v>434</v>
      </c>
      <c r="CP23" s="121" t="s">
        <v>294</v>
      </c>
      <c r="CQ23" s="89" t="s">
        <v>435</v>
      </c>
      <c r="CR23" s="108">
        <v>1.083889155E9</v>
      </c>
      <c r="CS23" s="89" t="s">
        <v>436</v>
      </c>
      <c r="CT23" s="102" t="s">
        <v>437</v>
      </c>
      <c r="CU23" s="108" t="s">
        <v>438</v>
      </c>
      <c r="CV23" s="108" t="s">
        <v>439</v>
      </c>
      <c r="CW23" s="108" t="s">
        <v>440</v>
      </c>
      <c r="CX23" s="123"/>
      <c r="CY23" s="123" t="s">
        <v>175</v>
      </c>
      <c r="CZ23" s="103" t="s">
        <v>143</v>
      </c>
      <c r="DA23" s="103" t="s">
        <v>144</v>
      </c>
      <c r="DB23" s="103"/>
      <c r="DC23" s="123" t="s">
        <v>441</v>
      </c>
      <c r="DD23" s="84"/>
      <c r="DE23" s="84"/>
      <c r="DF23" s="84"/>
      <c r="DG23" s="84"/>
      <c r="DH23" s="52"/>
      <c r="DI23" s="52"/>
      <c r="DJ23" s="52"/>
      <c r="DK23" s="52"/>
      <c r="DL23" s="52"/>
      <c r="DM23" s="52"/>
    </row>
    <row r="24" ht="25.5" customHeight="1">
      <c r="A24" s="124">
        <v>22.0</v>
      </c>
      <c r="B24" s="86" t="s">
        <v>120</v>
      </c>
      <c r="C24" s="87" t="s">
        <v>442</v>
      </c>
      <c r="D24" s="88" t="s">
        <v>443</v>
      </c>
      <c r="E24" s="89" t="s">
        <v>123</v>
      </c>
      <c r="F24" s="89" t="s">
        <v>197</v>
      </c>
      <c r="G24" s="90">
        <v>1.022333136E9</v>
      </c>
      <c r="H24" s="90">
        <v>3.0</v>
      </c>
      <c r="I24" s="89" t="s">
        <v>125</v>
      </c>
      <c r="J24" s="137">
        <v>31784.0</v>
      </c>
      <c r="K24" s="138">
        <v>7.0</v>
      </c>
      <c r="L24" s="139">
        <v>1.0</v>
      </c>
      <c r="M24" s="139">
        <v>1987.0</v>
      </c>
      <c r="N24" s="127" t="s">
        <v>198</v>
      </c>
      <c r="O24" s="87" t="s">
        <v>444</v>
      </c>
      <c r="P24" s="92" t="s">
        <v>127</v>
      </c>
      <c r="Q24" s="87">
        <v>3.213038268E9</v>
      </c>
      <c r="R24" s="93" t="s">
        <v>445</v>
      </c>
      <c r="S24" s="93" t="s">
        <v>446</v>
      </c>
      <c r="T24" s="103" t="s">
        <v>323</v>
      </c>
      <c r="U24" s="92" t="s">
        <v>272</v>
      </c>
      <c r="V24" s="128" t="s">
        <v>157</v>
      </c>
      <c r="W24" s="88">
        <v>1.0</v>
      </c>
      <c r="X24" s="87" t="s">
        <v>158</v>
      </c>
      <c r="Y24" s="129" t="s">
        <v>447</v>
      </c>
      <c r="Z24" s="130" t="s">
        <v>448</v>
      </c>
      <c r="AA24" s="87" t="s">
        <v>449</v>
      </c>
      <c r="AB24" s="94" t="s">
        <v>130</v>
      </c>
      <c r="AC24" s="130" t="s">
        <v>161</v>
      </c>
      <c r="AD24" s="87" t="s">
        <v>450</v>
      </c>
      <c r="AE24" s="95" t="s">
        <v>451</v>
      </c>
      <c r="AF24" s="131" t="s">
        <v>452</v>
      </c>
      <c r="AG24" s="97">
        <v>424.0</v>
      </c>
      <c r="AH24" s="98">
        <v>7.0E7</v>
      </c>
      <c r="AI24" s="99">
        <v>44245.0</v>
      </c>
      <c r="AJ24" s="100">
        <v>56882.0</v>
      </c>
      <c r="AK24" s="101">
        <v>44245.0</v>
      </c>
      <c r="AL24" s="101">
        <v>44246.0</v>
      </c>
      <c r="AM24" s="102">
        <v>44550.0</v>
      </c>
      <c r="AN24" s="103">
        <v>10.0</v>
      </c>
      <c r="AO24" s="103">
        <v>0.0</v>
      </c>
      <c r="AP24" s="103">
        <v>300.0</v>
      </c>
      <c r="AQ24" s="103" t="s">
        <v>165</v>
      </c>
      <c r="AR24" s="104">
        <v>7.0E7</v>
      </c>
      <c r="AS24" s="104">
        <v>7000000.0</v>
      </c>
      <c r="AT24" s="106" t="s">
        <v>453</v>
      </c>
      <c r="AU24" s="104">
        <v>7.0E7</v>
      </c>
      <c r="AV24" s="107">
        <v>44246.0</v>
      </c>
      <c r="AW24" s="108" t="s">
        <v>454</v>
      </c>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132"/>
      <c r="BV24" s="150"/>
      <c r="BW24" s="132"/>
      <c r="BX24" s="132"/>
      <c r="BY24" s="150"/>
      <c r="BZ24" s="152"/>
      <c r="CA24" s="132"/>
      <c r="CB24" s="150"/>
      <c r="CC24" s="114" t="str">
        <f t="shared" si="1"/>
        <v>$ 70,000,000</v>
      </c>
      <c r="CD24" s="115" t="str">
        <f t="shared" si="2"/>
        <v>300</v>
      </c>
      <c r="CE24" s="94"/>
      <c r="CF24" s="141">
        <v>44561.0</v>
      </c>
      <c r="CG24" s="117" t="s">
        <v>136</v>
      </c>
      <c r="CH24" s="103" t="s">
        <v>448</v>
      </c>
      <c r="CI24" s="118" t="s">
        <v>455</v>
      </c>
      <c r="CJ24" s="84"/>
      <c r="CK24" s="84"/>
      <c r="CL24" s="101">
        <v>44245.0</v>
      </c>
      <c r="CM24" s="101">
        <v>44246.0</v>
      </c>
      <c r="CN24" s="119" t="s">
        <v>456</v>
      </c>
      <c r="CO24" s="120" t="s">
        <v>457</v>
      </c>
      <c r="CP24" s="121" t="s">
        <v>294</v>
      </c>
      <c r="CQ24" s="89"/>
      <c r="CR24" s="108"/>
      <c r="CS24" s="89"/>
      <c r="CT24" s="102"/>
      <c r="CU24" s="90"/>
      <c r="CV24" s="105"/>
      <c r="CW24" s="102"/>
      <c r="CX24" s="123"/>
      <c r="CY24" s="123" t="s">
        <v>175</v>
      </c>
      <c r="CZ24" s="103" t="s">
        <v>143</v>
      </c>
      <c r="DA24" s="103" t="s">
        <v>144</v>
      </c>
      <c r="DB24" s="103"/>
      <c r="DC24" s="123" t="s">
        <v>146</v>
      </c>
      <c r="DD24" s="84"/>
      <c r="DE24" s="84"/>
      <c r="DF24" s="84"/>
      <c r="DG24" s="84"/>
      <c r="DH24" s="52"/>
      <c r="DI24" s="52"/>
      <c r="DJ24" s="52"/>
      <c r="DK24" s="52"/>
      <c r="DL24" s="52"/>
      <c r="DM24" s="52"/>
    </row>
    <row r="25" ht="25.5" customHeight="1">
      <c r="A25" s="124">
        <v>23.0</v>
      </c>
      <c r="B25" s="86" t="s">
        <v>120</v>
      </c>
      <c r="C25" s="87" t="s">
        <v>458</v>
      </c>
      <c r="D25" s="88" t="s">
        <v>459</v>
      </c>
      <c r="E25" s="89" t="s">
        <v>123</v>
      </c>
      <c r="F25" s="89" t="s">
        <v>266</v>
      </c>
      <c r="G25" s="90">
        <v>1.01418638E9</v>
      </c>
      <c r="H25" s="90">
        <v>4.0</v>
      </c>
      <c r="I25" s="89" t="s">
        <v>149</v>
      </c>
      <c r="J25" s="137">
        <v>31985.0</v>
      </c>
      <c r="K25" s="138">
        <v>27.0</v>
      </c>
      <c r="L25" s="139">
        <v>7.0</v>
      </c>
      <c r="M25" s="139">
        <v>1987.0</v>
      </c>
      <c r="N25" s="127" t="s">
        <v>198</v>
      </c>
      <c r="O25" s="87" t="s">
        <v>460</v>
      </c>
      <c r="P25" s="92" t="s">
        <v>461</v>
      </c>
      <c r="Q25" s="87">
        <v>3.008353292E9</v>
      </c>
      <c r="R25" s="93" t="s">
        <v>462</v>
      </c>
      <c r="S25" s="93" t="s">
        <v>463</v>
      </c>
      <c r="T25" s="103" t="s">
        <v>323</v>
      </c>
      <c r="U25" s="92" t="s">
        <v>233</v>
      </c>
      <c r="V25" s="128" t="s">
        <v>157</v>
      </c>
      <c r="W25" s="88">
        <v>1.0</v>
      </c>
      <c r="X25" s="87" t="s">
        <v>218</v>
      </c>
      <c r="Y25" s="92" t="s">
        <v>464</v>
      </c>
      <c r="Z25" s="130" t="s">
        <v>205</v>
      </c>
      <c r="AA25" s="87" t="s">
        <v>465</v>
      </c>
      <c r="AB25" s="94" t="s">
        <v>130</v>
      </c>
      <c r="AC25" s="130" t="s">
        <v>161</v>
      </c>
      <c r="AD25" s="87" t="s">
        <v>466</v>
      </c>
      <c r="AE25" s="95" t="s">
        <v>163</v>
      </c>
      <c r="AF25" s="131" t="s">
        <v>164</v>
      </c>
      <c r="AG25" s="97">
        <v>496.0</v>
      </c>
      <c r="AH25" s="98">
        <v>5.6E7</v>
      </c>
      <c r="AI25" s="99">
        <v>44251.0</v>
      </c>
      <c r="AJ25" s="100">
        <v>57426.0</v>
      </c>
      <c r="AK25" s="101">
        <v>44253.0</v>
      </c>
      <c r="AL25" s="101" t="s">
        <v>467</v>
      </c>
      <c r="AM25" s="102">
        <v>44561.0</v>
      </c>
      <c r="AN25" s="127">
        <v>10.0</v>
      </c>
      <c r="AO25" s="87">
        <v>0.0</v>
      </c>
      <c r="AP25" s="103">
        <v>300.0</v>
      </c>
      <c r="AQ25" s="87" t="s">
        <v>165</v>
      </c>
      <c r="AR25" s="104">
        <v>2.8E7</v>
      </c>
      <c r="AS25" s="104">
        <v>2800000.0</v>
      </c>
      <c r="AT25" s="106" t="s">
        <v>468</v>
      </c>
      <c r="AU25" s="104">
        <v>2.8E7</v>
      </c>
      <c r="AV25" s="107">
        <v>44256.0</v>
      </c>
      <c r="AW25" s="108" t="s">
        <v>469</v>
      </c>
      <c r="AX25" s="158"/>
      <c r="AY25" s="159"/>
      <c r="AZ25" s="103"/>
      <c r="BA25" s="160"/>
      <c r="BB25" s="103"/>
      <c r="BC25" s="84"/>
      <c r="BD25" s="84"/>
      <c r="BE25" s="84"/>
      <c r="BF25" s="84"/>
      <c r="BG25" s="84"/>
      <c r="BH25" s="84"/>
      <c r="BI25" s="84"/>
      <c r="BJ25" s="161"/>
      <c r="BK25" s="84"/>
      <c r="BL25" s="84"/>
      <c r="BM25" s="84"/>
      <c r="BN25" s="84"/>
      <c r="BO25" s="84"/>
      <c r="BP25" s="84"/>
      <c r="BQ25" s="84"/>
      <c r="BR25" s="84"/>
      <c r="BS25" s="84"/>
      <c r="BT25" s="84"/>
      <c r="BU25" s="132" t="s">
        <v>168</v>
      </c>
      <c r="BV25" s="133">
        <v>44558.0</v>
      </c>
      <c r="BW25" s="132">
        <v>64281.0</v>
      </c>
      <c r="BX25" s="134">
        <v>933333.0</v>
      </c>
      <c r="BY25" s="132">
        <v>882.0</v>
      </c>
      <c r="BZ25" s="132">
        <v>1154.0</v>
      </c>
      <c r="CA25" s="132">
        <v>10.0</v>
      </c>
      <c r="CB25" s="133">
        <v>44571.0</v>
      </c>
      <c r="CC25" s="114" t="str">
        <f t="shared" si="1"/>
        <v>$ 28,000,000</v>
      </c>
      <c r="CD25" s="115" t="str">
        <f t="shared" si="2"/>
        <v>310</v>
      </c>
      <c r="CE25" s="94"/>
      <c r="CF25" s="141">
        <v>44571.0</v>
      </c>
      <c r="CG25" s="117" t="s">
        <v>169</v>
      </c>
      <c r="CH25" s="103" t="s">
        <v>205</v>
      </c>
      <c r="CI25" s="118" t="s">
        <v>196</v>
      </c>
      <c r="CJ25" s="84"/>
      <c r="CK25" s="84"/>
      <c r="CL25" s="101">
        <v>44253.0</v>
      </c>
      <c r="CM25" s="101">
        <v>44254.0</v>
      </c>
      <c r="CN25" s="119" t="s">
        <v>470</v>
      </c>
      <c r="CO25" s="120" t="s">
        <v>471</v>
      </c>
      <c r="CP25" s="121" t="s">
        <v>141</v>
      </c>
      <c r="CQ25" s="89"/>
      <c r="CR25" s="108"/>
      <c r="CS25" s="89"/>
      <c r="CT25" s="102"/>
      <c r="CU25" s="90"/>
      <c r="CV25" s="105"/>
      <c r="CW25" s="102"/>
      <c r="CX25" s="123"/>
      <c r="CY25" s="123" t="s">
        <v>175</v>
      </c>
      <c r="CZ25" s="103" t="s">
        <v>143</v>
      </c>
      <c r="DA25" s="103" t="s">
        <v>144</v>
      </c>
      <c r="DB25" s="103"/>
      <c r="DC25" s="123" t="s">
        <v>146</v>
      </c>
      <c r="DD25" s="84"/>
      <c r="DE25" s="84"/>
      <c r="DF25" s="84"/>
      <c r="DG25" s="84"/>
      <c r="DH25" s="52"/>
      <c r="DI25" s="52"/>
      <c r="DJ25" s="52"/>
      <c r="DK25" s="52"/>
      <c r="DL25" s="52"/>
      <c r="DM25" s="52"/>
    </row>
    <row r="26" ht="25.5" customHeight="1">
      <c r="A26" s="124">
        <v>24.0</v>
      </c>
      <c r="B26" s="86" t="s">
        <v>120</v>
      </c>
      <c r="C26" s="87" t="s">
        <v>472</v>
      </c>
      <c r="D26" s="88" t="s">
        <v>473</v>
      </c>
      <c r="E26" s="89" t="s">
        <v>123</v>
      </c>
      <c r="F26" s="89" t="s">
        <v>197</v>
      </c>
      <c r="G26" s="90">
        <v>8.0013212E7</v>
      </c>
      <c r="H26" s="90">
        <v>2.0</v>
      </c>
      <c r="I26" s="89" t="s">
        <v>149</v>
      </c>
      <c r="J26" s="137">
        <v>29348.0</v>
      </c>
      <c r="K26" s="138">
        <v>7.0</v>
      </c>
      <c r="L26" s="139">
        <v>5.0</v>
      </c>
      <c r="M26" s="139">
        <v>1980.0</v>
      </c>
      <c r="N26" s="127" t="s">
        <v>198</v>
      </c>
      <c r="O26" s="87" t="s">
        <v>474</v>
      </c>
      <c r="P26" s="92" t="s">
        <v>475</v>
      </c>
      <c r="Q26" s="87">
        <v>3.212328365E9</v>
      </c>
      <c r="R26" s="93" t="s">
        <v>476</v>
      </c>
      <c r="S26" s="93" t="s">
        <v>477</v>
      </c>
      <c r="T26" s="103" t="s">
        <v>258</v>
      </c>
      <c r="U26" s="92" t="s">
        <v>156</v>
      </c>
      <c r="V26" s="128" t="s">
        <v>157</v>
      </c>
      <c r="W26" s="88">
        <v>2.0</v>
      </c>
      <c r="X26" s="87" t="s">
        <v>158</v>
      </c>
      <c r="Y26" s="129" t="s">
        <v>478</v>
      </c>
      <c r="Z26" s="130" t="s">
        <v>479</v>
      </c>
      <c r="AA26" s="87" t="s">
        <v>480</v>
      </c>
      <c r="AB26" s="94" t="s">
        <v>130</v>
      </c>
      <c r="AC26" s="130" t="s">
        <v>161</v>
      </c>
      <c r="AD26" s="87" t="s">
        <v>481</v>
      </c>
      <c r="AE26" s="95" t="s">
        <v>482</v>
      </c>
      <c r="AF26" s="131" t="s">
        <v>483</v>
      </c>
      <c r="AG26" s="97">
        <v>426.0</v>
      </c>
      <c r="AH26" s="98">
        <v>7.0E7</v>
      </c>
      <c r="AI26" s="99">
        <v>44244.0</v>
      </c>
      <c r="AJ26" s="100">
        <v>56798.0</v>
      </c>
      <c r="AK26" s="101">
        <v>44246.0</v>
      </c>
      <c r="AL26" s="101" t="s">
        <v>484</v>
      </c>
      <c r="AM26" s="102">
        <v>44553.0</v>
      </c>
      <c r="AN26" s="103">
        <v>10.0</v>
      </c>
      <c r="AO26" s="103">
        <v>0.0</v>
      </c>
      <c r="AP26" s="103">
        <v>300.0</v>
      </c>
      <c r="AQ26" s="103" t="s">
        <v>165</v>
      </c>
      <c r="AR26" s="104">
        <v>7.0E7</v>
      </c>
      <c r="AS26" s="104">
        <v>7000000.0</v>
      </c>
      <c r="AT26" s="106" t="s">
        <v>485</v>
      </c>
      <c r="AU26" s="104">
        <v>7.0E7</v>
      </c>
      <c r="AV26" s="107">
        <v>44249.0</v>
      </c>
      <c r="AW26" s="108" t="s">
        <v>486</v>
      </c>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132" t="s">
        <v>168</v>
      </c>
      <c r="BV26" s="133">
        <v>44553.0</v>
      </c>
      <c r="BW26" s="132">
        <v>68699.0</v>
      </c>
      <c r="BX26" s="134">
        <v>3966667.0</v>
      </c>
      <c r="BY26" s="132">
        <v>819.0</v>
      </c>
      <c r="BZ26" s="132">
        <v>1076.0</v>
      </c>
      <c r="CA26" s="132">
        <v>17.0</v>
      </c>
      <c r="CB26" s="133">
        <v>44571.0</v>
      </c>
      <c r="CC26" s="114" t="str">
        <f t="shared" si="1"/>
        <v>$ 70,000,000</v>
      </c>
      <c r="CD26" s="115" t="str">
        <f t="shared" si="2"/>
        <v>317</v>
      </c>
      <c r="CE26" s="94"/>
      <c r="CF26" s="135">
        <v>44571.0</v>
      </c>
      <c r="CG26" s="117" t="s">
        <v>169</v>
      </c>
      <c r="CH26" s="103" t="s">
        <v>224</v>
      </c>
      <c r="CI26" s="118" t="s">
        <v>225</v>
      </c>
      <c r="CJ26" s="84"/>
      <c r="CK26" s="84"/>
      <c r="CL26" s="101">
        <v>44246.0</v>
      </c>
      <c r="CM26" s="101">
        <v>44247.0</v>
      </c>
      <c r="CN26" s="119" t="s">
        <v>487</v>
      </c>
      <c r="CO26" s="120" t="s">
        <v>488</v>
      </c>
      <c r="CP26" s="121" t="s">
        <v>174</v>
      </c>
      <c r="CQ26" s="89"/>
      <c r="CR26" s="108"/>
      <c r="CS26" s="89"/>
      <c r="CT26" s="102"/>
      <c r="CU26" s="90"/>
      <c r="CV26" s="105"/>
      <c r="CW26" s="102"/>
      <c r="CX26" s="123"/>
      <c r="CY26" s="123" t="s">
        <v>175</v>
      </c>
      <c r="CZ26" s="103" t="s">
        <v>143</v>
      </c>
      <c r="DA26" s="103" t="s">
        <v>144</v>
      </c>
      <c r="DB26" s="103"/>
      <c r="DC26" s="123" t="s">
        <v>146</v>
      </c>
      <c r="DD26" s="84"/>
      <c r="DE26" s="84"/>
      <c r="DF26" s="84"/>
      <c r="DG26" s="84"/>
      <c r="DH26" s="52"/>
      <c r="DI26" s="52"/>
      <c r="DJ26" s="52"/>
      <c r="DK26" s="52"/>
      <c r="DL26" s="52"/>
      <c r="DM26" s="52"/>
    </row>
    <row r="27" ht="25.5" customHeight="1">
      <c r="A27" s="124">
        <v>25.0</v>
      </c>
      <c r="B27" s="86" t="s">
        <v>120</v>
      </c>
      <c r="C27" s="87" t="s">
        <v>489</v>
      </c>
      <c r="D27" s="88" t="s">
        <v>490</v>
      </c>
      <c r="E27" s="89" t="s">
        <v>123</v>
      </c>
      <c r="F27" s="89" t="s">
        <v>197</v>
      </c>
      <c r="G27" s="90">
        <v>7.9894125E7</v>
      </c>
      <c r="H27" s="90">
        <v>5.0</v>
      </c>
      <c r="I27" s="89" t="s">
        <v>149</v>
      </c>
      <c r="J27" s="137">
        <v>28254.0</v>
      </c>
      <c r="K27" s="138">
        <v>9.0</v>
      </c>
      <c r="L27" s="139">
        <v>5.0</v>
      </c>
      <c r="M27" s="139">
        <v>1977.0</v>
      </c>
      <c r="N27" s="127" t="s">
        <v>198</v>
      </c>
      <c r="O27" s="87" t="s">
        <v>491</v>
      </c>
      <c r="P27" s="92" t="s">
        <v>127</v>
      </c>
      <c r="Q27" s="87">
        <v>3.138370275E9</v>
      </c>
      <c r="R27" s="93" t="s">
        <v>492</v>
      </c>
      <c r="S27" s="93" t="s">
        <v>493</v>
      </c>
      <c r="T27" s="103" t="s">
        <v>323</v>
      </c>
      <c r="U27" s="92" t="s">
        <v>184</v>
      </c>
      <c r="V27" s="128" t="s">
        <v>157</v>
      </c>
      <c r="W27" s="88">
        <v>1.0</v>
      </c>
      <c r="X27" s="87" t="s">
        <v>158</v>
      </c>
      <c r="Y27" s="129" t="s">
        <v>494</v>
      </c>
      <c r="Z27" s="130" t="s">
        <v>495</v>
      </c>
      <c r="AA27" s="87" t="s">
        <v>496</v>
      </c>
      <c r="AB27" s="94" t="s">
        <v>130</v>
      </c>
      <c r="AC27" s="130" t="s">
        <v>161</v>
      </c>
      <c r="AD27" s="87" t="s">
        <v>497</v>
      </c>
      <c r="AE27" s="95" t="s">
        <v>163</v>
      </c>
      <c r="AF27" s="131" t="s">
        <v>164</v>
      </c>
      <c r="AG27" s="97">
        <v>439.0</v>
      </c>
      <c r="AH27" s="98">
        <v>5.2E7</v>
      </c>
      <c r="AI27" s="99">
        <v>44245.0</v>
      </c>
      <c r="AJ27" s="100">
        <v>56603.0</v>
      </c>
      <c r="AK27" s="101">
        <v>44246.0</v>
      </c>
      <c r="AL27" s="151" t="s">
        <v>484</v>
      </c>
      <c r="AM27" s="102">
        <v>44553.0</v>
      </c>
      <c r="AN27" s="103">
        <v>10.0</v>
      </c>
      <c r="AO27" s="103">
        <v>0.0</v>
      </c>
      <c r="AP27" s="103">
        <v>300.0</v>
      </c>
      <c r="AQ27" s="103" t="s">
        <v>165</v>
      </c>
      <c r="AR27" s="104">
        <v>5.2E7</v>
      </c>
      <c r="AS27" s="104">
        <v>5200000.0</v>
      </c>
      <c r="AT27" s="106" t="s">
        <v>498</v>
      </c>
      <c r="AU27" s="104">
        <v>5.2E7</v>
      </c>
      <c r="AV27" s="107">
        <v>44249.0</v>
      </c>
      <c r="AW27" s="108" t="s">
        <v>499</v>
      </c>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132" t="s">
        <v>168</v>
      </c>
      <c r="BV27" s="133">
        <v>44552.0</v>
      </c>
      <c r="BW27" s="132">
        <v>64411.0</v>
      </c>
      <c r="BX27" s="134">
        <v>2946667.0</v>
      </c>
      <c r="BY27" s="132">
        <v>823.0</v>
      </c>
      <c r="BZ27" s="132">
        <v>1061.0</v>
      </c>
      <c r="CA27" s="132">
        <v>17.0</v>
      </c>
      <c r="CB27" s="133">
        <v>44571.0</v>
      </c>
      <c r="CC27" s="114" t="str">
        <f t="shared" si="1"/>
        <v>$ 52,000,000</v>
      </c>
      <c r="CD27" s="115" t="str">
        <f t="shared" si="2"/>
        <v>317</v>
      </c>
      <c r="CE27" s="94"/>
      <c r="CF27" s="135">
        <v>44835.0</v>
      </c>
      <c r="CG27" s="117" t="s">
        <v>169</v>
      </c>
      <c r="CH27" s="103" t="s">
        <v>224</v>
      </c>
      <c r="CI27" s="118" t="s">
        <v>225</v>
      </c>
      <c r="CJ27" s="84"/>
      <c r="CK27" s="84"/>
      <c r="CL27" s="101">
        <v>44246.0</v>
      </c>
      <c r="CM27" s="101">
        <v>44247.0</v>
      </c>
      <c r="CN27" s="119" t="s">
        <v>500</v>
      </c>
      <c r="CO27" s="120" t="s">
        <v>501</v>
      </c>
      <c r="CP27" s="121" t="s">
        <v>420</v>
      </c>
      <c r="CQ27" s="89"/>
      <c r="CR27" s="108"/>
      <c r="CS27" s="89"/>
      <c r="CT27" s="102"/>
      <c r="CU27" s="90"/>
      <c r="CV27" s="105"/>
      <c r="CW27" s="102"/>
      <c r="CX27" s="123"/>
      <c r="CY27" s="123" t="s">
        <v>175</v>
      </c>
      <c r="CZ27" s="103" t="s">
        <v>143</v>
      </c>
      <c r="DA27" s="103" t="s">
        <v>144</v>
      </c>
      <c r="DB27" s="103"/>
      <c r="DC27" s="123" t="s">
        <v>146</v>
      </c>
      <c r="DD27" s="84"/>
      <c r="DE27" s="84"/>
      <c r="DF27" s="84"/>
      <c r="DG27" s="84"/>
      <c r="DH27" s="52"/>
      <c r="DI27" s="52"/>
      <c r="DJ27" s="52"/>
      <c r="DK27" s="52"/>
      <c r="DL27" s="52"/>
      <c r="DM27" s="52"/>
    </row>
    <row r="28" ht="25.5" customHeight="1">
      <c r="A28" s="124">
        <v>26.0</v>
      </c>
      <c r="B28" s="86" t="s">
        <v>120</v>
      </c>
      <c r="C28" s="87" t="s">
        <v>502</v>
      </c>
      <c r="D28" s="88" t="s">
        <v>503</v>
      </c>
      <c r="E28" s="89" t="s">
        <v>123</v>
      </c>
      <c r="F28" s="89" t="s">
        <v>197</v>
      </c>
      <c r="G28" s="90">
        <v>8.0876217E7</v>
      </c>
      <c r="H28" s="90">
        <v>1.0</v>
      </c>
      <c r="I28" s="89" t="s">
        <v>149</v>
      </c>
      <c r="J28" s="137">
        <v>31394.0</v>
      </c>
      <c r="K28" s="138">
        <v>13.0</v>
      </c>
      <c r="L28" s="139">
        <v>12.0</v>
      </c>
      <c r="M28" s="139">
        <v>1985.0</v>
      </c>
      <c r="N28" s="127" t="s">
        <v>198</v>
      </c>
      <c r="O28" s="87" t="s">
        <v>504</v>
      </c>
      <c r="P28" s="92" t="s">
        <v>200</v>
      </c>
      <c r="Q28" s="87">
        <v>3.02373843E9</v>
      </c>
      <c r="R28" s="93" t="s">
        <v>505</v>
      </c>
      <c r="S28" s="93" t="s">
        <v>506</v>
      </c>
      <c r="T28" s="92" t="s">
        <v>258</v>
      </c>
      <c r="U28" s="92" t="s">
        <v>233</v>
      </c>
      <c r="V28" s="128" t="s">
        <v>157</v>
      </c>
      <c r="W28" s="88">
        <v>1.0</v>
      </c>
      <c r="X28" s="87" t="s">
        <v>158</v>
      </c>
      <c r="Y28" s="129" t="s">
        <v>507</v>
      </c>
      <c r="Z28" s="130" t="s">
        <v>170</v>
      </c>
      <c r="AA28" s="87" t="s">
        <v>508</v>
      </c>
      <c r="AB28" s="94" t="s">
        <v>130</v>
      </c>
      <c r="AC28" s="130" t="s">
        <v>161</v>
      </c>
      <c r="AD28" s="87" t="s">
        <v>509</v>
      </c>
      <c r="AE28" s="95" t="s">
        <v>163</v>
      </c>
      <c r="AF28" s="131" t="s">
        <v>164</v>
      </c>
      <c r="AG28" s="97">
        <v>450.0</v>
      </c>
      <c r="AH28" s="98">
        <v>6.5E7</v>
      </c>
      <c r="AI28" s="99">
        <v>44246.0</v>
      </c>
      <c r="AJ28" s="100">
        <v>56148.0</v>
      </c>
      <c r="AK28" s="101">
        <v>44246.0</v>
      </c>
      <c r="AL28" s="151" t="s">
        <v>484</v>
      </c>
      <c r="AM28" s="102">
        <v>44553.0</v>
      </c>
      <c r="AN28" s="103">
        <v>10.0</v>
      </c>
      <c r="AO28" s="103">
        <v>0.0</v>
      </c>
      <c r="AP28" s="103">
        <v>300.0</v>
      </c>
      <c r="AQ28" s="103" t="s">
        <v>165</v>
      </c>
      <c r="AR28" s="104">
        <v>6.5E7</v>
      </c>
      <c r="AS28" s="104">
        <v>6500000.0</v>
      </c>
      <c r="AT28" s="106" t="s">
        <v>510</v>
      </c>
      <c r="AU28" s="104">
        <v>6.5E7</v>
      </c>
      <c r="AV28" s="107">
        <v>44249.0</v>
      </c>
      <c r="AW28" s="108" t="s">
        <v>511</v>
      </c>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132" t="s">
        <v>168</v>
      </c>
      <c r="BV28" s="133">
        <v>44553.0</v>
      </c>
      <c r="BW28" s="132">
        <v>64413.0</v>
      </c>
      <c r="BX28" s="134">
        <v>3683333.0</v>
      </c>
      <c r="BY28" s="132">
        <v>824.0</v>
      </c>
      <c r="BZ28" s="132">
        <v>1070.0</v>
      </c>
      <c r="CA28" s="132">
        <v>17.0</v>
      </c>
      <c r="CB28" s="133">
        <v>44571.0</v>
      </c>
      <c r="CC28" s="114" t="str">
        <f t="shared" si="1"/>
        <v>$ 65,000,000</v>
      </c>
      <c r="CD28" s="115" t="str">
        <f t="shared" si="2"/>
        <v>317</v>
      </c>
      <c r="CE28" s="94"/>
      <c r="CF28" s="141">
        <v>44835.0</v>
      </c>
      <c r="CG28" s="117" t="s">
        <v>169</v>
      </c>
      <c r="CH28" s="103" t="s">
        <v>160</v>
      </c>
      <c r="CI28" s="118" t="s">
        <v>192</v>
      </c>
      <c r="CJ28" s="84"/>
      <c r="CK28" s="84"/>
      <c r="CL28" s="101">
        <v>44246.0</v>
      </c>
      <c r="CM28" s="101">
        <v>44247.0</v>
      </c>
      <c r="CN28" s="119" t="s">
        <v>512</v>
      </c>
      <c r="CO28" s="120" t="s">
        <v>513</v>
      </c>
      <c r="CP28" s="121" t="s">
        <v>294</v>
      </c>
      <c r="CQ28" s="89"/>
      <c r="CR28" s="108"/>
      <c r="CS28" s="89"/>
      <c r="CT28" s="102"/>
      <c r="CU28" s="90"/>
      <c r="CV28" s="105"/>
      <c r="CW28" s="102"/>
      <c r="CX28" s="118"/>
      <c r="CY28" s="123" t="s">
        <v>175</v>
      </c>
      <c r="CZ28" s="103" t="s">
        <v>143</v>
      </c>
      <c r="DA28" s="103" t="s">
        <v>144</v>
      </c>
      <c r="DB28" s="103"/>
      <c r="DC28" s="123" t="s">
        <v>146</v>
      </c>
      <c r="DD28" s="84"/>
      <c r="DE28" s="84"/>
      <c r="DF28" s="84"/>
      <c r="DG28" s="84"/>
      <c r="DH28" s="52"/>
      <c r="DI28" s="52"/>
      <c r="DJ28" s="52"/>
      <c r="DK28" s="52"/>
      <c r="DL28" s="52"/>
      <c r="DM28" s="52"/>
    </row>
    <row r="29" ht="25.5" customHeight="1">
      <c r="A29" s="124">
        <v>27.0</v>
      </c>
      <c r="B29" s="86" t="s">
        <v>120</v>
      </c>
      <c r="C29" s="87" t="s">
        <v>514</v>
      </c>
      <c r="D29" s="88" t="s">
        <v>515</v>
      </c>
      <c r="E29" s="89" t="s">
        <v>123</v>
      </c>
      <c r="F29" s="89" t="s">
        <v>197</v>
      </c>
      <c r="G29" s="90">
        <v>1.02386487E9</v>
      </c>
      <c r="H29" s="90">
        <v>3.0</v>
      </c>
      <c r="I29" s="89" t="s">
        <v>125</v>
      </c>
      <c r="J29" s="137">
        <v>31609.0</v>
      </c>
      <c r="K29" s="138">
        <v>16.0</v>
      </c>
      <c r="L29" s="139">
        <v>7.0</v>
      </c>
      <c r="M29" s="139">
        <v>1986.0</v>
      </c>
      <c r="N29" s="127" t="s">
        <v>198</v>
      </c>
      <c r="O29" s="87" t="s">
        <v>516</v>
      </c>
      <c r="P29" s="92" t="s">
        <v>127</v>
      </c>
      <c r="Q29" s="87">
        <v>3.134122114E9</v>
      </c>
      <c r="R29" s="93" t="s">
        <v>517</v>
      </c>
      <c r="S29" s="93" t="s">
        <v>518</v>
      </c>
      <c r="T29" s="103" t="s">
        <v>258</v>
      </c>
      <c r="U29" s="92" t="s">
        <v>184</v>
      </c>
      <c r="V29" s="128" t="s">
        <v>157</v>
      </c>
      <c r="W29" s="88">
        <v>1.0</v>
      </c>
      <c r="X29" s="87" t="s">
        <v>158</v>
      </c>
      <c r="Y29" s="129" t="s">
        <v>519</v>
      </c>
      <c r="Z29" s="130" t="s">
        <v>324</v>
      </c>
      <c r="AA29" s="155" t="s">
        <v>520</v>
      </c>
      <c r="AB29" s="94" t="s">
        <v>130</v>
      </c>
      <c r="AC29" s="130" t="s">
        <v>161</v>
      </c>
      <c r="AD29" s="87" t="s">
        <v>521</v>
      </c>
      <c r="AE29" s="95" t="s">
        <v>163</v>
      </c>
      <c r="AF29" s="131" t="s">
        <v>164</v>
      </c>
      <c r="AG29" s="97">
        <v>443.0</v>
      </c>
      <c r="AH29" s="98">
        <v>6.85E7</v>
      </c>
      <c r="AI29" s="99">
        <v>44246.0</v>
      </c>
      <c r="AJ29" s="100">
        <v>57334.0</v>
      </c>
      <c r="AK29" s="101">
        <v>44246.0</v>
      </c>
      <c r="AL29" s="151" t="s">
        <v>484</v>
      </c>
      <c r="AM29" s="102">
        <v>44553.0</v>
      </c>
      <c r="AN29" s="103">
        <v>10.0</v>
      </c>
      <c r="AO29" s="103">
        <v>0.0</v>
      </c>
      <c r="AP29" s="103">
        <v>300.0</v>
      </c>
      <c r="AQ29" s="103" t="s">
        <v>165</v>
      </c>
      <c r="AR29" s="104">
        <v>6.85E7</v>
      </c>
      <c r="AS29" s="104">
        <v>6850000.0</v>
      </c>
      <c r="AT29" s="106" t="s">
        <v>522</v>
      </c>
      <c r="AU29" s="104">
        <v>6.85E7</v>
      </c>
      <c r="AV29" s="107">
        <v>44249.0</v>
      </c>
      <c r="AW29" s="108" t="s">
        <v>523</v>
      </c>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132" t="s">
        <v>168</v>
      </c>
      <c r="BV29" s="133">
        <v>44552.0</v>
      </c>
      <c r="BW29" s="132">
        <v>64414.0</v>
      </c>
      <c r="BX29" s="134">
        <v>3881667.0</v>
      </c>
      <c r="BY29" s="132">
        <v>852.0</v>
      </c>
      <c r="BZ29" s="132">
        <v>1092.0</v>
      </c>
      <c r="CA29" s="132">
        <v>17.0</v>
      </c>
      <c r="CB29" s="133">
        <v>44571.0</v>
      </c>
      <c r="CC29" s="114" t="str">
        <f t="shared" si="1"/>
        <v>$ 68,500,000</v>
      </c>
      <c r="CD29" s="115" t="str">
        <f t="shared" si="2"/>
        <v>317</v>
      </c>
      <c r="CE29" s="94"/>
      <c r="CF29" s="135" t="s">
        <v>524</v>
      </c>
      <c r="CG29" s="117" t="s">
        <v>169</v>
      </c>
      <c r="CH29" s="103" t="s">
        <v>324</v>
      </c>
      <c r="CI29" s="118" t="s">
        <v>525</v>
      </c>
      <c r="CJ29" s="84"/>
      <c r="CK29" s="84"/>
      <c r="CL29" s="101">
        <v>44246.0</v>
      </c>
      <c r="CM29" s="101">
        <v>44249.0</v>
      </c>
      <c r="CN29" s="119" t="s">
        <v>526</v>
      </c>
      <c r="CO29" s="120" t="s">
        <v>527</v>
      </c>
      <c r="CP29" s="121" t="s">
        <v>309</v>
      </c>
      <c r="CQ29" s="89"/>
      <c r="CR29" s="108"/>
      <c r="CS29" s="89"/>
      <c r="CT29" s="102"/>
      <c r="CU29" s="90"/>
      <c r="CV29" s="105"/>
      <c r="CW29" s="102"/>
      <c r="CX29" s="123"/>
      <c r="CY29" s="123" t="s">
        <v>175</v>
      </c>
      <c r="CZ29" s="103" t="s">
        <v>143</v>
      </c>
      <c r="DA29" s="103" t="s">
        <v>144</v>
      </c>
      <c r="DB29" s="103"/>
      <c r="DC29" s="123" t="s">
        <v>146</v>
      </c>
      <c r="DD29" s="84"/>
      <c r="DE29" s="84"/>
      <c r="DF29" s="84"/>
      <c r="DG29" s="84"/>
      <c r="DH29" s="52"/>
      <c r="DI29" s="52"/>
      <c r="DJ29" s="52"/>
      <c r="DK29" s="52"/>
      <c r="DL29" s="52"/>
      <c r="DM29" s="52"/>
    </row>
    <row r="30" ht="25.5" customHeight="1">
      <c r="A30" s="124">
        <v>28.0</v>
      </c>
      <c r="B30" s="86" t="s">
        <v>120</v>
      </c>
      <c r="C30" s="87" t="s">
        <v>528</v>
      </c>
      <c r="D30" s="88" t="s">
        <v>529</v>
      </c>
      <c r="E30" s="89" t="s">
        <v>123</v>
      </c>
      <c r="F30" s="89" t="s">
        <v>124</v>
      </c>
      <c r="G30" s="90">
        <v>1.033722018E9</v>
      </c>
      <c r="H30" s="90">
        <v>1.0</v>
      </c>
      <c r="I30" s="89" t="s">
        <v>149</v>
      </c>
      <c r="J30" s="137">
        <v>32989.0</v>
      </c>
      <c r="K30" s="138">
        <v>26.0</v>
      </c>
      <c r="L30" s="139">
        <v>4.0</v>
      </c>
      <c r="M30" s="139">
        <v>1990.0</v>
      </c>
      <c r="N30" s="127" t="s">
        <v>198</v>
      </c>
      <c r="O30" s="87" t="s">
        <v>530</v>
      </c>
      <c r="P30" s="92" t="s">
        <v>127</v>
      </c>
      <c r="Q30" s="87">
        <v>3.104846054E9</v>
      </c>
      <c r="R30" s="93" t="s">
        <v>531</v>
      </c>
      <c r="S30" s="93" t="s">
        <v>532</v>
      </c>
      <c r="T30" s="92" t="s">
        <v>258</v>
      </c>
      <c r="U30" s="92" t="s">
        <v>233</v>
      </c>
      <c r="V30" s="92" t="s">
        <v>157</v>
      </c>
      <c r="W30" s="87">
        <v>1.0</v>
      </c>
      <c r="X30" s="87" t="s">
        <v>218</v>
      </c>
      <c r="Y30" s="92" t="s">
        <v>464</v>
      </c>
      <c r="Z30" s="130" t="s">
        <v>533</v>
      </c>
      <c r="AA30" s="87" t="s">
        <v>534</v>
      </c>
      <c r="AB30" s="94" t="s">
        <v>130</v>
      </c>
      <c r="AC30" s="130" t="s">
        <v>161</v>
      </c>
      <c r="AD30" s="87" t="s">
        <v>535</v>
      </c>
      <c r="AE30" s="95" t="s">
        <v>163</v>
      </c>
      <c r="AF30" s="131" t="s">
        <v>164</v>
      </c>
      <c r="AG30" s="97">
        <v>457.0</v>
      </c>
      <c r="AH30" s="98">
        <v>6.0E7</v>
      </c>
      <c r="AI30" s="99">
        <v>44246.0</v>
      </c>
      <c r="AJ30" s="100">
        <v>56795.0</v>
      </c>
      <c r="AK30" s="101">
        <v>44246.0</v>
      </c>
      <c r="AL30" s="151" t="s">
        <v>484</v>
      </c>
      <c r="AM30" s="102">
        <v>44553.0</v>
      </c>
      <c r="AN30" s="103">
        <v>10.0</v>
      </c>
      <c r="AO30" s="103">
        <v>0.0</v>
      </c>
      <c r="AP30" s="103">
        <v>300.0</v>
      </c>
      <c r="AQ30" s="103" t="s">
        <v>165</v>
      </c>
      <c r="AR30" s="104">
        <v>3.0E7</v>
      </c>
      <c r="AS30" s="104">
        <v>3000000.0</v>
      </c>
      <c r="AT30" s="106" t="s">
        <v>536</v>
      </c>
      <c r="AU30" s="104">
        <v>3.0E7</v>
      </c>
      <c r="AV30" s="107">
        <v>44249.0</v>
      </c>
      <c r="AW30" s="108" t="s">
        <v>537</v>
      </c>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132" t="s">
        <v>168</v>
      </c>
      <c r="BV30" s="133">
        <v>44553.0</v>
      </c>
      <c r="BW30" s="132">
        <v>64269.0</v>
      </c>
      <c r="BX30" s="134">
        <v>1700000.0</v>
      </c>
      <c r="BY30" s="132">
        <v>826.0</v>
      </c>
      <c r="BZ30" s="132">
        <v>1060.0</v>
      </c>
      <c r="CA30" s="132">
        <v>17.0</v>
      </c>
      <c r="CB30" s="133">
        <v>44571.0</v>
      </c>
      <c r="CC30" s="114" t="str">
        <f t="shared" si="1"/>
        <v>$ 30,000,000</v>
      </c>
      <c r="CD30" s="115" t="str">
        <f t="shared" si="2"/>
        <v>317</v>
      </c>
      <c r="CE30" s="94"/>
      <c r="CF30" s="135">
        <v>44571.0</v>
      </c>
      <c r="CG30" s="117" t="s">
        <v>169</v>
      </c>
      <c r="CH30" s="103" t="s">
        <v>170</v>
      </c>
      <c r="CI30" s="118" t="s">
        <v>249</v>
      </c>
      <c r="CJ30" s="84"/>
      <c r="CK30" s="84"/>
      <c r="CL30" s="101">
        <v>44246.0</v>
      </c>
      <c r="CM30" s="101">
        <v>44247.0</v>
      </c>
      <c r="CN30" s="119" t="s">
        <v>538</v>
      </c>
      <c r="CO30" s="120" t="s">
        <v>539</v>
      </c>
      <c r="CP30" s="121" t="s">
        <v>141</v>
      </c>
      <c r="CQ30" s="89"/>
      <c r="CR30" s="108"/>
      <c r="CS30" s="89"/>
      <c r="CT30" s="102"/>
      <c r="CU30" s="90"/>
      <c r="CV30" s="105"/>
      <c r="CW30" s="102"/>
      <c r="CX30" s="123"/>
      <c r="CY30" s="123" t="s">
        <v>175</v>
      </c>
      <c r="CZ30" s="103" t="s">
        <v>143</v>
      </c>
      <c r="DA30" s="103" t="s">
        <v>144</v>
      </c>
      <c r="DB30" s="103"/>
      <c r="DC30" s="123" t="s">
        <v>146</v>
      </c>
      <c r="DD30" s="84"/>
      <c r="DE30" s="84"/>
      <c r="DF30" s="84"/>
      <c r="DG30" s="84"/>
      <c r="DH30" s="52"/>
      <c r="DI30" s="52"/>
      <c r="DJ30" s="52"/>
      <c r="DK30" s="52"/>
      <c r="DL30" s="52"/>
      <c r="DM30" s="52"/>
    </row>
    <row r="31" ht="25.5" customHeight="1">
      <c r="A31" s="124">
        <v>29.0</v>
      </c>
      <c r="B31" s="86" t="s">
        <v>120</v>
      </c>
      <c r="C31" s="87" t="s">
        <v>540</v>
      </c>
      <c r="D31" s="88" t="s">
        <v>541</v>
      </c>
      <c r="E31" s="89" t="s">
        <v>123</v>
      </c>
      <c r="F31" s="89" t="s">
        <v>124</v>
      </c>
      <c r="G31" s="90">
        <v>1.022949089E9</v>
      </c>
      <c r="H31" s="90">
        <v>1.0</v>
      </c>
      <c r="I31" s="89" t="s">
        <v>125</v>
      </c>
      <c r="J31" s="137">
        <v>32574.0</v>
      </c>
      <c r="K31" s="138">
        <v>7.0</v>
      </c>
      <c r="L31" s="139">
        <v>3.0</v>
      </c>
      <c r="M31" s="139">
        <v>1989.0</v>
      </c>
      <c r="N31" s="127" t="s">
        <v>198</v>
      </c>
      <c r="O31" s="87" t="s">
        <v>542</v>
      </c>
      <c r="P31" s="92" t="s">
        <v>127</v>
      </c>
      <c r="Q31" s="87">
        <v>3.213040487E9</v>
      </c>
      <c r="R31" s="93" t="s">
        <v>543</v>
      </c>
      <c r="S31" s="93" t="s">
        <v>544</v>
      </c>
      <c r="T31" s="103" t="s">
        <v>258</v>
      </c>
      <c r="U31" s="92" t="s">
        <v>272</v>
      </c>
      <c r="V31" s="128" t="s">
        <v>157</v>
      </c>
      <c r="W31" s="88">
        <v>1.0</v>
      </c>
      <c r="X31" s="87" t="s">
        <v>158</v>
      </c>
      <c r="Y31" s="129" t="s">
        <v>545</v>
      </c>
      <c r="Z31" s="130" t="s">
        <v>160</v>
      </c>
      <c r="AA31" s="87" t="s">
        <v>546</v>
      </c>
      <c r="AB31" s="94" t="s">
        <v>130</v>
      </c>
      <c r="AC31" s="130" t="s">
        <v>161</v>
      </c>
      <c r="AD31" s="87" t="s">
        <v>351</v>
      </c>
      <c r="AE31" s="95" t="s">
        <v>352</v>
      </c>
      <c r="AF31" s="131" t="s">
        <v>353</v>
      </c>
      <c r="AG31" s="97">
        <v>446.0</v>
      </c>
      <c r="AH31" s="98">
        <v>1.3E8</v>
      </c>
      <c r="AI31" s="99">
        <v>44246.0</v>
      </c>
      <c r="AJ31" s="100">
        <v>56344.0</v>
      </c>
      <c r="AK31" s="101">
        <v>44246.0</v>
      </c>
      <c r="AL31" s="151" t="s">
        <v>484</v>
      </c>
      <c r="AM31" s="102">
        <v>44553.0</v>
      </c>
      <c r="AN31" s="103">
        <v>10.0</v>
      </c>
      <c r="AO31" s="103">
        <v>0.0</v>
      </c>
      <c r="AP31" s="103">
        <v>300.0</v>
      </c>
      <c r="AQ31" s="103" t="s">
        <v>165</v>
      </c>
      <c r="AR31" s="104">
        <v>6.5E7</v>
      </c>
      <c r="AS31" s="104">
        <v>6500000.0</v>
      </c>
      <c r="AT31" s="106" t="s">
        <v>547</v>
      </c>
      <c r="AU31" s="104">
        <v>6.5E7</v>
      </c>
      <c r="AV31" s="107">
        <v>44249.0</v>
      </c>
      <c r="AW31" s="108" t="s">
        <v>548</v>
      </c>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132" t="s">
        <v>168</v>
      </c>
      <c r="BV31" s="133">
        <v>44553.0</v>
      </c>
      <c r="BW31" s="132">
        <v>65088.0</v>
      </c>
      <c r="BX31" s="134">
        <v>3686333.0</v>
      </c>
      <c r="BY31" s="132">
        <v>874.0</v>
      </c>
      <c r="BZ31" s="132">
        <v>172.0</v>
      </c>
      <c r="CA31" s="132">
        <v>17.0</v>
      </c>
      <c r="CB31" s="133">
        <v>44571.0</v>
      </c>
      <c r="CC31" s="114" t="str">
        <f t="shared" si="1"/>
        <v>$ 65,000,000</v>
      </c>
      <c r="CD31" s="115" t="str">
        <f t="shared" si="2"/>
        <v>317</v>
      </c>
      <c r="CE31" s="94"/>
      <c r="CF31" s="135">
        <v>44571.0</v>
      </c>
      <c r="CG31" s="117" t="s">
        <v>169</v>
      </c>
      <c r="CH31" s="103" t="s">
        <v>160</v>
      </c>
      <c r="CI31" s="118" t="s">
        <v>356</v>
      </c>
      <c r="CJ31" s="84"/>
      <c r="CK31" s="84"/>
      <c r="CL31" s="101">
        <v>44246.0</v>
      </c>
      <c r="CM31" s="101">
        <v>44249.0</v>
      </c>
      <c r="CN31" s="119" t="s">
        <v>549</v>
      </c>
      <c r="CO31" s="120" t="s">
        <v>550</v>
      </c>
      <c r="CP31" s="121" t="s">
        <v>309</v>
      </c>
      <c r="CQ31" s="89"/>
      <c r="CR31" s="108"/>
      <c r="CS31" s="89"/>
      <c r="CT31" s="102"/>
      <c r="CU31" s="90"/>
      <c r="CV31" s="105"/>
      <c r="CW31" s="102"/>
      <c r="CX31" s="123"/>
      <c r="CY31" s="123" t="s">
        <v>175</v>
      </c>
      <c r="CZ31" s="103" t="s">
        <v>143</v>
      </c>
      <c r="DA31" s="103" t="s">
        <v>144</v>
      </c>
      <c r="DB31" s="103"/>
      <c r="DC31" s="123" t="s">
        <v>146</v>
      </c>
      <c r="DD31" s="84"/>
      <c r="DE31" s="84"/>
      <c r="DF31" s="84"/>
      <c r="DG31" s="84"/>
      <c r="DH31" s="52"/>
      <c r="DI31" s="52"/>
      <c r="DJ31" s="52"/>
      <c r="DK31" s="52"/>
      <c r="DL31" s="52"/>
      <c r="DM31" s="52"/>
    </row>
    <row r="32" ht="25.5" customHeight="1">
      <c r="A32" s="124">
        <v>30.0</v>
      </c>
      <c r="B32" s="86" t="s">
        <v>120</v>
      </c>
      <c r="C32" s="87" t="s">
        <v>551</v>
      </c>
      <c r="D32" s="88" t="s">
        <v>552</v>
      </c>
      <c r="E32" s="89" t="s">
        <v>123</v>
      </c>
      <c r="F32" s="89" t="s">
        <v>124</v>
      </c>
      <c r="G32" s="90">
        <v>7.9797253E7</v>
      </c>
      <c r="H32" s="90">
        <v>4.0</v>
      </c>
      <c r="I32" s="89" t="s">
        <v>149</v>
      </c>
      <c r="J32" s="137">
        <v>28673.0</v>
      </c>
      <c r="K32" s="138">
        <v>2.0</v>
      </c>
      <c r="L32" s="139">
        <v>7.0</v>
      </c>
      <c r="M32" s="139">
        <v>1978.0</v>
      </c>
      <c r="N32" s="127" t="s">
        <v>198</v>
      </c>
      <c r="O32" s="87" t="s">
        <v>553</v>
      </c>
      <c r="P32" s="92" t="s">
        <v>127</v>
      </c>
      <c r="Q32" s="87">
        <v>3.007769518E9</v>
      </c>
      <c r="R32" s="93" t="s">
        <v>554</v>
      </c>
      <c r="S32" s="93" t="s">
        <v>555</v>
      </c>
      <c r="T32" s="103" t="s">
        <v>258</v>
      </c>
      <c r="U32" s="92" t="s">
        <v>233</v>
      </c>
      <c r="V32" s="128" t="s">
        <v>157</v>
      </c>
      <c r="W32" s="88">
        <v>1.0</v>
      </c>
      <c r="X32" s="87" t="s">
        <v>158</v>
      </c>
      <c r="Y32" s="129" t="s">
        <v>556</v>
      </c>
      <c r="Z32" s="130" t="s">
        <v>224</v>
      </c>
      <c r="AA32" s="87" t="s">
        <v>557</v>
      </c>
      <c r="AB32" s="94" t="s">
        <v>130</v>
      </c>
      <c r="AC32" s="130" t="s">
        <v>161</v>
      </c>
      <c r="AD32" s="87" t="s">
        <v>558</v>
      </c>
      <c r="AE32" s="95" t="s">
        <v>163</v>
      </c>
      <c r="AF32" s="131" t="s">
        <v>164</v>
      </c>
      <c r="AG32" s="97">
        <v>436.0</v>
      </c>
      <c r="AH32" s="98">
        <v>5.4E7</v>
      </c>
      <c r="AI32" s="99">
        <v>44245.0</v>
      </c>
      <c r="AJ32" s="100">
        <v>56606.0</v>
      </c>
      <c r="AK32" s="101">
        <v>44246.0</v>
      </c>
      <c r="AL32" s="151" t="s">
        <v>484</v>
      </c>
      <c r="AM32" s="102">
        <v>44553.0</v>
      </c>
      <c r="AN32" s="103">
        <v>10.0</v>
      </c>
      <c r="AO32" s="103">
        <v>0.0</v>
      </c>
      <c r="AP32" s="103">
        <v>300.0</v>
      </c>
      <c r="AQ32" s="103" t="s">
        <v>165</v>
      </c>
      <c r="AR32" s="104">
        <v>5.4E7</v>
      </c>
      <c r="AS32" s="104">
        <v>5400000.0</v>
      </c>
      <c r="AT32" s="106" t="s">
        <v>559</v>
      </c>
      <c r="AU32" s="104">
        <v>5.4E7</v>
      </c>
      <c r="AV32" s="107">
        <v>44249.0</v>
      </c>
      <c r="AW32" s="108" t="s">
        <v>560</v>
      </c>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132" t="s">
        <v>168</v>
      </c>
      <c r="BV32" s="133">
        <v>44552.0</v>
      </c>
      <c r="BW32" s="132">
        <v>64415.0</v>
      </c>
      <c r="BX32" s="134">
        <v>3060000.0</v>
      </c>
      <c r="BY32" s="132">
        <v>827.0</v>
      </c>
      <c r="BZ32" s="132">
        <v>1063.0</v>
      </c>
      <c r="CA32" s="132">
        <v>17.0</v>
      </c>
      <c r="CB32" s="133">
        <v>44571.0</v>
      </c>
      <c r="CC32" s="114" t="str">
        <f t="shared" si="1"/>
        <v>$ 54,000,000</v>
      </c>
      <c r="CD32" s="115" t="str">
        <f t="shared" si="2"/>
        <v>317</v>
      </c>
      <c r="CE32" s="94"/>
      <c r="CF32" s="141">
        <v>44571.0</v>
      </c>
      <c r="CG32" s="117" t="s">
        <v>169</v>
      </c>
      <c r="CH32" s="103" t="s">
        <v>224</v>
      </c>
      <c r="CI32" s="118" t="s">
        <v>225</v>
      </c>
      <c r="CJ32" s="84"/>
      <c r="CK32" s="84"/>
      <c r="CL32" s="101">
        <v>44246.0</v>
      </c>
      <c r="CM32" s="101">
        <v>44247.0</v>
      </c>
      <c r="CN32" s="119" t="s">
        <v>561</v>
      </c>
      <c r="CO32" s="120" t="s">
        <v>562</v>
      </c>
      <c r="CP32" s="121" t="s">
        <v>420</v>
      </c>
      <c r="CQ32" s="89"/>
      <c r="CR32" s="108"/>
      <c r="CS32" s="89"/>
      <c r="CT32" s="102"/>
      <c r="CU32" s="90"/>
      <c r="CV32" s="105"/>
      <c r="CW32" s="102"/>
      <c r="CX32" s="123"/>
      <c r="CY32" s="123" t="s">
        <v>175</v>
      </c>
      <c r="CZ32" s="103" t="s">
        <v>143</v>
      </c>
      <c r="DA32" s="103" t="s">
        <v>144</v>
      </c>
      <c r="DB32" s="103"/>
      <c r="DC32" s="123" t="s">
        <v>146</v>
      </c>
      <c r="DD32" s="84"/>
      <c r="DE32" s="84"/>
      <c r="DF32" s="84"/>
      <c r="DG32" s="84"/>
      <c r="DH32" s="52"/>
      <c r="DI32" s="52"/>
      <c r="DJ32" s="52"/>
      <c r="DK32" s="52"/>
      <c r="DL32" s="52"/>
      <c r="DM32" s="52"/>
    </row>
    <row r="33" ht="25.5" customHeight="1">
      <c r="A33" s="124">
        <v>31.0</v>
      </c>
      <c r="B33" s="86" t="s">
        <v>120</v>
      </c>
      <c r="C33" s="87" t="s">
        <v>563</v>
      </c>
      <c r="D33" s="88" t="s">
        <v>564</v>
      </c>
      <c r="E33" s="89" t="s">
        <v>123</v>
      </c>
      <c r="F33" s="89" t="s">
        <v>124</v>
      </c>
      <c r="G33" s="90">
        <v>1.032408493E9</v>
      </c>
      <c r="H33" s="90">
        <v>8.0</v>
      </c>
      <c r="I33" s="89" t="s">
        <v>149</v>
      </c>
      <c r="J33" s="137">
        <v>32239.0</v>
      </c>
      <c r="K33" s="138">
        <v>6.0</v>
      </c>
      <c r="L33" s="139">
        <v>4.0</v>
      </c>
      <c r="M33" s="139">
        <v>1988.0</v>
      </c>
      <c r="N33" s="127" t="s">
        <v>565</v>
      </c>
      <c r="O33" s="87" t="s">
        <v>566</v>
      </c>
      <c r="P33" s="92" t="s">
        <v>127</v>
      </c>
      <c r="Q33" s="87">
        <v>3.118875649E9</v>
      </c>
      <c r="R33" s="93" t="s">
        <v>567</v>
      </c>
      <c r="S33" s="93" t="s">
        <v>568</v>
      </c>
      <c r="T33" s="103" t="s">
        <v>258</v>
      </c>
      <c r="U33" s="92" t="s">
        <v>184</v>
      </c>
      <c r="V33" s="128" t="s">
        <v>157</v>
      </c>
      <c r="W33" s="88">
        <v>2.0</v>
      </c>
      <c r="X33" s="87" t="s">
        <v>158</v>
      </c>
      <c r="Y33" s="129" t="s">
        <v>569</v>
      </c>
      <c r="Z33" s="130" t="s">
        <v>479</v>
      </c>
      <c r="AA33" s="87" t="s">
        <v>570</v>
      </c>
      <c r="AB33" s="94" t="s">
        <v>130</v>
      </c>
      <c r="AC33" s="130" t="s">
        <v>161</v>
      </c>
      <c r="AD33" s="87" t="s">
        <v>571</v>
      </c>
      <c r="AE33" s="95" t="s">
        <v>482</v>
      </c>
      <c r="AF33" s="131" t="s">
        <v>483</v>
      </c>
      <c r="AG33" s="97">
        <v>448.0</v>
      </c>
      <c r="AH33" s="98">
        <v>4.5E8</v>
      </c>
      <c r="AI33" s="99">
        <v>44246.0</v>
      </c>
      <c r="AJ33" s="100">
        <v>56423.0</v>
      </c>
      <c r="AK33" s="101">
        <v>44249.0</v>
      </c>
      <c r="AL33" s="101">
        <v>44250.0</v>
      </c>
      <c r="AM33" s="102">
        <v>44554.0</v>
      </c>
      <c r="AN33" s="103">
        <v>10.0</v>
      </c>
      <c r="AO33" s="103">
        <v>0.0</v>
      </c>
      <c r="AP33" s="103">
        <v>300.0</v>
      </c>
      <c r="AQ33" s="103" t="s">
        <v>165</v>
      </c>
      <c r="AR33" s="104">
        <v>5.0E7</v>
      </c>
      <c r="AS33" s="104">
        <v>5000000.0</v>
      </c>
      <c r="AT33" s="106" t="s">
        <v>572</v>
      </c>
      <c r="AU33" s="104">
        <v>5.0E7</v>
      </c>
      <c r="AV33" s="107">
        <v>44250.0</v>
      </c>
      <c r="AW33" s="108" t="s">
        <v>573</v>
      </c>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132" t="s">
        <v>168</v>
      </c>
      <c r="BV33" s="133">
        <v>44554.0</v>
      </c>
      <c r="BW33" s="132">
        <v>68700.0</v>
      </c>
      <c r="BX33" s="134">
        <v>2666667.0</v>
      </c>
      <c r="BY33" s="132">
        <v>820.0</v>
      </c>
      <c r="BZ33" s="132">
        <v>1091.0</v>
      </c>
      <c r="CA33" s="132">
        <v>16.0</v>
      </c>
      <c r="CB33" s="133">
        <v>44571.0</v>
      </c>
      <c r="CC33" s="114" t="str">
        <f t="shared" si="1"/>
        <v>$ 50,000,000</v>
      </c>
      <c r="CD33" s="115" t="str">
        <f t="shared" si="2"/>
        <v>316</v>
      </c>
      <c r="CE33" s="94"/>
      <c r="CF33" s="162">
        <v>44571.0</v>
      </c>
      <c r="CG33" s="117" t="s">
        <v>169</v>
      </c>
      <c r="CH33" s="103" t="s">
        <v>479</v>
      </c>
      <c r="CI33" s="118" t="s">
        <v>574</v>
      </c>
      <c r="CJ33" s="84"/>
      <c r="CK33" s="84"/>
      <c r="CL33" s="101">
        <v>44249.0</v>
      </c>
      <c r="CM33" s="101">
        <v>44250.0</v>
      </c>
      <c r="CN33" s="119" t="s">
        <v>575</v>
      </c>
      <c r="CO33" s="120" t="s">
        <v>576</v>
      </c>
      <c r="CP33" s="121" t="s">
        <v>420</v>
      </c>
      <c r="CQ33" s="89"/>
      <c r="CR33" s="108"/>
      <c r="CS33" s="89"/>
      <c r="CT33" s="102"/>
      <c r="CU33" s="90"/>
      <c r="CV33" s="105"/>
      <c r="CW33" s="102"/>
      <c r="CX33" s="123"/>
      <c r="CY33" s="123" t="s">
        <v>175</v>
      </c>
      <c r="CZ33" s="103" t="s">
        <v>143</v>
      </c>
      <c r="DA33" s="103" t="s">
        <v>144</v>
      </c>
      <c r="DB33" s="103"/>
      <c r="DC33" s="123" t="s">
        <v>146</v>
      </c>
      <c r="DD33" s="84"/>
      <c r="DE33" s="84"/>
      <c r="DF33" s="84"/>
      <c r="DG33" s="84"/>
      <c r="DH33" s="52"/>
      <c r="DI33" s="52"/>
      <c r="DJ33" s="52"/>
      <c r="DK33" s="52"/>
      <c r="DL33" s="52"/>
      <c r="DM33" s="52"/>
    </row>
    <row r="34" ht="25.5" customHeight="1">
      <c r="A34" s="124">
        <v>32.0</v>
      </c>
      <c r="B34" s="86" t="s">
        <v>120</v>
      </c>
      <c r="C34" s="87" t="s">
        <v>577</v>
      </c>
      <c r="D34" s="88" t="s">
        <v>578</v>
      </c>
      <c r="E34" s="89" t="s">
        <v>123</v>
      </c>
      <c r="F34" s="89" t="s">
        <v>124</v>
      </c>
      <c r="G34" s="90">
        <v>7.9519356E7</v>
      </c>
      <c r="H34" s="90">
        <v>3.0</v>
      </c>
      <c r="I34" s="89" t="s">
        <v>149</v>
      </c>
      <c r="J34" s="137">
        <v>25592.0</v>
      </c>
      <c r="K34" s="138">
        <v>24.0</v>
      </c>
      <c r="L34" s="139">
        <v>1.0</v>
      </c>
      <c r="M34" s="139">
        <v>1970.0</v>
      </c>
      <c r="N34" s="127" t="s">
        <v>198</v>
      </c>
      <c r="O34" s="87" t="s">
        <v>579</v>
      </c>
      <c r="P34" s="92" t="s">
        <v>580</v>
      </c>
      <c r="Q34" s="87">
        <v>3.173806379E9</v>
      </c>
      <c r="R34" s="93" t="s">
        <v>581</v>
      </c>
      <c r="S34" s="93" t="s">
        <v>582</v>
      </c>
      <c r="T34" s="103" t="s">
        <v>323</v>
      </c>
      <c r="U34" s="92" t="s">
        <v>272</v>
      </c>
      <c r="V34" s="128" t="s">
        <v>157</v>
      </c>
      <c r="W34" s="88">
        <v>1.0</v>
      </c>
      <c r="X34" s="87" t="s">
        <v>158</v>
      </c>
      <c r="Y34" s="129" t="s">
        <v>583</v>
      </c>
      <c r="Z34" s="130" t="s">
        <v>160</v>
      </c>
      <c r="AA34" s="87" t="s">
        <v>584</v>
      </c>
      <c r="AB34" s="94" t="s">
        <v>130</v>
      </c>
      <c r="AC34" s="130" t="s">
        <v>161</v>
      </c>
      <c r="AD34" s="87" t="s">
        <v>351</v>
      </c>
      <c r="AE34" s="95" t="s">
        <v>352</v>
      </c>
      <c r="AF34" s="131" t="s">
        <v>353</v>
      </c>
      <c r="AG34" s="97">
        <v>446.0</v>
      </c>
      <c r="AH34" s="98">
        <v>1.3E8</v>
      </c>
      <c r="AI34" s="99">
        <v>44246.0</v>
      </c>
      <c r="AJ34" s="100">
        <v>56344.0</v>
      </c>
      <c r="AK34" s="101">
        <v>44249.0</v>
      </c>
      <c r="AL34" s="101">
        <v>44250.0</v>
      </c>
      <c r="AM34" s="102">
        <v>44554.0</v>
      </c>
      <c r="AN34" s="103">
        <v>10.0</v>
      </c>
      <c r="AO34" s="103">
        <v>0.0</v>
      </c>
      <c r="AP34" s="103">
        <v>300.0</v>
      </c>
      <c r="AQ34" s="103" t="s">
        <v>165</v>
      </c>
      <c r="AR34" s="104">
        <v>6.5E7</v>
      </c>
      <c r="AS34" s="104">
        <v>6500000.0</v>
      </c>
      <c r="AT34" s="106" t="s">
        <v>585</v>
      </c>
      <c r="AU34" s="104">
        <v>6.5E7</v>
      </c>
      <c r="AV34" s="107">
        <v>44250.0</v>
      </c>
      <c r="AW34" s="108" t="s">
        <v>586</v>
      </c>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132" t="s">
        <v>168</v>
      </c>
      <c r="BV34" s="133">
        <v>44554.0</v>
      </c>
      <c r="BW34" s="132">
        <v>65087.0</v>
      </c>
      <c r="BX34" s="134">
        <v>3466667.0</v>
      </c>
      <c r="BY34" s="132">
        <v>873.0</v>
      </c>
      <c r="BZ34" s="132">
        <v>1071.0</v>
      </c>
      <c r="CA34" s="132">
        <v>16.0</v>
      </c>
      <c r="CB34" s="133">
        <v>44571.0</v>
      </c>
      <c r="CC34" s="114" t="str">
        <f t="shared" si="1"/>
        <v>$ 65,000,000</v>
      </c>
      <c r="CD34" s="115" t="str">
        <f t="shared" si="2"/>
        <v>316</v>
      </c>
      <c r="CE34" s="94"/>
      <c r="CF34" s="162">
        <v>44571.0</v>
      </c>
      <c r="CG34" s="117" t="s">
        <v>169</v>
      </c>
      <c r="CH34" s="103" t="s">
        <v>160</v>
      </c>
      <c r="CI34" s="118" t="s">
        <v>356</v>
      </c>
      <c r="CJ34" s="84"/>
      <c r="CK34" s="84"/>
      <c r="CL34" s="101">
        <v>44249.0</v>
      </c>
      <c r="CM34" s="101">
        <v>44250.0</v>
      </c>
      <c r="CN34" s="119" t="s">
        <v>587</v>
      </c>
      <c r="CO34" s="120" t="s">
        <v>588</v>
      </c>
      <c r="CP34" s="121" t="s">
        <v>309</v>
      </c>
      <c r="CQ34" s="89"/>
      <c r="CR34" s="108"/>
      <c r="CS34" s="89"/>
      <c r="CT34" s="102"/>
      <c r="CU34" s="90"/>
      <c r="CV34" s="105"/>
      <c r="CW34" s="102"/>
      <c r="CX34" s="123"/>
      <c r="CY34" s="123" t="s">
        <v>175</v>
      </c>
      <c r="CZ34" s="103" t="s">
        <v>143</v>
      </c>
      <c r="DA34" s="103" t="s">
        <v>144</v>
      </c>
      <c r="DB34" s="103"/>
      <c r="DC34" s="123" t="s">
        <v>146</v>
      </c>
      <c r="DD34" s="84"/>
      <c r="DE34" s="84"/>
      <c r="DF34" s="84"/>
      <c r="DG34" s="84"/>
      <c r="DH34" s="52"/>
      <c r="DI34" s="52"/>
      <c r="DJ34" s="52"/>
      <c r="DK34" s="52"/>
      <c r="DL34" s="52"/>
      <c r="DM34" s="52"/>
    </row>
    <row r="35" ht="25.5" customHeight="1">
      <c r="A35" s="124">
        <v>33.0</v>
      </c>
      <c r="B35" s="86" t="s">
        <v>120</v>
      </c>
      <c r="C35" s="87" t="s">
        <v>589</v>
      </c>
      <c r="D35" s="88" t="s">
        <v>590</v>
      </c>
      <c r="E35" s="89" t="s">
        <v>123</v>
      </c>
      <c r="F35" s="89" t="s">
        <v>124</v>
      </c>
      <c r="G35" s="90">
        <v>8.0037908E7</v>
      </c>
      <c r="H35" s="90">
        <v>3.0</v>
      </c>
      <c r="I35" s="89" t="s">
        <v>149</v>
      </c>
      <c r="J35" s="137">
        <v>29322.0</v>
      </c>
      <c r="K35" s="138">
        <v>11.0</v>
      </c>
      <c r="L35" s="139">
        <v>4.0</v>
      </c>
      <c r="M35" s="139">
        <v>1980.0</v>
      </c>
      <c r="N35" s="127" t="s">
        <v>591</v>
      </c>
      <c r="O35" s="87" t="s">
        <v>592</v>
      </c>
      <c r="P35" s="92" t="s">
        <v>593</v>
      </c>
      <c r="Q35" s="87">
        <v>3.012354497E9</v>
      </c>
      <c r="R35" s="93" t="s">
        <v>594</v>
      </c>
      <c r="S35" s="93" t="s">
        <v>595</v>
      </c>
      <c r="T35" s="103" t="s">
        <v>323</v>
      </c>
      <c r="U35" s="92" t="s">
        <v>184</v>
      </c>
      <c r="V35" s="128" t="s">
        <v>157</v>
      </c>
      <c r="W35" s="88">
        <v>4.0</v>
      </c>
      <c r="X35" s="87" t="s">
        <v>158</v>
      </c>
      <c r="Y35" s="129" t="s">
        <v>596</v>
      </c>
      <c r="Z35" s="130" t="s">
        <v>186</v>
      </c>
      <c r="AA35" s="87" t="s">
        <v>597</v>
      </c>
      <c r="AB35" s="94" t="s">
        <v>130</v>
      </c>
      <c r="AC35" s="130" t="s">
        <v>161</v>
      </c>
      <c r="AD35" s="87" t="s">
        <v>598</v>
      </c>
      <c r="AE35" s="95" t="s">
        <v>599</v>
      </c>
      <c r="AF35" s="131" t="s">
        <v>600</v>
      </c>
      <c r="AG35" s="97">
        <v>462.0</v>
      </c>
      <c r="AH35" s="98">
        <v>1.3E8</v>
      </c>
      <c r="AI35" s="99">
        <v>44249.0</v>
      </c>
      <c r="AJ35" s="100">
        <v>57368.0</v>
      </c>
      <c r="AK35" s="101">
        <v>44250.0</v>
      </c>
      <c r="AL35" s="151" t="s">
        <v>601</v>
      </c>
      <c r="AM35" s="88" t="s">
        <v>602</v>
      </c>
      <c r="AN35" s="103">
        <v>10.0</v>
      </c>
      <c r="AO35" s="103">
        <v>0.0</v>
      </c>
      <c r="AP35" s="103">
        <v>300.0</v>
      </c>
      <c r="AQ35" s="103" t="s">
        <v>165</v>
      </c>
      <c r="AR35" s="104">
        <v>6.5E7</v>
      </c>
      <c r="AS35" s="104">
        <v>6500000.0</v>
      </c>
      <c r="AT35" s="106" t="s">
        <v>603</v>
      </c>
      <c r="AU35" s="104">
        <v>6.5E7</v>
      </c>
      <c r="AV35" s="107">
        <v>44251.0</v>
      </c>
      <c r="AW35" s="108" t="s">
        <v>604</v>
      </c>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132" t="s">
        <v>168</v>
      </c>
      <c r="BV35" s="133">
        <v>44553.0</v>
      </c>
      <c r="BW35" s="132">
        <v>65275.0</v>
      </c>
      <c r="BX35" s="134">
        <v>3250000.0</v>
      </c>
      <c r="BY35" s="132">
        <v>850.0</v>
      </c>
      <c r="BZ35" s="132">
        <v>1066.0</v>
      </c>
      <c r="CA35" s="132">
        <v>15.0</v>
      </c>
      <c r="CB35" s="133">
        <v>44571.0</v>
      </c>
      <c r="CC35" s="114" t="str">
        <f t="shared" si="1"/>
        <v>$ 65,000,000</v>
      </c>
      <c r="CD35" s="115" t="str">
        <f t="shared" si="2"/>
        <v>315</v>
      </c>
      <c r="CE35" s="94"/>
      <c r="CF35" s="162">
        <v>44571.0</v>
      </c>
      <c r="CG35" s="117" t="s">
        <v>169</v>
      </c>
      <c r="CH35" s="103" t="s">
        <v>186</v>
      </c>
      <c r="CI35" s="118" t="s">
        <v>605</v>
      </c>
      <c r="CJ35" s="84"/>
      <c r="CK35" s="84"/>
      <c r="CL35" s="101">
        <v>44250.0</v>
      </c>
      <c r="CM35" s="101">
        <v>44251.0</v>
      </c>
      <c r="CN35" s="119" t="s">
        <v>606</v>
      </c>
      <c r="CO35" s="120" t="s">
        <v>607</v>
      </c>
      <c r="CP35" s="121" t="s">
        <v>608</v>
      </c>
      <c r="CQ35" s="89"/>
      <c r="CR35" s="108"/>
      <c r="CS35" s="89"/>
      <c r="CT35" s="102"/>
      <c r="CU35" s="90"/>
      <c r="CV35" s="105"/>
      <c r="CW35" s="102"/>
      <c r="CX35" s="123"/>
      <c r="CY35" s="123" t="s">
        <v>175</v>
      </c>
      <c r="CZ35" s="103" t="s">
        <v>143</v>
      </c>
      <c r="DA35" s="103" t="s">
        <v>144</v>
      </c>
      <c r="DB35" s="103"/>
      <c r="DC35" s="123" t="s">
        <v>146</v>
      </c>
      <c r="DD35" s="84"/>
      <c r="DE35" s="84"/>
      <c r="DF35" s="84"/>
      <c r="DG35" s="84"/>
      <c r="DH35" s="52"/>
      <c r="DI35" s="52"/>
      <c r="DJ35" s="52"/>
      <c r="DK35" s="52"/>
      <c r="DL35" s="52"/>
      <c r="DM35" s="52"/>
    </row>
    <row r="36" ht="25.5" customHeight="1">
      <c r="A36" s="124">
        <v>34.0</v>
      </c>
      <c r="B36" s="86" t="s">
        <v>120</v>
      </c>
      <c r="C36" s="87" t="s">
        <v>609</v>
      </c>
      <c r="D36" s="88" t="s">
        <v>610</v>
      </c>
      <c r="E36" s="89" t="s">
        <v>123</v>
      </c>
      <c r="F36" s="89" t="s">
        <v>124</v>
      </c>
      <c r="G36" s="90">
        <v>7.4374513E7</v>
      </c>
      <c r="H36" s="90">
        <v>0.0</v>
      </c>
      <c r="I36" s="89" t="s">
        <v>149</v>
      </c>
      <c r="J36" s="137">
        <v>29087.0</v>
      </c>
      <c r="K36" s="138">
        <v>20.0</v>
      </c>
      <c r="L36" s="139">
        <v>8.0</v>
      </c>
      <c r="M36" s="139">
        <v>1979.0</v>
      </c>
      <c r="N36" s="127" t="s">
        <v>611</v>
      </c>
      <c r="O36" s="87" t="s">
        <v>612</v>
      </c>
      <c r="P36" s="92" t="s">
        <v>127</v>
      </c>
      <c r="Q36" s="87">
        <v>3.016928729E9</v>
      </c>
      <c r="R36" s="93" t="s">
        <v>613</v>
      </c>
      <c r="S36" s="93" t="s">
        <v>614</v>
      </c>
      <c r="T36" s="92" t="s">
        <v>258</v>
      </c>
      <c r="U36" s="92" t="s">
        <v>184</v>
      </c>
      <c r="V36" s="92" t="s">
        <v>157</v>
      </c>
      <c r="W36" s="87">
        <v>4.0</v>
      </c>
      <c r="X36" s="87" t="s">
        <v>158</v>
      </c>
      <c r="Y36" s="92" t="s">
        <v>464</v>
      </c>
      <c r="Z36" s="130" t="s">
        <v>186</v>
      </c>
      <c r="AA36" s="87" t="s">
        <v>615</v>
      </c>
      <c r="AB36" s="94" t="s">
        <v>130</v>
      </c>
      <c r="AC36" s="130" t="s">
        <v>161</v>
      </c>
      <c r="AD36" s="87" t="s">
        <v>616</v>
      </c>
      <c r="AE36" s="95" t="s">
        <v>617</v>
      </c>
      <c r="AF36" s="131" t="s">
        <v>618</v>
      </c>
      <c r="AG36" s="143">
        <v>451.0</v>
      </c>
      <c r="AH36" s="98">
        <v>7.0E7</v>
      </c>
      <c r="AI36" s="99">
        <v>44246.0</v>
      </c>
      <c r="AJ36" s="100">
        <v>56236.0</v>
      </c>
      <c r="AK36" s="101">
        <v>44250.0</v>
      </c>
      <c r="AL36" s="151" t="s">
        <v>601</v>
      </c>
      <c r="AM36" s="88" t="s">
        <v>602</v>
      </c>
      <c r="AN36" s="103">
        <v>10.0</v>
      </c>
      <c r="AO36" s="103">
        <v>0.0</v>
      </c>
      <c r="AP36" s="103">
        <v>300.0</v>
      </c>
      <c r="AQ36" s="103" t="s">
        <v>165</v>
      </c>
      <c r="AR36" s="104">
        <v>3.5E7</v>
      </c>
      <c r="AS36" s="104">
        <v>3500000.0</v>
      </c>
      <c r="AT36" s="106" t="s">
        <v>619</v>
      </c>
      <c r="AU36" s="104">
        <v>3.5E7</v>
      </c>
      <c r="AV36" s="107">
        <v>44251.0</v>
      </c>
      <c r="AW36" s="108" t="s">
        <v>620</v>
      </c>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132" t="s">
        <v>168</v>
      </c>
      <c r="BV36" s="133">
        <v>44555.0</v>
      </c>
      <c r="BW36" s="132">
        <v>66369.0</v>
      </c>
      <c r="BX36" s="134">
        <v>1750000.0</v>
      </c>
      <c r="BY36" s="132">
        <v>851.0</v>
      </c>
      <c r="BZ36" s="132">
        <v>1082.0</v>
      </c>
      <c r="CA36" s="132">
        <v>15.0</v>
      </c>
      <c r="CB36" s="133">
        <v>44571.0</v>
      </c>
      <c r="CC36" s="114" t="str">
        <f t="shared" si="1"/>
        <v>$ 35,000,000</v>
      </c>
      <c r="CD36" s="115" t="str">
        <f t="shared" si="2"/>
        <v>315</v>
      </c>
      <c r="CE36" s="94"/>
      <c r="CF36" s="162">
        <v>44571.0</v>
      </c>
      <c r="CG36" s="117" t="s">
        <v>169</v>
      </c>
      <c r="CH36" s="103" t="s">
        <v>186</v>
      </c>
      <c r="CI36" s="118" t="s">
        <v>605</v>
      </c>
      <c r="CJ36" s="84"/>
      <c r="CK36" s="84"/>
      <c r="CL36" s="101">
        <v>44250.0</v>
      </c>
      <c r="CM36" s="101" t="s">
        <v>621</v>
      </c>
      <c r="CN36" s="119" t="s">
        <v>622</v>
      </c>
      <c r="CO36" s="120" t="s">
        <v>623</v>
      </c>
      <c r="CP36" s="121" t="s">
        <v>608</v>
      </c>
      <c r="CQ36" s="89"/>
      <c r="CR36" s="108"/>
      <c r="CS36" s="89"/>
      <c r="CT36" s="102"/>
      <c r="CU36" s="90"/>
      <c r="CV36" s="105"/>
      <c r="CW36" s="102"/>
      <c r="CX36" s="123"/>
      <c r="CY36" s="123" t="s">
        <v>175</v>
      </c>
      <c r="CZ36" s="103" t="s">
        <v>143</v>
      </c>
      <c r="DA36" s="103" t="s">
        <v>144</v>
      </c>
      <c r="DB36" s="103"/>
      <c r="DC36" s="123" t="s">
        <v>146</v>
      </c>
      <c r="DD36" s="84"/>
      <c r="DE36" s="84"/>
      <c r="DF36" s="84"/>
      <c r="DG36" s="84"/>
      <c r="DH36" s="52"/>
      <c r="DI36" s="52"/>
      <c r="DJ36" s="52"/>
      <c r="DK36" s="52"/>
      <c r="DL36" s="52"/>
      <c r="DM36" s="52"/>
    </row>
    <row r="37" ht="25.5" customHeight="1">
      <c r="A37" s="124">
        <v>35.0</v>
      </c>
      <c r="B37" s="86" t="s">
        <v>120</v>
      </c>
      <c r="C37" s="87" t="s">
        <v>624</v>
      </c>
      <c r="D37" s="88" t="s">
        <v>625</v>
      </c>
      <c r="E37" s="89" t="s">
        <v>123</v>
      </c>
      <c r="F37" s="89" t="s">
        <v>124</v>
      </c>
      <c r="G37" s="90">
        <v>5.2412962E7</v>
      </c>
      <c r="H37" s="90">
        <v>8.0</v>
      </c>
      <c r="I37" s="89" t="s">
        <v>125</v>
      </c>
      <c r="J37" s="137">
        <v>27819.0</v>
      </c>
      <c r="K37" s="138">
        <v>29.0</v>
      </c>
      <c r="L37" s="139">
        <v>2.0</v>
      </c>
      <c r="M37" s="139">
        <v>1976.0</v>
      </c>
      <c r="N37" s="127" t="s">
        <v>626</v>
      </c>
      <c r="O37" s="87" t="s">
        <v>627</v>
      </c>
      <c r="P37" s="92" t="s">
        <v>628</v>
      </c>
      <c r="Q37" s="87">
        <v>3.212743785E9</v>
      </c>
      <c r="R37" s="93" t="s">
        <v>629</v>
      </c>
      <c r="S37" s="93" t="s">
        <v>630</v>
      </c>
      <c r="T37" s="103" t="s">
        <v>258</v>
      </c>
      <c r="U37" s="92" t="s">
        <v>156</v>
      </c>
      <c r="V37" s="128" t="s">
        <v>157</v>
      </c>
      <c r="W37" s="108">
        <v>4.0</v>
      </c>
      <c r="X37" s="87" t="s">
        <v>218</v>
      </c>
      <c r="Y37" s="129" t="s">
        <v>631</v>
      </c>
      <c r="Z37" s="130" t="s">
        <v>186</v>
      </c>
      <c r="AA37" s="87" t="s">
        <v>632</v>
      </c>
      <c r="AB37" s="94" t="s">
        <v>130</v>
      </c>
      <c r="AC37" s="130" t="s">
        <v>161</v>
      </c>
      <c r="AD37" s="87" t="s">
        <v>598</v>
      </c>
      <c r="AE37" s="95" t="s">
        <v>599</v>
      </c>
      <c r="AF37" s="131" t="s">
        <v>600</v>
      </c>
      <c r="AG37" s="97">
        <v>462.0</v>
      </c>
      <c r="AH37" s="98">
        <v>1.3E8</v>
      </c>
      <c r="AI37" s="99">
        <v>44249.0</v>
      </c>
      <c r="AJ37" s="100">
        <v>57368.0</v>
      </c>
      <c r="AK37" s="101">
        <v>44250.0</v>
      </c>
      <c r="AL37" s="151" t="s">
        <v>601</v>
      </c>
      <c r="AM37" s="88" t="s">
        <v>602</v>
      </c>
      <c r="AN37" s="103">
        <v>10.0</v>
      </c>
      <c r="AO37" s="103">
        <v>0.0</v>
      </c>
      <c r="AP37" s="103">
        <v>300.0</v>
      </c>
      <c r="AQ37" s="103" t="s">
        <v>165</v>
      </c>
      <c r="AR37" s="104">
        <v>6.5E7</v>
      </c>
      <c r="AS37" s="104">
        <v>6500000.0</v>
      </c>
      <c r="AT37" s="106" t="s">
        <v>633</v>
      </c>
      <c r="AU37" s="104">
        <v>6.5E7</v>
      </c>
      <c r="AV37" s="107">
        <v>44251.0</v>
      </c>
      <c r="AW37" s="108" t="s">
        <v>634</v>
      </c>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132" t="s">
        <v>168</v>
      </c>
      <c r="BV37" s="133">
        <v>44555.0</v>
      </c>
      <c r="BW37" s="132">
        <v>65273.0</v>
      </c>
      <c r="BX37" s="134">
        <v>3500000.0</v>
      </c>
      <c r="BY37" s="132">
        <v>852.0</v>
      </c>
      <c r="BZ37" s="132">
        <v>1092.0</v>
      </c>
      <c r="CA37" s="132">
        <v>15.0</v>
      </c>
      <c r="CB37" s="133">
        <v>44571.0</v>
      </c>
      <c r="CC37" s="114" t="str">
        <f t="shared" si="1"/>
        <v>$ 65,000,000</v>
      </c>
      <c r="CD37" s="115" t="str">
        <f t="shared" si="2"/>
        <v>315</v>
      </c>
      <c r="CE37" s="94"/>
      <c r="CF37" s="162">
        <v>44571.0</v>
      </c>
      <c r="CG37" s="117" t="s">
        <v>169</v>
      </c>
      <c r="CH37" s="103" t="s">
        <v>186</v>
      </c>
      <c r="CI37" s="118" t="s">
        <v>605</v>
      </c>
      <c r="CJ37" s="84"/>
      <c r="CK37" s="84"/>
      <c r="CL37" s="101">
        <v>44250.0</v>
      </c>
      <c r="CM37" s="101">
        <v>44251.0</v>
      </c>
      <c r="CN37" s="119" t="s">
        <v>635</v>
      </c>
      <c r="CO37" s="120" t="s">
        <v>636</v>
      </c>
      <c r="CP37" s="121" t="s">
        <v>608</v>
      </c>
      <c r="CQ37" s="89"/>
      <c r="CR37" s="108"/>
      <c r="CS37" s="89"/>
      <c r="CT37" s="102"/>
      <c r="CU37" s="90"/>
      <c r="CV37" s="105"/>
      <c r="CW37" s="102"/>
      <c r="CX37" s="123"/>
      <c r="CY37" s="123" t="s">
        <v>175</v>
      </c>
      <c r="CZ37" s="103" t="s">
        <v>143</v>
      </c>
      <c r="DA37" s="103" t="s">
        <v>144</v>
      </c>
      <c r="DB37" s="103"/>
      <c r="DC37" s="123" t="s">
        <v>146</v>
      </c>
      <c r="DD37" s="84"/>
      <c r="DE37" s="84"/>
      <c r="DF37" s="84"/>
      <c r="DG37" s="84"/>
      <c r="DH37" s="52"/>
      <c r="DI37" s="52"/>
      <c r="DJ37" s="52"/>
      <c r="DK37" s="52"/>
      <c r="DL37" s="52"/>
      <c r="DM37" s="52"/>
    </row>
    <row r="38" ht="25.5" customHeight="1">
      <c r="A38" s="124">
        <v>36.0</v>
      </c>
      <c r="B38" s="86" t="s">
        <v>120</v>
      </c>
      <c r="C38" s="87" t="s">
        <v>637</v>
      </c>
      <c r="D38" s="88" t="s">
        <v>356</v>
      </c>
      <c r="E38" s="89" t="s">
        <v>123</v>
      </c>
      <c r="F38" s="89" t="s">
        <v>124</v>
      </c>
      <c r="G38" s="90">
        <v>7.9633314E7</v>
      </c>
      <c r="H38" s="90">
        <v>1.0</v>
      </c>
      <c r="I38" s="89" t="s">
        <v>149</v>
      </c>
      <c r="J38" s="137">
        <v>26260.0</v>
      </c>
      <c r="K38" s="138">
        <v>23.0</v>
      </c>
      <c r="L38" s="139">
        <v>11.0</v>
      </c>
      <c r="M38" s="139">
        <v>1971.0</v>
      </c>
      <c r="N38" s="127" t="s">
        <v>198</v>
      </c>
      <c r="O38" s="87" t="s">
        <v>638</v>
      </c>
      <c r="P38" s="92" t="s">
        <v>127</v>
      </c>
      <c r="Q38" s="87">
        <v>3.144495713E9</v>
      </c>
      <c r="R38" s="93" t="s">
        <v>639</v>
      </c>
      <c r="S38" s="93" t="s">
        <v>639</v>
      </c>
      <c r="T38" s="103" t="s">
        <v>258</v>
      </c>
      <c r="U38" s="92" t="s">
        <v>233</v>
      </c>
      <c r="V38" s="128" t="s">
        <v>157</v>
      </c>
      <c r="W38" s="88">
        <v>1.0</v>
      </c>
      <c r="X38" s="87" t="s">
        <v>158</v>
      </c>
      <c r="Y38" s="129" t="s">
        <v>640</v>
      </c>
      <c r="Z38" s="130" t="s">
        <v>160</v>
      </c>
      <c r="AA38" s="155" t="s">
        <v>641</v>
      </c>
      <c r="AB38" s="94" t="s">
        <v>130</v>
      </c>
      <c r="AC38" s="130" t="s">
        <v>161</v>
      </c>
      <c r="AD38" s="87" t="s">
        <v>642</v>
      </c>
      <c r="AE38" s="95" t="s">
        <v>352</v>
      </c>
      <c r="AF38" s="131" t="s">
        <v>353</v>
      </c>
      <c r="AG38" s="97">
        <v>455.0</v>
      </c>
      <c r="AH38" s="98">
        <v>7.0E7</v>
      </c>
      <c r="AI38" s="99">
        <v>44246.0</v>
      </c>
      <c r="AJ38" s="100">
        <v>56328.0</v>
      </c>
      <c r="AK38" s="101">
        <v>44250.0</v>
      </c>
      <c r="AL38" s="101">
        <v>44251.0</v>
      </c>
      <c r="AM38" s="88" t="s">
        <v>602</v>
      </c>
      <c r="AN38" s="103">
        <v>10.0</v>
      </c>
      <c r="AO38" s="103">
        <v>0.0</v>
      </c>
      <c r="AP38" s="103">
        <v>300.0</v>
      </c>
      <c r="AQ38" s="103" t="s">
        <v>165</v>
      </c>
      <c r="AR38" s="104">
        <v>7.0E7</v>
      </c>
      <c r="AS38" s="104">
        <v>7000000.0</v>
      </c>
      <c r="AT38" s="106" t="s">
        <v>643</v>
      </c>
      <c r="AU38" s="104">
        <v>7.0E7</v>
      </c>
      <c r="AV38" s="107">
        <v>44250.0</v>
      </c>
      <c r="AW38" s="108" t="s">
        <v>644</v>
      </c>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132" t="s">
        <v>168</v>
      </c>
      <c r="BV38" s="133">
        <v>44555.0</v>
      </c>
      <c r="BW38" s="132">
        <v>64416.0</v>
      </c>
      <c r="BX38" s="134">
        <v>3250000.0</v>
      </c>
      <c r="BY38" s="132">
        <v>828.0</v>
      </c>
      <c r="BZ38" s="132">
        <v>1083.0</v>
      </c>
      <c r="CA38" s="132">
        <v>15.0</v>
      </c>
      <c r="CB38" s="133">
        <v>44571.0</v>
      </c>
      <c r="CC38" s="114" t="str">
        <f t="shared" si="1"/>
        <v>$ 70,000,000</v>
      </c>
      <c r="CD38" s="115" t="str">
        <f t="shared" si="2"/>
        <v>315</v>
      </c>
      <c r="CE38" s="94"/>
      <c r="CF38" s="162">
        <v>44571.0</v>
      </c>
      <c r="CG38" s="117" t="s">
        <v>169</v>
      </c>
      <c r="CH38" s="103" t="s">
        <v>160</v>
      </c>
      <c r="CI38" s="118" t="s">
        <v>192</v>
      </c>
      <c r="CJ38" s="84"/>
      <c r="CK38" s="84"/>
      <c r="CL38" s="101">
        <v>44250.0</v>
      </c>
      <c r="CM38" s="101">
        <v>44251.0</v>
      </c>
      <c r="CN38" s="119" t="s">
        <v>645</v>
      </c>
      <c r="CO38" s="120" t="s">
        <v>646</v>
      </c>
      <c r="CP38" s="121" t="s">
        <v>420</v>
      </c>
      <c r="CQ38" s="89"/>
      <c r="CR38" s="108"/>
      <c r="CS38" s="89"/>
      <c r="CT38" s="102"/>
      <c r="CU38" s="90"/>
      <c r="CV38" s="105"/>
      <c r="CW38" s="102"/>
      <c r="CX38" s="123"/>
      <c r="CY38" s="123" t="s">
        <v>175</v>
      </c>
      <c r="CZ38" s="103" t="s">
        <v>143</v>
      </c>
      <c r="DA38" s="103" t="s">
        <v>144</v>
      </c>
      <c r="DB38" s="103"/>
      <c r="DC38" s="123" t="s">
        <v>146</v>
      </c>
      <c r="DD38" s="84"/>
      <c r="DE38" s="84"/>
      <c r="DF38" s="84"/>
      <c r="DG38" s="84"/>
      <c r="DH38" s="52"/>
      <c r="DI38" s="52"/>
      <c r="DJ38" s="52"/>
      <c r="DK38" s="52"/>
      <c r="DL38" s="52"/>
      <c r="DM38" s="52"/>
    </row>
    <row r="39" ht="25.5" customHeight="1">
      <c r="A39" s="124">
        <v>37.0</v>
      </c>
      <c r="B39" s="86" t="s">
        <v>120</v>
      </c>
      <c r="C39" s="87" t="s">
        <v>647</v>
      </c>
      <c r="D39" s="88" t="s">
        <v>648</v>
      </c>
      <c r="E39" s="89" t="s">
        <v>123</v>
      </c>
      <c r="F39" s="89" t="s">
        <v>124</v>
      </c>
      <c r="G39" s="90">
        <v>7.9818735E7</v>
      </c>
      <c r="H39" s="90">
        <v>4.0</v>
      </c>
      <c r="I39" s="89" t="s">
        <v>149</v>
      </c>
      <c r="J39" s="137">
        <v>30054.0</v>
      </c>
      <c r="K39" s="138">
        <v>13.0</v>
      </c>
      <c r="L39" s="139">
        <v>4.0</v>
      </c>
      <c r="M39" s="139">
        <v>1982.0</v>
      </c>
      <c r="N39" s="127" t="s">
        <v>198</v>
      </c>
      <c r="O39" s="87" t="s">
        <v>649</v>
      </c>
      <c r="P39" s="92" t="s">
        <v>127</v>
      </c>
      <c r="Q39" s="87">
        <v>3.227966992E9</v>
      </c>
      <c r="R39" s="93" t="s">
        <v>650</v>
      </c>
      <c r="S39" s="93" t="s">
        <v>651</v>
      </c>
      <c r="T39" s="103" t="s">
        <v>323</v>
      </c>
      <c r="U39" s="92" t="s">
        <v>184</v>
      </c>
      <c r="V39" s="128" t="s">
        <v>157</v>
      </c>
      <c r="W39" s="88">
        <v>1.0</v>
      </c>
      <c r="X39" s="87" t="s">
        <v>218</v>
      </c>
      <c r="Y39" s="129" t="s">
        <v>652</v>
      </c>
      <c r="Z39" s="130" t="s">
        <v>533</v>
      </c>
      <c r="AA39" s="87" t="s">
        <v>653</v>
      </c>
      <c r="AB39" s="94" t="s">
        <v>130</v>
      </c>
      <c r="AC39" s="130" t="s">
        <v>161</v>
      </c>
      <c r="AD39" s="87" t="s">
        <v>535</v>
      </c>
      <c r="AE39" s="95" t="s">
        <v>163</v>
      </c>
      <c r="AF39" s="131" t="s">
        <v>164</v>
      </c>
      <c r="AG39" s="97">
        <v>457.0</v>
      </c>
      <c r="AH39" s="98">
        <v>6.0E7</v>
      </c>
      <c r="AI39" s="99">
        <v>44246.0</v>
      </c>
      <c r="AJ39" s="100">
        <v>56795.0</v>
      </c>
      <c r="AK39" s="101">
        <v>44250.0</v>
      </c>
      <c r="AL39" s="151" t="s">
        <v>601</v>
      </c>
      <c r="AM39" s="88" t="s">
        <v>602</v>
      </c>
      <c r="AN39" s="103">
        <v>10.0</v>
      </c>
      <c r="AO39" s="103">
        <v>0.0</v>
      </c>
      <c r="AP39" s="103">
        <v>300.0</v>
      </c>
      <c r="AQ39" s="103" t="s">
        <v>165</v>
      </c>
      <c r="AR39" s="104">
        <v>3.0E7</v>
      </c>
      <c r="AS39" s="104">
        <v>3000000.0</v>
      </c>
      <c r="AT39" s="106" t="s">
        <v>654</v>
      </c>
      <c r="AU39" s="104">
        <v>3.0E7</v>
      </c>
      <c r="AV39" s="107">
        <v>44251.0</v>
      </c>
      <c r="AW39" s="108" t="s">
        <v>655</v>
      </c>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132" t="s">
        <v>168</v>
      </c>
      <c r="BV39" s="133">
        <v>44554.0</v>
      </c>
      <c r="BW39" s="132">
        <v>64272.0</v>
      </c>
      <c r="BX39" s="134">
        <v>1500000.0</v>
      </c>
      <c r="BY39" s="132">
        <v>829.0</v>
      </c>
      <c r="BZ39" s="132">
        <v>1084.0</v>
      </c>
      <c r="CA39" s="132">
        <v>15.0</v>
      </c>
      <c r="CB39" s="133">
        <v>44571.0</v>
      </c>
      <c r="CC39" s="114" t="str">
        <f t="shared" si="1"/>
        <v>$ 30,000,000</v>
      </c>
      <c r="CD39" s="115" t="str">
        <f t="shared" si="2"/>
        <v>315</v>
      </c>
      <c r="CE39" s="94"/>
      <c r="CF39" s="162">
        <v>44571.0</v>
      </c>
      <c r="CG39" s="117" t="s">
        <v>169</v>
      </c>
      <c r="CH39" s="103" t="s">
        <v>170</v>
      </c>
      <c r="CI39" s="118" t="s">
        <v>249</v>
      </c>
      <c r="CJ39" s="84"/>
      <c r="CK39" s="84"/>
      <c r="CL39" s="101">
        <v>44250.0</v>
      </c>
      <c r="CM39" s="101">
        <v>44251.0</v>
      </c>
      <c r="CN39" s="119" t="s">
        <v>656</v>
      </c>
      <c r="CO39" s="120" t="s">
        <v>657</v>
      </c>
      <c r="CP39" s="121" t="s">
        <v>174</v>
      </c>
      <c r="CQ39" s="89"/>
      <c r="CR39" s="108"/>
      <c r="CS39" s="89"/>
      <c r="CT39" s="102"/>
      <c r="CU39" s="90"/>
      <c r="CV39" s="105"/>
      <c r="CW39" s="102"/>
      <c r="CX39" s="123"/>
      <c r="CY39" s="123" t="s">
        <v>175</v>
      </c>
      <c r="CZ39" s="103" t="s">
        <v>143</v>
      </c>
      <c r="DA39" s="103" t="s">
        <v>144</v>
      </c>
      <c r="DB39" s="103"/>
      <c r="DC39" s="123" t="s">
        <v>146</v>
      </c>
      <c r="DD39" s="84"/>
      <c r="DE39" s="84"/>
      <c r="DF39" s="84"/>
      <c r="DG39" s="84"/>
      <c r="DH39" s="52"/>
      <c r="DI39" s="52"/>
      <c r="DJ39" s="52"/>
      <c r="DK39" s="52"/>
      <c r="DL39" s="52"/>
      <c r="DM39" s="52"/>
    </row>
    <row r="40" ht="25.5" customHeight="1">
      <c r="A40" s="124">
        <v>38.0</v>
      </c>
      <c r="B40" s="86" t="s">
        <v>120</v>
      </c>
      <c r="C40" s="87" t="s">
        <v>658</v>
      </c>
      <c r="D40" s="88" t="s">
        <v>659</v>
      </c>
      <c r="E40" s="89" t="s">
        <v>123</v>
      </c>
      <c r="F40" s="89" t="s">
        <v>124</v>
      </c>
      <c r="G40" s="90">
        <v>8.0933138E7</v>
      </c>
      <c r="H40" s="90">
        <v>2.0</v>
      </c>
      <c r="I40" s="89" t="s">
        <v>149</v>
      </c>
      <c r="J40" s="163">
        <v>31336.0</v>
      </c>
      <c r="K40" s="164">
        <v>16.0</v>
      </c>
      <c r="L40" s="165">
        <v>10.0</v>
      </c>
      <c r="M40" s="165">
        <v>1985.0</v>
      </c>
      <c r="N40" s="127" t="s">
        <v>198</v>
      </c>
      <c r="O40" s="87" t="s">
        <v>660</v>
      </c>
      <c r="P40" s="92" t="s">
        <v>580</v>
      </c>
      <c r="Q40" s="87">
        <v>3.112142505E9</v>
      </c>
      <c r="R40" s="93" t="s">
        <v>661</v>
      </c>
      <c r="S40" s="93" t="s">
        <v>662</v>
      </c>
      <c r="T40" s="103" t="s">
        <v>258</v>
      </c>
      <c r="U40" s="92" t="s">
        <v>233</v>
      </c>
      <c r="V40" s="128" t="s">
        <v>157</v>
      </c>
      <c r="W40" s="88">
        <v>4.0</v>
      </c>
      <c r="X40" s="87" t="s">
        <v>158</v>
      </c>
      <c r="Y40" s="129" t="s">
        <v>596</v>
      </c>
      <c r="Z40" s="130" t="s">
        <v>186</v>
      </c>
      <c r="AA40" s="87" t="s">
        <v>663</v>
      </c>
      <c r="AB40" s="94" t="s">
        <v>130</v>
      </c>
      <c r="AC40" s="130" t="s">
        <v>161</v>
      </c>
      <c r="AD40" s="87" t="s">
        <v>598</v>
      </c>
      <c r="AE40" s="140" t="s">
        <v>188</v>
      </c>
      <c r="AF40" s="131" t="s">
        <v>189</v>
      </c>
      <c r="AG40" s="97">
        <v>454.0</v>
      </c>
      <c r="AH40" s="98">
        <v>3.0E8</v>
      </c>
      <c r="AI40" s="99">
        <v>44246.0</v>
      </c>
      <c r="AJ40" s="100">
        <v>56280.0</v>
      </c>
      <c r="AK40" s="101">
        <v>44250.0</v>
      </c>
      <c r="AL40" s="151" t="s">
        <v>601</v>
      </c>
      <c r="AM40" s="88" t="s">
        <v>602</v>
      </c>
      <c r="AN40" s="103">
        <v>10.0</v>
      </c>
      <c r="AO40" s="103">
        <v>0.0</v>
      </c>
      <c r="AP40" s="103">
        <v>300.0</v>
      </c>
      <c r="AQ40" s="103" t="s">
        <v>165</v>
      </c>
      <c r="AR40" s="104">
        <v>6.0E7</v>
      </c>
      <c r="AS40" s="104">
        <v>6000000.0</v>
      </c>
      <c r="AT40" s="106" t="s">
        <v>664</v>
      </c>
      <c r="AU40" s="104">
        <v>6.0E7</v>
      </c>
      <c r="AV40" s="107">
        <v>44251.0</v>
      </c>
      <c r="AW40" s="108" t="s">
        <v>665</v>
      </c>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132" t="s">
        <v>168</v>
      </c>
      <c r="BV40" s="133">
        <v>44554.0</v>
      </c>
      <c r="BW40" s="132">
        <v>65791.0</v>
      </c>
      <c r="BX40" s="134">
        <v>3000000.0</v>
      </c>
      <c r="BY40" s="132">
        <v>872.0</v>
      </c>
      <c r="BZ40" s="132">
        <v>1095.0</v>
      </c>
      <c r="CA40" s="132">
        <v>15.0</v>
      </c>
      <c r="CB40" s="133">
        <v>44571.0</v>
      </c>
      <c r="CC40" s="114" t="str">
        <f t="shared" si="1"/>
        <v>$ 60,000,000</v>
      </c>
      <c r="CD40" s="115" t="str">
        <f t="shared" si="2"/>
        <v>315</v>
      </c>
      <c r="CE40" s="94"/>
      <c r="CF40" s="162">
        <v>44571.0</v>
      </c>
      <c r="CG40" s="117" t="s">
        <v>169</v>
      </c>
      <c r="CH40" s="103" t="s">
        <v>186</v>
      </c>
      <c r="CI40" s="118" t="s">
        <v>605</v>
      </c>
      <c r="CJ40" s="84"/>
      <c r="CK40" s="84"/>
      <c r="CL40" s="101">
        <v>44250.0</v>
      </c>
      <c r="CM40" s="101">
        <v>44251.0</v>
      </c>
      <c r="CN40" s="119" t="s">
        <v>666</v>
      </c>
      <c r="CO40" s="120" t="s">
        <v>667</v>
      </c>
      <c r="CP40" s="121" t="s">
        <v>174</v>
      </c>
      <c r="CQ40" s="89"/>
      <c r="CR40" s="108"/>
      <c r="CS40" s="89"/>
      <c r="CT40" s="102"/>
      <c r="CU40" s="90"/>
      <c r="CV40" s="105"/>
      <c r="CW40" s="102"/>
      <c r="CX40" s="123"/>
      <c r="CY40" s="123" t="s">
        <v>175</v>
      </c>
      <c r="CZ40" s="103" t="s">
        <v>143</v>
      </c>
      <c r="DA40" s="103" t="s">
        <v>144</v>
      </c>
      <c r="DB40" s="103"/>
      <c r="DC40" s="123" t="s">
        <v>146</v>
      </c>
      <c r="DD40" s="84"/>
      <c r="DE40" s="84"/>
      <c r="DF40" s="84"/>
      <c r="DG40" s="84"/>
      <c r="DH40" s="52"/>
      <c r="DI40" s="52"/>
      <c r="DJ40" s="52"/>
      <c r="DK40" s="52"/>
      <c r="DL40" s="52"/>
      <c r="DM40" s="52"/>
    </row>
    <row r="41" ht="25.5" customHeight="1">
      <c r="A41" s="124">
        <v>39.0</v>
      </c>
      <c r="B41" s="86" t="s">
        <v>120</v>
      </c>
      <c r="C41" s="87" t="s">
        <v>668</v>
      </c>
      <c r="D41" s="88" t="s">
        <v>669</v>
      </c>
      <c r="E41" s="89" t="s">
        <v>123</v>
      </c>
      <c r="F41" s="89" t="s">
        <v>124</v>
      </c>
      <c r="G41" s="90">
        <v>1.121873789E9</v>
      </c>
      <c r="H41" s="90">
        <v>8.0</v>
      </c>
      <c r="I41" s="89" t="s">
        <v>149</v>
      </c>
      <c r="J41" s="163">
        <v>33275.0</v>
      </c>
      <c r="K41" s="164">
        <v>6.0</v>
      </c>
      <c r="L41" s="165">
        <v>2.0</v>
      </c>
      <c r="M41" s="165">
        <v>1991.0</v>
      </c>
      <c r="N41" s="127" t="s">
        <v>670</v>
      </c>
      <c r="O41" s="87" t="s">
        <v>671</v>
      </c>
      <c r="P41" s="92" t="s">
        <v>399</v>
      </c>
      <c r="Q41" s="87">
        <v>3.102166128E9</v>
      </c>
      <c r="R41" s="93" t="s">
        <v>672</v>
      </c>
      <c r="S41" s="93" t="s">
        <v>673</v>
      </c>
      <c r="T41" s="103" t="s">
        <v>323</v>
      </c>
      <c r="U41" s="92" t="s">
        <v>184</v>
      </c>
      <c r="V41" s="128" t="s">
        <v>157</v>
      </c>
      <c r="W41" s="88">
        <v>4.0</v>
      </c>
      <c r="X41" s="87" t="s">
        <v>158</v>
      </c>
      <c r="Y41" s="129" t="s">
        <v>159</v>
      </c>
      <c r="Z41" s="130" t="s">
        <v>186</v>
      </c>
      <c r="AA41" s="87" t="s">
        <v>674</v>
      </c>
      <c r="AB41" s="94" t="s">
        <v>130</v>
      </c>
      <c r="AC41" s="130" t="s">
        <v>161</v>
      </c>
      <c r="AD41" s="87" t="s">
        <v>598</v>
      </c>
      <c r="AE41" s="140" t="s">
        <v>188</v>
      </c>
      <c r="AF41" s="131" t="s">
        <v>189</v>
      </c>
      <c r="AG41" s="97">
        <v>454.0</v>
      </c>
      <c r="AH41" s="98">
        <v>3.0E8</v>
      </c>
      <c r="AI41" s="99">
        <v>44246.0</v>
      </c>
      <c r="AJ41" s="100">
        <v>56280.0</v>
      </c>
      <c r="AK41" s="101">
        <v>44250.0</v>
      </c>
      <c r="AL41" s="151" t="s">
        <v>601</v>
      </c>
      <c r="AM41" s="88" t="s">
        <v>602</v>
      </c>
      <c r="AN41" s="103">
        <v>10.0</v>
      </c>
      <c r="AO41" s="103">
        <v>0.0</v>
      </c>
      <c r="AP41" s="103">
        <v>300.0</v>
      </c>
      <c r="AQ41" s="103" t="s">
        <v>165</v>
      </c>
      <c r="AR41" s="104">
        <v>6.0E7</v>
      </c>
      <c r="AS41" s="104">
        <v>6000000.0</v>
      </c>
      <c r="AT41" s="106" t="s">
        <v>675</v>
      </c>
      <c r="AU41" s="104">
        <v>6.0E7</v>
      </c>
      <c r="AV41" s="107">
        <v>44251.0</v>
      </c>
      <c r="AW41" s="108" t="s">
        <v>676</v>
      </c>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132" t="s">
        <v>168</v>
      </c>
      <c r="BV41" s="133">
        <v>44555.0</v>
      </c>
      <c r="BW41" s="132">
        <v>65790.0</v>
      </c>
      <c r="BX41" s="134">
        <v>3000000.0</v>
      </c>
      <c r="BY41" s="132">
        <v>853.0</v>
      </c>
      <c r="BZ41" s="132">
        <v>1080.0</v>
      </c>
      <c r="CA41" s="132">
        <v>15.0</v>
      </c>
      <c r="CB41" s="133">
        <v>44571.0</v>
      </c>
      <c r="CC41" s="114" t="str">
        <f t="shared" si="1"/>
        <v>$ 60,000,000</v>
      </c>
      <c r="CD41" s="115" t="str">
        <f t="shared" si="2"/>
        <v>315</v>
      </c>
      <c r="CE41" s="94"/>
      <c r="CF41" s="162">
        <v>44571.0</v>
      </c>
      <c r="CG41" s="117" t="s">
        <v>169</v>
      </c>
      <c r="CH41" s="103" t="s">
        <v>186</v>
      </c>
      <c r="CI41" s="118" t="s">
        <v>605</v>
      </c>
      <c r="CJ41" s="84"/>
      <c r="CK41" s="84"/>
      <c r="CL41" s="101">
        <v>44250.0</v>
      </c>
      <c r="CM41" s="101">
        <v>44251.0</v>
      </c>
      <c r="CN41" s="119" t="s">
        <v>677</v>
      </c>
      <c r="CO41" s="120" t="s">
        <v>678</v>
      </c>
      <c r="CP41" s="121" t="s">
        <v>141</v>
      </c>
      <c r="CQ41" s="89"/>
      <c r="CR41" s="108"/>
      <c r="CS41" s="89"/>
      <c r="CT41" s="102"/>
      <c r="CU41" s="90"/>
      <c r="CV41" s="105"/>
      <c r="CW41" s="102"/>
      <c r="CX41" s="123"/>
      <c r="CY41" s="123" t="s">
        <v>175</v>
      </c>
      <c r="CZ41" s="103" t="s">
        <v>143</v>
      </c>
      <c r="DA41" s="103" t="s">
        <v>144</v>
      </c>
      <c r="DB41" s="103"/>
      <c r="DC41" s="123" t="s">
        <v>146</v>
      </c>
      <c r="DD41" s="84"/>
      <c r="DE41" s="84"/>
      <c r="DF41" s="84"/>
      <c r="DG41" s="84"/>
      <c r="DH41" s="52"/>
      <c r="DI41" s="52"/>
      <c r="DJ41" s="52"/>
      <c r="DK41" s="52"/>
      <c r="DL41" s="52"/>
      <c r="DM41" s="52"/>
    </row>
    <row r="42" ht="25.5" customHeight="1">
      <c r="A42" s="124">
        <v>40.0</v>
      </c>
      <c r="B42" s="86" t="s">
        <v>120</v>
      </c>
      <c r="C42" s="87" t="s">
        <v>679</v>
      </c>
      <c r="D42" s="88" t="s">
        <v>680</v>
      </c>
      <c r="E42" s="89" t="s">
        <v>123</v>
      </c>
      <c r="F42" s="89" t="s">
        <v>124</v>
      </c>
      <c r="G42" s="90">
        <v>1.110523819E9</v>
      </c>
      <c r="H42" s="90">
        <v>1.0</v>
      </c>
      <c r="I42" s="89" t="s">
        <v>149</v>
      </c>
      <c r="J42" s="137">
        <v>33749.0</v>
      </c>
      <c r="K42" s="138">
        <v>25.0</v>
      </c>
      <c r="L42" s="139">
        <v>5.0</v>
      </c>
      <c r="M42" s="139">
        <v>1992.0</v>
      </c>
      <c r="N42" s="166" t="s">
        <v>681</v>
      </c>
      <c r="O42" s="87" t="s">
        <v>682</v>
      </c>
      <c r="P42" s="92" t="s">
        <v>683</v>
      </c>
      <c r="Q42" s="87">
        <v>3.002942146E9</v>
      </c>
      <c r="R42" s="93" t="s">
        <v>684</v>
      </c>
      <c r="S42" s="93" t="s">
        <v>685</v>
      </c>
      <c r="T42" s="103" t="s">
        <v>323</v>
      </c>
      <c r="U42" s="92" t="s">
        <v>272</v>
      </c>
      <c r="V42" s="128" t="s">
        <v>157</v>
      </c>
      <c r="W42" s="88">
        <v>4.0</v>
      </c>
      <c r="X42" s="87" t="s">
        <v>158</v>
      </c>
      <c r="Y42" s="129" t="s">
        <v>686</v>
      </c>
      <c r="Z42" s="130" t="s">
        <v>186</v>
      </c>
      <c r="AA42" s="155" t="s">
        <v>687</v>
      </c>
      <c r="AB42" s="94" t="s">
        <v>130</v>
      </c>
      <c r="AC42" s="130" t="s">
        <v>161</v>
      </c>
      <c r="AD42" s="87" t="s">
        <v>598</v>
      </c>
      <c r="AE42" s="140" t="s">
        <v>188</v>
      </c>
      <c r="AF42" s="131" t="s">
        <v>189</v>
      </c>
      <c r="AG42" s="97">
        <v>454.0</v>
      </c>
      <c r="AH42" s="98">
        <v>3.0E8</v>
      </c>
      <c r="AI42" s="99">
        <v>44246.0</v>
      </c>
      <c r="AJ42" s="100">
        <v>56280.0</v>
      </c>
      <c r="AK42" s="101">
        <v>44250.0</v>
      </c>
      <c r="AL42" s="151" t="s">
        <v>601</v>
      </c>
      <c r="AM42" s="88" t="s">
        <v>602</v>
      </c>
      <c r="AN42" s="103">
        <v>10.0</v>
      </c>
      <c r="AO42" s="103">
        <v>0.0</v>
      </c>
      <c r="AP42" s="103">
        <v>300.0</v>
      </c>
      <c r="AQ42" s="103" t="s">
        <v>165</v>
      </c>
      <c r="AR42" s="104">
        <v>6.0E7</v>
      </c>
      <c r="AS42" s="104">
        <v>6000000.0</v>
      </c>
      <c r="AT42" s="106" t="s">
        <v>688</v>
      </c>
      <c r="AU42" s="104">
        <v>6.0E7</v>
      </c>
      <c r="AV42" s="107">
        <v>44251.0</v>
      </c>
      <c r="AW42" s="108" t="s">
        <v>689</v>
      </c>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132" t="s">
        <v>168</v>
      </c>
      <c r="BV42" s="133">
        <v>44553.0</v>
      </c>
      <c r="BW42" s="132">
        <v>65788.0</v>
      </c>
      <c r="BX42" s="134">
        <v>3000000.0</v>
      </c>
      <c r="BY42" s="132">
        <v>854.0</v>
      </c>
      <c r="BZ42" s="132">
        <v>1064.0</v>
      </c>
      <c r="CA42" s="132">
        <v>15.0</v>
      </c>
      <c r="CB42" s="133">
        <v>44571.0</v>
      </c>
      <c r="CC42" s="114" t="str">
        <f t="shared" si="1"/>
        <v>$ 60,000,000</v>
      </c>
      <c r="CD42" s="115" t="str">
        <f t="shared" si="2"/>
        <v>315</v>
      </c>
      <c r="CE42" s="94"/>
      <c r="CF42" s="162">
        <v>44571.0</v>
      </c>
      <c r="CG42" s="117" t="s">
        <v>169</v>
      </c>
      <c r="CH42" s="103" t="s">
        <v>186</v>
      </c>
      <c r="CI42" s="118" t="s">
        <v>605</v>
      </c>
      <c r="CJ42" s="84"/>
      <c r="CK42" s="84"/>
      <c r="CL42" s="101">
        <v>44250.0</v>
      </c>
      <c r="CM42" s="101">
        <v>44251.0</v>
      </c>
      <c r="CN42" s="119" t="s">
        <v>690</v>
      </c>
      <c r="CO42" s="120" t="s">
        <v>691</v>
      </c>
      <c r="CP42" s="121" t="s">
        <v>141</v>
      </c>
      <c r="CQ42" s="89"/>
      <c r="CR42" s="108"/>
      <c r="CS42" s="89"/>
      <c r="CT42" s="102"/>
      <c r="CU42" s="90"/>
      <c r="CV42" s="105"/>
      <c r="CW42" s="102"/>
      <c r="CX42" s="123"/>
      <c r="CY42" s="123" t="s">
        <v>175</v>
      </c>
      <c r="CZ42" s="103" t="s">
        <v>143</v>
      </c>
      <c r="DA42" s="103" t="s">
        <v>144</v>
      </c>
      <c r="DB42" s="103"/>
      <c r="DC42" s="123" t="s">
        <v>146</v>
      </c>
      <c r="DD42" s="84"/>
      <c r="DE42" s="84"/>
      <c r="DF42" s="84"/>
      <c r="DG42" s="84"/>
      <c r="DH42" s="52"/>
      <c r="DI42" s="52"/>
      <c r="DJ42" s="52"/>
      <c r="DK42" s="52"/>
      <c r="DL42" s="52"/>
      <c r="DM42" s="52"/>
    </row>
    <row r="43" ht="25.5" customHeight="1">
      <c r="A43" s="124">
        <v>41.0</v>
      </c>
      <c r="B43" s="86" t="s">
        <v>120</v>
      </c>
      <c r="C43" s="87" t="s">
        <v>692</v>
      </c>
      <c r="D43" s="88" t="s">
        <v>693</v>
      </c>
      <c r="E43" s="89" t="s">
        <v>123</v>
      </c>
      <c r="F43" s="89" t="s">
        <v>124</v>
      </c>
      <c r="G43" s="90">
        <v>7.9457668E7</v>
      </c>
      <c r="H43" s="90">
        <v>9.0</v>
      </c>
      <c r="I43" s="89" t="s">
        <v>149</v>
      </c>
      <c r="J43" s="163">
        <v>24839.0</v>
      </c>
      <c r="K43" s="138">
        <v>2.0</v>
      </c>
      <c r="L43" s="139">
        <v>1.0</v>
      </c>
      <c r="M43" s="139">
        <v>1968.0</v>
      </c>
      <c r="N43" s="127" t="s">
        <v>198</v>
      </c>
      <c r="O43" s="87" t="s">
        <v>694</v>
      </c>
      <c r="P43" s="92" t="s">
        <v>127</v>
      </c>
      <c r="Q43" s="87">
        <v>3.102242175E9</v>
      </c>
      <c r="R43" s="93" t="s">
        <v>695</v>
      </c>
      <c r="S43" s="93" t="s">
        <v>696</v>
      </c>
      <c r="T43" s="103" t="s">
        <v>258</v>
      </c>
      <c r="U43" s="92" t="s">
        <v>272</v>
      </c>
      <c r="V43" s="128" t="s">
        <v>157</v>
      </c>
      <c r="W43" s="88">
        <v>4.0</v>
      </c>
      <c r="X43" s="87" t="s">
        <v>158</v>
      </c>
      <c r="Y43" s="129" t="s">
        <v>300</v>
      </c>
      <c r="Z43" s="130" t="s">
        <v>697</v>
      </c>
      <c r="AA43" s="155" t="s">
        <v>698</v>
      </c>
      <c r="AB43" s="94" t="s">
        <v>130</v>
      </c>
      <c r="AC43" s="130" t="s">
        <v>161</v>
      </c>
      <c r="AD43" s="87" t="s">
        <v>699</v>
      </c>
      <c r="AE43" s="95" t="s">
        <v>286</v>
      </c>
      <c r="AF43" s="131" t="s">
        <v>287</v>
      </c>
      <c r="AG43" s="97">
        <v>427.0</v>
      </c>
      <c r="AH43" s="98">
        <v>6.5E7</v>
      </c>
      <c r="AI43" s="99">
        <v>44244.0</v>
      </c>
      <c r="AJ43" s="100">
        <v>56810.0</v>
      </c>
      <c r="AK43" s="101">
        <v>44250.0</v>
      </c>
      <c r="AL43" s="151" t="s">
        <v>601</v>
      </c>
      <c r="AM43" s="88" t="s">
        <v>602</v>
      </c>
      <c r="AN43" s="103">
        <v>10.0</v>
      </c>
      <c r="AO43" s="103">
        <v>0.0</v>
      </c>
      <c r="AP43" s="103">
        <v>300.0</v>
      </c>
      <c r="AQ43" s="103" t="s">
        <v>165</v>
      </c>
      <c r="AR43" s="104">
        <v>6.5E7</v>
      </c>
      <c r="AS43" s="104">
        <v>6500000.0</v>
      </c>
      <c r="AT43" s="106" t="s">
        <v>700</v>
      </c>
      <c r="AU43" s="104">
        <v>6.5E7</v>
      </c>
      <c r="AV43" s="107">
        <v>44251.0</v>
      </c>
      <c r="AW43" s="108" t="s">
        <v>701</v>
      </c>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132" t="s">
        <v>168</v>
      </c>
      <c r="BV43" s="133">
        <v>44555.0</v>
      </c>
      <c r="BW43" s="132">
        <v>64484.0</v>
      </c>
      <c r="BX43" s="134">
        <v>3250000.0</v>
      </c>
      <c r="BY43" s="132">
        <v>841.0</v>
      </c>
      <c r="BZ43" s="132">
        <v>1085.0</v>
      </c>
      <c r="CA43" s="132">
        <v>15.0</v>
      </c>
      <c r="CB43" s="133">
        <v>44571.0</v>
      </c>
      <c r="CC43" s="114" t="str">
        <f t="shared" si="1"/>
        <v>$ 65,000,000</v>
      </c>
      <c r="CD43" s="115" t="str">
        <f t="shared" si="2"/>
        <v>315</v>
      </c>
      <c r="CE43" s="94"/>
      <c r="CF43" s="162">
        <v>44571.0</v>
      </c>
      <c r="CG43" s="117" t="s">
        <v>169</v>
      </c>
      <c r="CH43" s="103" t="s">
        <v>373</v>
      </c>
      <c r="CI43" s="118" t="s">
        <v>279</v>
      </c>
      <c r="CJ43" s="84"/>
      <c r="CK43" s="84"/>
      <c r="CL43" s="101">
        <v>44250.0</v>
      </c>
      <c r="CM43" s="101">
        <v>44251.0</v>
      </c>
      <c r="CN43" s="119" t="s">
        <v>702</v>
      </c>
      <c r="CO43" s="120" t="s">
        <v>703</v>
      </c>
      <c r="CP43" s="121" t="s">
        <v>309</v>
      </c>
      <c r="CQ43" s="89"/>
      <c r="CR43" s="108"/>
      <c r="CS43" s="89"/>
      <c r="CT43" s="102"/>
      <c r="CU43" s="90"/>
      <c r="CV43" s="105"/>
      <c r="CW43" s="102"/>
      <c r="CX43" s="123"/>
      <c r="CY43" s="123" t="s">
        <v>175</v>
      </c>
      <c r="CZ43" s="103" t="s">
        <v>143</v>
      </c>
      <c r="DA43" s="103" t="s">
        <v>144</v>
      </c>
      <c r="DB43" s="103"/>
      <c r="DC43" s="123" t="s">
        <v>146</v>
      </c>
      <c r="DD43" s="84"/>
      <c r="DE43" s="84"/>
      <c r="DF43" s="84"/>
      <c r="DG43" s="84"/>
      <c r="DH43" s="52"/>
      <c r="DI43" s="52"/>
      <c r="DJ43" s="52"/>
      <c r="DK43" s="52"/>
      <c r="DL43" s="52"/>
      <c r="DM43" s="52"/>
    </row>
    <row r="44" ht="25.5" customHeight="1">
      <c r="A44" s="124">
        <v>42.0</v>
      </c>
      <c r="B44" s="86" t="s">
        <v>120</v>
      </c>
      <c r="C44" s="87" t="s">
        <v>704</v>
      </c>
      <c r="D44" s="88" t="s">
        <v>705</v>
      </c>
      <c r="E44" s="89" t="s">
        <v>123</v>
      </c>
      <c r="F44" s="89" t="s">
        <v>124</v>
      </c>
      <c r="G44" s="90">
        <v>5.3129147E7</v>
      </c>
      <c r="H44" s="90">
        <v>2.0</v>
      </c>
      <c r="I44" s="89" t="s">
        <v>125</v>
      </c>
      <c r="J44" s="163">
        <v>31064.0</v>
      </c>
      <c r="K44" s="164">
        <v>17.0</v>
      </c>
      <c r="L44" s="165">
        <v>1.0</v>
      </c>
      <c r="M44" s="165">
        <v>1985.0</v>
      </c>
      <c r="N44" s="127" t="s">
        <v>198</v>
      </c>
      <c r="O44" s="87" t="s">
        <v>706</v>
      </c>
      <c r="P44" s="92" t="s">
        <v>127</v>
      </c>
      <c r="Q44" s="87">
        <v>3.138033079E9</v>
      </c>
      <c r="R44" s="93" t="s">
        <v>707</v>
      </c>
      <c r="S44" s="93" t="s">
        <v>708</v>
      </c>
      <c r="T44" s="103" t="s">
        <v>299</v>
      </c>
      <c r="U44" s="92" t="s">
        <v>156</v>
      </c>
      <c r="V44" s="128" t="s">
        <v>157</v>
      </c>
      <c r="W44" s="88">
        <v>1.0</v>
      </c>
      <c r="X44" s="87" t="s">
        <v>158</v>
      </c>
      <c r="Y44" s="129" t="s">
        <v>709</v>
      </c>
      <c r="Z44" s="130" t="s">
        <v>170</v>
      </c>
      <c r="AA44" s="87" t="s">
        <v>710</v>
      </c>
      <c r="AB44" s="94" t="s">
        <v>130</v>
      </c>
      <c r="AC44" s="130" t="s">
        <v>161</v>
      </c>
      <c r="AD44" s="87" t="s">
        <v>711</v>
      </c>
      <c r="AE44" s="95" t="s">
        <v>163</v>
      </c>
      <c r="AF44" s="131" t="s">
        <v>164</v>
      </c>
      <c r="AG44" s="97">
        <v>434.0</v>
      </c>
      <c r="AH44" s="98">
        <v>7.539E7</v>
      </c>
      <c r="AI44" s="99">
        <v>44245.0</v>
      </c>
      <c r="AJ44" s="100">
        <v>56130.0</v>
      </c>
      <c r="AK44" s="101">
        <v>44250.0</v>
      </c>
      <c r="AL44" s="151" t="s">
        <v>601</v>
      </c>
      <c r="AM44" s="88" t="s">
        <v>602</v>
      </c>
      <c r="AN44" s="103">
        <v>10.0</v>
      </c>
      <c r="AO44" s="103">
        <v>0.0</v>
      </c>
      <c r="AP44" s="103">
        <v>300.0</v>
      </c>
      <c r="AQ44" s="103" t="s">
        <v>165</v>
      </c>
      <c r="AR44" s="104">
        <v>7.539E7</v>
      </c>
      <c r="AS44" s="104">
        <v>7539000.0</v>
      </c>
      <c r="AT44" s="106" t="s">
        <v>712</v>
      </c>
      <c r="AU44" s="104">
        <v>7.539E7</v>
      </c>
      <c r="AV44" s="107">
        <v>44251.0</v>
      </c>
      <c r="AW44" s="108" t="s">
        <v>713</v>
      </c>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132" t="s">
        <v>168</v>
      </c>
      <c r="BV44" s="133">
        <v>44555.0</v>
      </c>
      <c r="BW44" s="132">
        <v>64457.0</v>
      </c>
      <c r="BX44" s="134">
        <v>3769500.0</v>
      </c>
      <c r="BY44" s="132">
        <v>842.0</v>
      </c>
      <c r="BZ44" s="132">
        <v>1090.0</v>
      </c>
      <c r="CA44" s="132">
        <v>15.0</v>
      </c>
      <c r="CB44" s="133">
        <v>44571.0</v>
      </c>
      <c r="CC44" s="114" t="str">
        <f t="shared" si="1"/>
        <v>$ 75,390,000</v>
      </c>
      <c r="CD44" s="115" t="str">
        <f t="shared" si="2"/>
        <v>315</v>
      </c>
      <c r="CE44" s="94"/>
      <c r="CF44" s="162">
        <v>44571.0</v>
      </c>
      <c r="CG44" s="117" t="s">
        <v>169</v>
      </c>
      <c r="CH44" s="103" t="s">
        <v>160</v>
      </c>
      <c r="CI44" s="118" t="s">
        <v>192</v>
      </c>
      <c r="CJ44" s="84"/>
      <c r="CK44" s="84"/>
      <c r="CL44" s="101">
        <v>44250.0</v>
      </c>
      <c r="CM44" s="101" t="s">
        <v>601</v>
      </c>
      <c r="CN44" s="119" t="s">
        <v>714</v>
      </c>
      <c r="CO44" s="120" t="s">
        <v>715</v>
      </c>
      <c r="CP44" s="121" t="s">
        <v>294</v>
      </c>
      <c r="CQ44" s="89"/>
      <c r="CR44" s="108"/>
      <c r="CS44" s="89"/>
      <c r="CT44" s="102"/>
      <c r="CU44" s="90"/>
      <c r="CV44" s="105"/>
      <c r="CW44" s="102"/>
      <c r="CX44" s="123"/>
      <c r="CY44" s="123" t="s">
        <v>175</v>
      </c>
      <c r="CZ44" s="103" t="s">
        <v>143</v>
      </c>
      <c r="DA44" s="103" t="s">
        <v>144</v>
      </c>
      <c r="DB44" s="103"/>
      <c r="DC44" s="123" t="s">
        <v>146</v>
      </c>
      <c r="DD44" s="84"/>
      <c r="DE44" s="84"/>
      <c r="DF44" s="84"/>
      <c r="DG44" s="84"/>
      <c r="DH44" s="52"/>
      <c r="DI44" s="52"/>
      <c r="DJ44" s="52"/>
      <c r="DK44" s="52"/>
      <c r="DL44" s="52"/>
      <c r="DM44" s="52"/>
    </row>
    <row r="45" ht="25.5" customHeight="1">
      <c r="A45" s="124">
        <v>43.0</v>
      </c>
      <c r="B45" s="86" t="s">
        <v>120</v>
      </c>
      <c r="C45" s="87" t="s">
        <v>716</v>
      </c>
      <c r="D45" s="88" t="s">
        <v>717</v>
      </c>
      <c r="E45" s="89" t="s">
        <v>123</v>
      </c>
      <c r="F45" s="89" t="s">
        <v>124</v>
      </c>
      <c r="G45" s="90">
        <v>8.0054946E7</v>
      </c>
      <c r="H45" s="90">
        <v>5.0</v>
      </c>
      <c r="I45" s="89" t="s">
        <v>149</v>
      </c>
      <c r="J45" s="137">
        <v>29003.0</v>
      </c>
      <c r="K45" s="138">
        <v>28.0</v>
      </c>
      <c r="L45" s="139">
        <v>5.0</v>
      </c>
      <c r="M45" s="139">
        <v>1979.0</v>
      </c>
      <c r="N45" s="127" t="s">
        <v>198</v>
      </c>
      <c r="O45" s="87" t="s">
        <v>718</v>
      </c>
      <c r="P45" s="92" t="s">
        <v>127</v>
      </c>
      <c r="Q45" s="87">
        <v>3.134724218E9</v>
      </c>
      <c r="R45" s="93" t="s">
        <v>719</v>
      </c>
      <c r="S45" s="93" t="s">
        <v>720</v>
      </c>
      <c r="T45" s="103" t="s">
        <v>323</v>
      </c>
      <c r="U45" s="92" t="s">
        <v>156</v>
      </c>
      <c r="V45" s="128" t="s">
        <v>157</v>
      </c>
      <c r="W45" s="88">
        <v>1.0</v>
      </c>
      <c r="X45" s="87" t="s">
        <v>158</v>
      </c>
      <c r="Y45" s="129" t="s">
        <v>349</v>
      </c>
      <c r="Z45" s="130" t="s">
        <v>160</v>
      </c>
      <c r="AA45" s="87" t="s">
        <v>721</v>
      </c>
      <c r="AB45" s="94" t="s">
        <v>130</v>
      </c>
      <c r="AC45" s="130" t="s">
        <v>161</v>
      </c>
      <c r="AD45" s="87" t="s">
        <v>351</v>
      </c>
      <c r="AE45" s="95" t="s">
        <v>352</v>
      </c>
      <c r="AF45" s="131" t="s">
        <v>353</v>
      </c>
      <c r="AG45" s="97">
        <v>429.0</v>
      </c>
      <c r="AH45" s="98">
        <v>3.3E8</v>
      </c>
      <c r="AI45" s="99">
        <v>44244.0</v>
      </c>
      <c r="AJ45" s="100">
        <v>56347.0</v>
      </c>
      <c r="AK45" s="101">
        <v>44250.0</v>
      </c>
      <c r="AL45" s="151" t="s">
        <v>601</v>
      </c>
      <c r="AM45" s="88" t="s">
        <v>602</v>
      </c>
      <c r="AN45" s="103">
        <v>10.0</v>
      </c>
      <c r="AO45" s="103">
        <v>0.0</v>
      </c>
      <c r="AP45" s="103">
        <v>300.0</v>
      </c>
      <c r="AQ45" s="103" t="s">
        <v>165</v>
      </c>
      <c r="AR45" s="104">
        <v>5.5E7</v>
      </c>
      <c r="AS45" s="104">
        <v>5500000.0</v>
      </c>
      <c r="AT45" s="106" t="s">
        <v>722</v>
      </c>
      <c r="AU45" s="104">
        <v>5.5E7</v>
      </c>
      <c r="AV45" s="107">
        <v>44251.0</v>
      </c>
      <c r="AW45" s="108" t="s">
        <v>723</v>
      </c>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132" t="s">
        <v>168</v>
      </c>
      <c r="BV45" s="133">
        <v>44555.0</v>
      </c>
      <c r="BW45" s="132">
        <v>65086.0</v>
      </c>
      <c r="BX45" s="134">
        <v>2750000.0</v>
      </c>
      <c r="BY45" s="132">
        <v>871.0</v>
      </c>
      <c r="BZ45" s="132">
        <v>1086.0</v>
      </c>
      <c r="CA45" s="132">
        <v>15.0</v>
      </c>
      <c r="CB45" s="133">
        <v>44571.0</v>
      </c>
      <c r="CC45" s="114" t="str">
        <f t="shared" si="1"/>
        <v>$ 55,000,000</v>
      </c>
      <c r="CD45" s="115" t="str">
        <f t="shared" si="2"/>
        <v>315</v>
      </c>
      <c r="CE45" s="94"/>
      <c r="CF45" s="162">
        <v>44571.0</v>
      </c>
      <c r="CG45" s="117" t="s">
        <v>169</v>
      </c>
      <c r="CH45" s="103" t="s">
        <v>160</v>
      </c>
      <c r="CI45" s="118" t="s">
        <v>356</v>
      </c>
      <c r="CJ45" s="84"/>
      <c r="CK45" s="84"/>
      <c r="CL45" s="101">
        <v>44250.0</v>
      </c>
      <c r="CM45" s="101" t="s">
        <v>601</v>
      </c>
      <c r="CN45" s="119" t="s">
        <v>724</v>
      </c>
      <c r="CO45" s="120" t="s">
        <v>725</v>
      </c>
      <c r="CP45" s="121" t="s">
        <v>309</v>
      </c>
      <c r="CQ45" s="89"/>
      <c r="CR45" s="108"/>
      <c r="CS45" s="89"/>
      <c r="CT45" s="102"/>
      <c r="CU45" s="90"/>
      <c r="CV45" s="105"/>
      <c r="CW45" s="102"/>
      <c r="CX45" s="123"/>
      <c r="CY45" s="123" t="s">
        <v>175</v>
      </c>
      <c r="CZ45" s="103" t="s">
        <v>143</v>
      </c>
      <c r="DA45" s="103" t="s">
        <v>144</v>
      </c>
      <c r="DB45" s="103"/>
      <c r="DC45" s="123" t="s">
        <v>146</v>
      </c>
      <c r="DD45" s="84"/>
      <c r="DE45" s="84"/>
      <c r="DF45" s="84"/>
      <c r="DG45" s="84"/>
      <c r="DH45" s="52"/>
      <c r="DI45" s="52"/>
      <c r="DJ45" s="52"/>
      <c r="DK45" s="52"/>
      <c r="DL45" s="52"/>
      <c r="DM45" s="52"/>
    </row>
    <row r="46" ht="25.5" customHeight="1">
      <c r="A46" s="124">
        <v>44.0</v>
      </c>
      <c r="B46" s="86" t="s">
        <v>120</v>
      </c>
      <c r="C46" s="87" t="s">
        <v>726</v>
      </c>
      <c r="D46" s="88" t="s">
        <v>727</v>
      </c>
      <c r="E46" s="89" t="s">
        <v>123</v>
      </c>
      <c r="F46" s="89" t="s">
        <v>124</v>
      </c>
      <c r="G46" s="90">
        <v>1.022937707E9</v>
      </c>
      <c r="H46" s="90">
        <v>1.0</v>
      </c>
      <c r="I46" s="89" t="s">
        <v>149</v>
      </c>
      <c r="J46" s="137">
        <v>32067.0</v>
      </c>
      <c r="K46" s="138">
        <v>17.0</v>
      </c>
      <c r="L46" s="139">
        <v>10.0</v>
      </c>
      <c r="M46" s="139">
        <v>1987.0</v>
      </c>
      <c r="N46" s="127" t="s">
        <v>198</v>
      </c>
      <c r="O46" s="87" t="s">
        <v>728</v>
      </c>
      <c r="P46" s="92" t="s">
        <v>127</v>
      </c>
      <c r="Q46" s="87">
        <v>3.156353292E9</v>
      </c>
      <c r="R46" s="93" t="s">
        <v>729</v>
      </c>
      <c r="S46" s="93" t="s">
        <v>730</v>
      </c>
      <c r="T46" s="103" t="s">
        <v>323</v>
      </c>
      <c r="U46" s="92" t="s">
        <v>184</v>
      </c>
      <c r="V46" s="128" t="s">
        <v>157</v>
      </c>
      <c r="W46" s="88">
        <v>4.0</v>
      </c>
      <c r="X46" s="87" t="s">
        <v>158</v>
      </c>
      <c r="Y46" s="129" t="s">
        <v>596</v>
      </c>
      <c r="Z46" s="130" t="s">
        <v>186</v>
      </c>
      <c r="AA46" s="87" t="s">
        <v>731</v>
      </c>
      <c r="AB46" s="94" t="s">
        <v>130</v>
      </c>
      <c r="AC46" s="130" t="s">
        <v>161</v>
      </c>
      <c r="AD46" s="87" t="s">
        <v>598</v>
      </c>
      <c r="AE46" s="140" t="s">
        <v>188</v>
      </c>
      <c r="AF46" s="131" t="s">
        <v>189</v>
      </c>
      <c r="AG46" s="97">
        <v>454.0</v>
      </c>
      <c r="AH46" s="98">
        <v>3.0E8</v>
      </c>
      <c r="AI46" s="99">
        <v>44246.0</v>
      </c>
      <c r="AJ46" s="100">
        <v>56280.0</v>
      </c>
      <c r="AK46" s="101">
        <v>44250.0</v>
      </c>
      <c r="AL46" s="151" t="s">
        <v>601</v>
      </c>
      <c r="AM46" s="88" t="s">
        <v>602</v>
      </c>
      <c r="AN46" s="103">
        <v>10.0</v>
      </c>
      <c r="AO46" s="103">
        <v>0.0</v>
      </c>
      <c r="AP46" s="103">
        <v>300.0</v>
      </c>
      <c r="AQ46" s="103" t="s">
        <v>165</v>
      </c>
      <c r="AR46" s="104">
        <v>6.0E7</v>
      </c>
      <c r="AS46" s="104">
        <v>6000000.0</v>
      </c>
      <c r="AT46" s="106" t="s">
        <v>732</v>
      </c>
      <c r="AU46" s="104">
        <v>6.0E7</v>
      </c>
      <c r="AV46" s="107">
        <v>44251.0</v>
      </c>
      <c r="AW46" s="108" t="s">
        <v>733</v>
      </c>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132" t="s">
        <v>168</v>
      </c>
      <c r="BV46" s="133">
        <v>44553.0</v>
      </c>
      <c r="BW46" s="132">
        <v>65780.0</v>
      </c>
      <c r="BX46" s="134">
        <v>3000000.0</v>
      </c>
      <c r="BY46" s="132">
        <v>855.0</v>
      </c>
      <c r="BZ46" s="132">
        <v>1065.0</v>
      </c>
      <c r="CA46" s="132">
        <v>15.0</v>
      </c>
      <c r="CB46" s="133">
        <v>44571.0</v>
      </c>
      <c r="CC46" s="114" t="str">
        <f t="shared" si="1"/>
        <v>$ 60,000,000</v>
      </c>
      <c r="CD46" s="115" t="str">
        <f t="shared" si="2"/>
        <v>315</v>
      </c>
      <c r="CE46" s="94"/>
      <c r="CF46" s="162">
        <v>44571.0</v>
      </c>
      <c r="CG46" s="117" t="s">
        <v>169</v>
      </c>
      <c r="CH46" s="103" t="s">
        <v>186</v>
      </c>
      <c r="CI46" s="118" t="s">
        <v>605</v>
      </c>
      <c r="CJ46" s="84"/>
      <c r="CK46" s="84"/>
      <c r="CL46" s="101">
        <v>44250.0</v>
      </c>
      <c r="CM46" s="101" t="s">
        <v>601</v>
      </c>
      <c r="CN46" s="119" t="s">
        <v>734</v>
      </c>
      <c r="CO46" s="120" t="s">
        <v>735</v>
      </c>
      <c r="CP46" s="121" t="s">
        <v>736</v>
      </c>
      <c r="CQ46" s="89"/>
      <c r="CR46" s="108"/>
      <c r="CS46" s="89"/>
      <c r="CT46" s="102"/>
      <c r="CU46" s="90"/>
      <c r="CV46" s="105"/>
      <c r="CW46" s="102"/>
      <c r="CX46" s="123"/>
      <c r="CY46" s="123" t="s">
        <v>175</v>
      </c>
      <c r="CZ46" s="103" t="s">
        <v>143</v>
      </c>
      <c r="DA46" s="103" t="s">
        <v>144</v>
      </c>
      <c r="DB46" s="103"/>
      <c r="DC46" s="123" t="s">
        <v>146</v>
      </c>
      <c r="DD46" s="84"/>
      <c r="DE46" s="84"/>
      <c r="DF46" s="84"/>
      <c r="DG46" s="84"/>
      <c r="DH46" s="52"/>
      <c r="DI46" s="52"/>
      <c r="DJ46" s="52"/>
      <c r="DK46" s="52"/>
      <c r="DL46" s="52"/>
      <c r="DM46" s="52"/>
    </row>
    <row r="47" ht="25.5" customHeight="1">
      <c r="A47" s="124">
        <v>45.0</v>
      </c>
      <c r="B47" s="86" t="s">
        <v>120</v>
      </c>
      <c r="C47" s="87" t="s">
        <v>737</v>
      </c>
      <c r="D47" s="88" t="s">
        <v>738</v>
      </c>
      <c r="E47" s="89" t="s">
        <v>123</v>
      </c>
      <c r="F47" s="89" t="s">
        <v>124</v>
      </c>
      <c r="G47" s="90">
        <v>7.9806645E7</v>
      </c>
      <c r="H47" s="90">
        <v>8.0</v>
      </c>
      <c r="I47" s="89" t="s">
        <v>149</v>
      </c>
      <c r="J47" s="137">
        <v>28146.0</v>
      </c>
      <c r="K47" s="138">
        <v>21.0</v>
      </c>
      <c r="L47" s="139">
        <v>1.0</v>
      </c>
      <c r="M47" s="139">
        <v>1977.0</v>
      </c>
      <c r="N47" s="127" t="s">
        <v>198</v>
      </c>
      <c r="O47" s="87" t="s">
        <v>739</v>
      </c>
      <c r="P47" s="92" t="s">
        <v>127</v>
      </c>
      <c r="Q47" s="87">
        <v>3.123021156E9</v>
      </c>
      <c r="R47" s="93" t="s">
        <v>740</v>
      </c>
      <c r="S47" s="93" t="s">
        <v>740</v>
      </c>
      <c r="T47" s="103" t="s">
        <v>155</v>
      </c>
      <c r="U47" s="92" t="s">
        <v>272</v>
      </c>
      <c r="V47" s="128" t="s">
        <v>157</v>
      </c>
      <c r="W47" s="88">
        <v>1.0</v>
      </c>
      <c r="X47" s="87" t="s">
        <v>741</v>
      </c>
      <c r="Y47" s="129" t="s">
        <v>741</v>
      </c>
      <c r="Z47" s="130" t="s">
        <v>220</v>
      </c>
      <c r="AA47" s="87" t="s">
        <v>742</v>
      </c>
      <c r="AB47" s="94" t="s">
        <v>130</v>
      </c>
      <c r="AC47" s="130" t="s">
        <v>161</v>
      </c>
      <c r="AD47" s="87" t="s">
        <v>743</v>
      </c>
      <c r="AE47" s="95" t="s">
        <v>163</v>
      </c>
      <c r="AF47" s="131" t="s">
        <v>164</v>
      </c>
      <c r="AG47" s="97">
        <v>463.0</v>
      </c>
      <c r="AH47" s="98">
        <v>2.25E7</v>
      </c>
      <c r="AI47" s="99">
        <v>44249.0</v>
      </c>
      <c r="AJ47" s="100">
        <v>56322.0</v>
      </c>
      <c r="AK47" s="101">
        <v>44250.0</v>
      </c>
      <c r="AL47" s="151" t="s">
        <v>601</v>
      </c>
      <c r="AM47" s="88" t="s">
        <v>602</v>
      </c>
      <c r="AN47" s="103">
        <v>10.0</v>
      </c>
      <c r="AO47" s="103">
        <v>0.0</v>
      </c>
      <c r="AP47" s="103">
        <v>300.0</v>
      </c>
      <c r="AQ47" s="103" t="s">
        <v>165</v>
      </c>
      <c r="AR47" s="104">
        <v>2.25E7</v>
      </c>
      <c r="AS47" s="104">
        <v>2500000.0</v>
      </c>
      <c r="AT47" s="106" t="s">
        <v>744</v>
      </c>
      <c r="AU47" s="104">
        <v>2.25E7</v>
      </c>
      <c r="AV47" s="107">
        <v>44251.0</v>
      </c>
      <c r="AW47" s="108" t="s">
        <v>745</v>
      </c>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132" t="s">
        <v>168</v>
      </c>
      <c r="BV47" s="133">
        <v>44554.0</v>
      </c>
      <c r="BW47" s="132">
        <v>64273.0</v>
      </c>
      <c r="BX47" s="134">
        <v>1125000.0</v>
      </c>
      <c r="BY47" s="132">
        <v>830.0</v>
      </c>
      <c r="BZ47" s="132">
        <v>1089.0</v>
      </c>
      <c r="CA47" s="132">
        <v>15.0</v>
      </c>
      <c r="CB47" s="133">
        <v>44571.0</v>
      </c>
      <c r="CC47" s="114" t="str">
        <f t="shared" si="1"/>
        <v>$ 22,500,000</v>
      </c>
      <c r="CD47" s="115" t="str">
        <f t="shared" si="2"/>
        <v>195</v>
      </c>
      <c r="CE47" s="94"/>
      <c r="CF47" s="162">
        <v>44571.0</v>
      </c>
      <c r="CG47" s="117" t="s">
        <v>169</v>
      </c>
      <c r="CH47" s="103" t="s">
        <v>224</v>
      </c>
      <c r="CI47" s="118" t="s">
        <v>225</v>
      </c>
      <c r="CJ47" s="84"/>
      <c r="CK47" s="84"/>
      <c r="CL47" s="101">
        <v>44250.0</v>
      </c>
      <c r="CM47" s="101" t="s">
        <v>601</v>
      </c>
      <c r="CN47" s="119" t="s">
        <v>746</v>
      </c>
      <c r="CO47" s="120" t="s">
        <v>747</v>
      </c>
      <c r="CP47" s="121" t="s">
        <v>736</v>
      </c>
      <c r="CQ47" s="89"/>
      <c r="CR47" s="108"/>
      <c r="CS47" s="89"/>
      <c r="CT47" s="102"/>
      <c r="CU47" s="90"/>
      <c r="CV47" s="105"/>
      <c r="CW47" s="102"/>
      <c r="CX47" s="123"/>
      <c r="CY47" s="123" t="s">
        <v>175</v>
      </c>
      <c r="CZ47" s="103" t="s">
        <v>143</v>
      </c>
      <c r="DA47" s="103" t="s">
        <v>144</v>
      </c>
      <c r="DB47" s="103"/>
      <c r="DC47" s="123" t="s">
        <v>146</v>
      </c>
      <c r="DD47" s="84"/>
      <c r="DE47" s="84"/>
      <c r="DF47" s="84"/>
      <c r="DG47" s="84"/>
      <c r="DH47" s="52"/>
      <c r="DI47" s="52"/>
      <c r="DJ47" s="52"/>
      <c r="DK47" s="52"/>
      <c r="DL47" s="52"/>
      <c r="DM47" s="52"/>
    </row>
    <row r="48" ht="25.5" customHeight="1">
      <c r="A48" s="124">
        <v>46.0</v>
      </c>
      <c r="B48" s="86" t="s">
        <v>120</v>
      </c>
      <c r="C48" s="87" t="s">
        <v>748</v>
      </c>
      <c r="D48" s="88" t="s">
        <v>749</v>
      </c>
      <c r="E48" s="89" t="s">
        <v>123</v>
      </c>
      <c r="F48" s="89" t="s">
        <v>124</v>
      </c>
      <c r="G48" s="90">
        <v>1.0184414E9</v>
      </c>
      <c r="H48" s="90">
        <v>1.0</v>
      </c>
      <c r="I48" s="89" t="s">
        <v>149</v>
      </c>
      <c r="J48" s="137">
        <v>33270.0</v>
      </c>
      <c r="K48" s="138">
        <v>1.0</v>
      </c>
      <c r="L48" s="139">
        <v>2.0</v>
      </c>
      <c r="M48" s="139">
        <v>1991.0</v>
      </c>
      <c r="N48" s="127" t="s">
        <v>198</v>
      </c>
      <c r="O48" s="87" t="s">
        <v>750</v>
      </c>
      <c r="P48" s="92" t="s">
        <v>127</v>
      </c>
      <c r="Q48" s="87">
        <v>3.20472757E9</v>
      </c>
      <c r="R48" s="93" t="s">
        <v>751</v>
      </c>
      <c r="S48" s="93" t="s">
        <v>752</v>
      </c>
      <c r="T48" s="103" t="s">
        <v>258</v>
      </c>
      <c r="U48" s="92" t="s">
        <v>184</v>
      </c>
      <c r="V48" s="128" t="s">
        <v>157</v>
      </c>
      <c r="W48" s="88">
        <v>4.0</v>
      </c>
      <c r="X48" s="87" t="s">
        <v>158</v>
      </c>
      <c r="Y48" s="129" t="s">
        <v>185</v>
      </c>
      <c r="Z48" s="130" t="s">
        <v>284</v>
      </c>
      <c r="AA48" s="87" t="s">
        <v>753</v>
      </c>
      <c r="AB48" s="94" t="s">
        <v>130</v>
      </c>
      <c r="AC48" s="130" t="s">
        <v>161</v>
      </c>
      <c r="AD48" s="87" t="s">
        <v>754</v>
      </c>
      <c r="AE48" s="95" t="s">
        <v>286</v>
      </c>
      <c r="AF48" s="131" t="s">
        <v>287</v>
      </c>
      <c r="AG48" s="97">
        <v>453.0</v>
      </c>
      <c r="AH48" s="98">
        <v>1.104E8</v>
      </c>
      <c r="AI48" s="99">
        <v>44246.0</v>
      </c>
      <c r="AJ48" s="100">
        <v>56636.0</v>
      </c>
      <c r="AK48" s="101">
        <v>44250.0</v>
      </c>
      <c r="AL48" s="151" t="s">
        <v>601</v>
      </c>
      <c r="AM48" s="102">
        <v>44433.0</v>
      </c>
      <c r="AN48" s="103">
        <v>6.0</v>
      </c>
      <c r="AO48" s="103">
        <v>0.0</v>
      </c>
      <c r="AP48" s="103" t="str">
        <f>6*30</f>
        <v>180</v>
      </c>
      <c r="AQ48" s="103" t="s">
        <v>288</v>
      </c>
      <c r="AR48" s="104">
        <v>2.76E7</v>
      </c>
      <c r="AS48" s="104">
        <v>4600000.0</v>
      </c>
      <c r="AT48" s="106" t="s">
        <v>755</v>
      </c>
      <c r="AU48" s="104">
        <v>2.76E7</v>
      </c>
      <c r="AV48" s="107">
        <v>44251.0</v>
      </c>
      <c r="AW48" s="108" t="s">
        <v>756</v>
      </c>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132"/>
      <c r="BV48" s="150"/>
      <c r="BW48" s="132"/>
      <c r="BX48" s="132"/>
      <c r="BY48" s="150"/>
      <c r="BZ48" s="152"/>
      <c r="CA48" s="132"/>
      <c r="CB48" s="150"/>
      <c r="CC48" s="114" t="str">
        <f t="shared" si="1"/>
        <v>$ 27,600,000</v>
      </c>
      <c r="CD48" s="115" t="str">
        <f t="shared" si="2"/>
        <v>300</v>
      </c>
      <c r="CE48" s="94"/>
      <c r="CF48" s="135">
        <v>44433.0</v>
      </c>
      <c r="CG48" s="117" t="s">
        <v>136</v>
      </c>
      <c r="CH48" s="103" t="s">
        <v>757</v>
      </c>
      <c r="CI48" s="118" t="s">
        <v>279</v>
      </c>
      <c r="CJ48" s="84"/>
      <c r="CK48" s="84"/>
      <c r="CL48" s="101">
        <v>44250.0</v>
      </c>
      <c r="CM48" s="101" t="s">
        <v>601</v>
      </c>
      <c r="CN48" s="119" t="s">
        <v>758</v>
      </c>
      <c r="CO48" s="120" t="s">
        <v>759</v>
      </c>
      <c r="CP48" s="121" t="s">
        <v>608</v>
      </c>
      <c r="CQ48" s="89"/>
      <c r="CR48" s="108"/>
      <c r="CS48" s="89"/>
      <c r="CT48" s="102"/>
      <c r="CU48" s="90"/>
      <c r="CV48" s="105"/>
      <c r="CW48" s="102"/>
      <c r="CX48" s="123"/>
      <c r="CY48" s="123" t="s">
        <v>175</v>
      </c>
      <c r="CZ48" s="103" t="s">
        <v>143</v>
      </c>
      <c r="DA48" s="103" t="s">
        <v>144</v>
      </c>
      <c r="DB48" s="103"/>
      <c r="DC48" s="123" t="s">
        <v>146</v>
      </c>
      <c r="DD48" s="84"/>
      <c r="DE48" s="84"/>
      <c r="DF48" s="84"/>
      <c r="DG48" s="84"/>
      <c r="DH48" s="52"/>
      <c r="DI48" s="52"/>
      <c r="DJ48" s="52"/>
      <c r="DK48" s="52"/>
      <c r="DL48" s="52"/>
      <c r="DM48" s="52"/>
    </row>
    <row r="49" ht="25.5" customHeight="1">
      <c r="A49" s="124">
        <v>47.0</v>
      </c>
      <c r="B49" s="86" t="s">
        <v>120</v>
      </c>
      <c r="C49" s="87" t="s">
        <v>760</v>
      </c>
      <c r="D49" s="88" t="s">
        <v>761</v>
      </c>
      <c r="E49" s="89" t="s">
        <v>123</v>
      </c>
      <c r="F49" s="89" t="s">
        <v>124</v>
      </c>
      <c r="G49" s="90">
        <v>1.010213776E9</v>
      </c>
      <c r="H49" s="90">
        <v>9.0</v>
      </c>
      <c r="I49" s="89" t="s">
        <v>149</v>
      </c>
      <c r="J49" s="163">
        <v>34406.0</v>
      </c>
      <c r="K49" s="164">
        <v>13.0</v>
      </c>
      <c r="L49" s="165">
        <v>3.0</v>
      </c>
      <c r="M49" s="165">
        <v>1994.0</v>
      </c>
      <c r="N49" s="127" t="s">
        <v>198</v>
      </c>
      <c r="O49" s="87" t="s">
        <v>762</v>
      </c>
      <c r="P49" s="92" t="s">
        <v>127</v>
      </c>
      <c r="Q49" s="87">
        <v>3.133986043E9</v>
      </c>
      <c r="R49" s="93" t="s">
        <v>763</v>
      </c>
      <c r="S49" s="93" t="s">
        <v>764</v>
      </c>
      <c r="T49" s="103" t="s">
        <v>299</v>
      </c>
      <c r="U49" s="92" t="s">
        <v>184</v>
      </c>
      <c r="V49" s="128" t="s">
        <v>157</v>
      </c>
      <c r="W49" s="88">
        <v>1.0</v>
      </c>
      <c r="X49" s="87" t="s">
        <v>158</v>
      </c>
      <c r="Y49" s="129" t="s">
        <v>300</v>
      </c>
      <c r="Z49" s="130" t="s">
        <v>284</v>
      </c>
      <c r="AA49" s="87" t="s">
        <v>765</v>
      </c>
      <c r="AB49" s="94" t="s">
        <v>130</v>
      </c>
      <c r="AC49" s="130" t="s">
        <v>161</v>
      </c>
      <c r="AD49" s="87" t="s">
        <v>766</v>
      </c>
      <c r="AE49" s="95" t="s">
        <v>286</v>
      </c>
      <c r="AF49" s="131" t="s">
        <v>287</v>
      </c>
      <c r="AG49" s="97">
        <v>452.0</v>
      </c>
      <c r="AH49" s="98">
        <v>4.5E7</v>
      </c>
      <c r="AI49" s="99">
        <v>44246.0</v>
      </c>
      <c r="AJ49" s="100">
        <v>56634.0</v>
      </c>
      <c r="AK49" s="101">
        <v>44250.0</v>
      </c>
      <c r="AL49" s="151" t="s">
        <v>601</v>
      </c>
      <c r="AM49" s="88" t="s">
        <v>602</v>
      </c>
      <c r="AN49" s="103">
        <v>10.0</v>
      </c>
      <c r="AO49" s="103">
        <v>0.0</v>
      </c>
      <c r="AP49" s="103">
        <v>300.0</v>
      </c>
      <c r="AQ49" s="103" t="s">
        <v>165</v>
      </c>
      <c r="AR49" s="104">
        <v>4.5E7</v>
      </c>
      <c r="AS49" s="104">
        <v>4500000.0</v>
      </c>
      <c r="AT49" s="106" t="s">
        <v>767</v>
      </c>
      <c r="AU49" s="104">
        <v>4.5E7</v>
      </c>
      <c r="AV49" s="107">
        <v>44251.0</v>
      </c>
      <c r="AW49" s="108" t="s">
        <v>768</v>
      </c>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132" t="s">
        <v>168</v>
      </c>
      <c r="BV49" s="133">
        <v>44555.0</v>
      </c>
      <c r="BW49" s="132">
        <v>66385.0</v>
      </c>
      <c r="BX49" s="134">
        <v>2250000.0</v>
      </c>
      <c r="BY49" s="132">
        <v>856.0</v>
      </c>
      <c r="BZ49" s="132">
        <v>1102.0</v>
      </c>
      <c r="CA49" s="132">
        <v>15.0</v>
      </c>
      <c r="CB49" s="133">
        <v>44571.0</v>
      </c>
      <c r="CC49" s="114" t="str">
        <f t="shared" si="1"/>
        <v>$ 45,000,000</v>
      </c>
      <c r="CD49" s="115" t="str">
        <f t="shared" si="2"/>
        <v>315</v>
      </c>
      <c r="CE49" s="94"/>
      <c r="CF49" s="162">
        <v>44571.0</v>
      </c>
      <c r="CG49" s="117" t="s">
        <v>169</v>
      </c>
      <c r="CH49" s="103" t="s">
        <v>757</v>
      </c>
      <c r="CI49" s="118" t="s">
        <v>769</v>
      </c>
      <c r="CJ49" s="84"/>
      <c r="CK49" s="84"/>
      <c r="CL49" s="101">
        <v>44250.0</v>
      </c>
      <c r="CM49" s="101" t="s">
        <v>601</v>
      </c>
      <c r="CN49" s="119" t="s">
        <v>770</v>
      </c>
      <c r="CO49" s="120" t="s">
        <v>771</v>
      </c>
      <c r="CP49" s="121" t="s">
        <v>608</v>
      </c>
      <c r="CQ49" s="89"/>
      <c r="CR49" s="108"/>
      <c r="CS49" s="89"/>
      <c r="CT49" s="102"/>
      <c r="CU49" s="90"/>
      <c r="CV49" s="105"/>
      <c r="CW49" s="102"/>
      <c r="CX49" s="123"/>
      <c r="CY49" s="123" t="s">
        <v>175</v>
      </c>
      <c r="CZ49" s="103" t="s">
        <v>143</v>
      </c>
      <c r="DA49" s="103" t="s">
        <v>144</v>
      </c>
      <c r="DB49" s="103"/>
      <c r="DC49" s="123" t="s">
        <v>146</v>
      </c>
      <c r="DD49" s="84"/>
      <c r="DE49" s="84"/>
      <c r="DF49" s="84"/>
      <c r="DG49" s="84"/>
      <c r="DH49" s="52"/>
      <c r="DI49" s="52"/>
      <c r="DJ49" s="52"/>
      <c r="DK49" s="52"/>
      <c r="DL49" s="52"/>
      <c r="DM49" s="52"/>
    </row>
    <row r="50" ht="25.5" customHeight="1">
      <c r="A50" s="124">
        <v>48.0</v>
      </c>
      <c r="B50" s="86" t="s">
        <v>120</v>
      </c>
      <c r="C50" s="87" t="s">
        <v>772</v>
      </c>
      <c r="D50" s="88" t="s">
        <v>773</v>
      </c>
      <c r="E50" s="89" t="s">
        <v>123</v>
      </c>
      <c r="F50" s="89" t="s">
        <v>124</v>
      </c>
      <c r="G50" s="90">
        <v>1.024494278E9</v>
      </c>
      <c r="H50" s="90">
        <v>8.0</v>
      </c>
      <c r="I50" s="89" t="s">
        <v>125</v>
      </c>
      <c r="J50" s="137">
        <v>32750.0</v>
      </c>
      <c r="K50" s="138">
        <v>30.0</v>
      </c>
      <c r="L50" s="139">
        <v>8.0</v>
      </c>
      <c r="M50" s="139">
        <v>1989.0</v>
      </c>
      <c r="N50" s="127" t="s">
        <v>198</v>
      </c>
      <c r="O50" s="87" t="s">
        <v>774</v>
      </c>
      <c r="P50" s="92" t="s">
        <v>580</v>
      </c>
      <c r="Q50" s="87">
        <v>3.002913326E9</v>
      </c>
      <c r="R50" s="93" t="s">
        <v>775</v>
      </c>
      <c r="S50" s="93" t="s">
        <v>776</v>
      </c>
      <c r="T50" s="103" t="s">
        <v>323</v>
      </c>
      <c r="U50" s="92" t="s">
        <v>156</v>
      </c>
      <c r="V50" s="128" t="s">
        <v>157</v>
      </c>
      <c r="W50" s="88">
        <v>1.0</v>
      </c>
      <c r="X50" s="87" t="s">
        <v>218</v>
      </c>
      <c r="Y50" s="129" t="s">
        <v>777</v>
      </c>
      <c r="Z50" s="130" t="s">
        <v>778</v>
      </c>
      <c r="AA50" s="87" t="s">
        <v>779</v>
      </c>
      <c r="AB50" s="94" t="s">
        <v>130</v>
      </c>
      <c r="AC50" s="130" t="s">
        <v>161</v>
      </c>
      <c r="AD50" s="87" t="s">
        <v>780</v>
      </c>
      <c r="AE50" s="95" t="s">
        <v>163</v>
      </c>
      <c r="AF50" s="131" t="s">
        <v>164</v>
      </c>
      <c r="AG50" s="97">
        <v>459.0</v>
      </c>
      <c r="AH50" s="98">
        <v>2.8E7</v>
      </c>
      <c r="AI50" s="99">
        <v>44246.0</v>
      </c>
      <c r="AJ50" s="100">
        <v>56571.0</v>
      </c>
      <c r="AK50" s="101">
        <v>44250.0</v>
      </c>
      <c r="AL50" s="151" t="s">
        <v>601</v>
      </c>
      <c r="AM50" s="88" t="s">
        <v>602</v>
      </c>
      <c r="AN50" s="103">
        <v>10.0</v>
      </c>
      <c r="AO50" s="103">
        <v>0.0</v>
      </c>
      <c r="AP50" s="103">
        <v>300.0</v>
      </c>
      <c r="AQ50" s="103" t="s">
        <v>165</v>
      </c>
      <c r="AR50" s="104">
        <v>2.8E7</v>
      </c>
      <c r="AS50" s="104">
        <v>2800000.0</v>
      </c>
      <c r="AT50" s="106" t="s">
        <v>781</v>
      </c>
      <c r="AU50" s="104">
        <v>2.8E7</v>
      </c>
      <c r="AV50" s="107">
        <v>44251.0</v>
      </c>
      <c r="AW50" s="108" t="s">
        <v>782</v>
      </c>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132" t="s">
        <v>168</v>
      </c>
      <c r="BV50" s="133">
        <v>44555.0</v>
      </c>
      <c r="BW50" s="132">
        <v>64276.0</v>
      </c>
      <c r="BX50" s="134">
        <v>1400000.0</v>
      </c>
      <c r="BY50" s="132">
        <v>831.0</v>
      </c>
      <c r="BZ50" s="132">
        <v>1088.0</v>
      </c>
      <c r="CA50" s="132">
        <v>15.0</v>
      </c>
      <c r="CB50" s="133">
        <v>44571.0</v>
      </c>
      <c r="CC50" s="114" t="str">
        <f t="shared" si="1"/>
        <v>$ 28,000,000</v>
      </c>
      <c r="CD50" s="115" t="str">
        <f t="shared" si="2"/>
        <v>315</v>
      </c>
      <c r="CE50" s="94"/>
      <c r="CF50" s="162">
        <v>44571.0</v>
      </c>
      <c r="CG50" s="117" t="s">
        <v>169</v>
      </c>
      <c r="CH50" s="103" t="s">
        <v>778</v>
      </c>
      <c r="CI50" s="118" t="s">
        <v>783</v>
      </c>
      <c r="CJ50" s="84"/>
      <c r="CK50" s="84"/>
      <c r="CL50" s="101">
        <v>44250.0</v>
      </c>
      <c r="CM50" s="101" t="s">
        <v>601</v>
      </c>
      <c r="CN50" s="119" t="s">
        <v>784</v>
      </c>
      <c r="CO50" s="120" t="s">
        <v>785</v>
      </c>
      <c r="CP50" s="121" t="s">
        <v>294</v>
      </c>
      <c r="CQ50" s="89"/>
      <c r="CR50" s="108"/>
      <c r="CS50" s="89"/>
      <c r="CT50" s="102"/>
      <c r="CU50" s="90"/>
      <c r="CV50" s="105"/>
      <c r="CW50" s="102"/>
      <c r="CX50" s="123"/>
      <c r="CY50" s="123" t="s">
        <v>175</v>
      </c>
      <c r="CZ50" s="103" t="s">
        <v>143</v>
      </c>
      <c r="DA50" s="103" t="s">
        <v>144</v>
      </c>
      <c r="DB50" s="103"/>
      <c r="DC50" s="123" t="s">
        <v>146</v>
      </c>
      <c r="DD50" s="84"/>
      <c r="DE50" s="84"/>
      <c r="DF50" s="84"/>
      <c r="DG50" s="84"/>
      <c r="DH50" s="52"/>
      <c r="DI50" s="52"/>
      <c r="DJ50" s="52"/>
      <c r="DK50" s="52"/>
      <c r="DL50" s="52"/>
      <c r="DM50" s="52"/>
    </row>
    <row r="51" ht="25.5" customHeight="1">
      <c r="A51" s="124">
        <v>49.0</v>
      </c>
      <c r="B51" s="86" t="s">
        <v>120</v>
      </c>
      <c r="C51" s="87" t="s">
        <v>786</v>
      </c>
      <c r="D51" s="88" t="s">
        <v>787</v>
      </c>
      <c r="E51" s="89" t="s">
        <v>123</v>
      </c>
      <c r="F51" s="89" t="s">
        <v>124</v>
      </c>
      <c r="G51" s="90">
        <v>5.2286962E7</v>
      </c>
      <c r="H51" s="90">
        <v>7.0</v>
      </c>
      <c r="I51" s="89" t="s">
        <v>125</v>
      </c>
      <c r="J51" s="137">
        <v>27960.0</v>
      </c>
      <c r="K51" s="138">
        <v>19.0</v>
      </c>
      <c r="L51" s="139">
        <v>7.0</v>
      </c>
      <c r="M51" s="139">
        <v>1976.0</v>
      </c>
      <c r="N51" s="127" t="s">
        <v>198</v>
      </c>
      <c r="O51" s="87" t="s">
        <v>788</v>
      </c>
      <c r="P51" s="92" t="s">
        <v>127</v>
      </c>
      <c r="Q51" s="87">
        <v>3.19454923E9</v>
      </c>
      <c r="R51" s="93" t="s">
        <v>789</v>
      </c>
      <c r="S51" s="93" t="s">
        <v>790</v>
      </c>
      <c r="T51" s="103" t="s">
        <v>258</v>
      </c>
      <c r="U51" s="92" t="s">
        <v>233</v>
      </c>
      <c r="V51" s="128" t="s">
        <v>157</v>
      </c>
      <c r="W51" s="88">
        <v>2.0</v>
      </c>
      <c r="X51" s="87" t="s">
        <v>158</v>
      </c>
      <c r="Y51" s="129" t="s">
        <v>791</v>
      </c>
      <c r="Z51" s="130" t="s">
        <v>479</v>
      </c>
      <c r="AA51" s="155" t="s">
        <v>792</v>
      </c>
      <c r="AB51" s="94" t="s">
        <v>130</v>
      </c>
      <c r="AC51" s="130" t="s">
        <v>161</v>
      </c>
      <c r="AD51" s="87" t="s">
        <v>571</v>
      </c>
      <c r="AE51" s="95" t="s">
        <v>482</v>
      </c>
      <c r="AF51" s="131" t="s">
        <v>483</v>
      </c>
      <c r="AG51" s="97">
        <v>448.0</v>
      </c>
      <c r="AH51" s="98">
        <v>4.5E8</v>
      </c>
      <c r="AI51" s="99">
        <v>44246.0</v>
      </c>
      <c r="AJ51" s="100">
        <v>56423.0</v>
      </c>
      <c r="AK51" s="101">
        <v>44250.0</v>
      </c>
      <c r="AL51" s="151" t="s">
        <v>601</v>
      </c>
      <c r="AM51" s="88" t="s">
        <v>602</v>
      </c>
      <c r="AN51" s="103">
        <v>10.0</v>
      </c>
      <c r="AO51" s="103">
        <v>0.0</v>
      </c>
      <c r="AP51" s="103">
        <v>300.0</v>
      </c>
      <c r="AQ51" s="103" t="s">
        <v>165</v>
      </c>
      <c r="AR51" s="104">
        <v>5.0E7</v>
      </c>
      <c r="AS51" s="104">
        <v>5000000.0</v>
      </c>
      <c r="AT51" s="106" t="s">
        <v>793</v>
      </c>
      <c r="AU51" s="104">
        <v>5.0E7</v>
      </c>
      <c r="AV51" s="107">
        <v>44251.0</v>
      </c>
      <c r="AW51" s="108" t="s">
        <v>794</v>
      </c>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132" t="s">
        <v>168</v>
      </c>
      <c r="BV51" s="133">
        <v>44554.0</v>
      </c>
      <c r="BW51" s="132">
        <v>68702.0</v>
      </c>
      <c r="BX51" s="134">
        <v>2500000.0</v>
      </c>
      <c r="BY51" s="132">
        <v>821.0</v>
      </c>
      <c r="BZ51" s="132">
        <v>1105.0</v>
      </c>
      <c r="CA51" s="132">
        <v>15.0</v>
      </c>
      <c r="CB51" s="133">
        <v>44571.0</v>
      </c>
      <c r="CC51" s="114" t="str">
        <f t="shared" si="1"/>
        <v>$ 50,000,000</v>
      </c>
      <c r="CD51" s="115" t="str">
        <f t="shared" si="2"/>
        <v>315</v>
      </c>
      <c r="CE51" s="94"/>
      <c r="CF51" s="162">
        <v>44571.0</v>
      </c>
      <c r="CG51" s="117" t="s">
        <v>169</v>
      </c>
      <c r="CH51" s="103" t="s">
        <v>479</v>
      </c>
      <c r="CI51" s="118" t="s">
        <v>574</v>
      </c>
      <c r="CJ51" s="84"/>
      <c r="CK51" s="84"/>
      <c r="CL51" s="101">
        <v>44250.0</v>
      </c>
      <c r="CM51" s="101" t="s">
        <v>601</v>
      </c>
      <c r="CN51" s="119" t="s">
        <v>795</v>
      </c>
      <c r="CO51" s="120" t="s">
        <v>796</v>
      </c>
      <c r="CP51" s="121" t="s">
        <v>420</v>
      </c>
      <c r="CQ51" s="89"/>
      <c r="CR51" s="108"/>
      <c r="CS51" s="89"/>
      <c r="CT51" s="102"/>
      <c r="CU51" s="90"/>
      <c r="CV51" s="105"/>
      <c r="CW51" s="102"/>
      <c r="CX51" s="123"/>
      <c r="CY51" s="123" t="s">
        <v>175</v>
      </c>
      <c r="CZ51" s="103" t="s">
        <v>143</v>
      </c>
      <c r="DA51" s="103" t="s">
        <v>144</v>
      </c>
      <c r="DB51" s="103"/>
      <c r="DC51" s="123" t="s">
        <v>146</v>
      </c>
      <c r="DD51" s="84"/>
      <c r="DE51" s="84"/>
      <c r="DF51" s="84"/>
      <c r="DG51" s="84"/>
      <c r="DH51" s="52"/>
      <c r="DI51" s="52"/>
      <c r="DJ51" s="52"/>
      <c r="DK51" s="52"/>
      <c r="DL51" s="52"/>
      <c r="DM51" s="52"/>
    </row>
    <row r="52" ht="25.5" customHeight="1">
      <c r="A52" s="124">
        <v>50.0</v>
      </c>
      <c r="B52" s="86" t="s">
        <v>120</v>
      </c>
      <c r="C52" s="87" t="s">
        <v>797</v>
      </c>
      <c r="D52" s="88" t="s">
        <v>798</v>
      </c>
      <c r="E52" s="89" t="s">
        <v>123</v>
      </c>
      <c r="F52" s="89" t="s">
        <v>124</v>
      </c>
      <c r="G52" s="90">
        <v>8.0133346E7</v>
      </c>
      <c r="H52" s="90">
        <v>5.0</v>
      </c>
      <c r="I52" s="89" t="s">
        <v>149</v>
      </c>
      <c r="J52" s="137">
        <v>29847.0</v>
      </c>
      <c r="K52" s="138">
        <v>18.0</v>
      </c>
      <c r="L52" s="139">
        <v>9.0</v>
      </c>
      <c r="M52" s="139">
        <v>1981.0</v>
      </c>
      <c r="N52" s="127" t="s">
        <v>799</v>
      </c>
      <c r="O52" s="87" t="s">
        <v>800</v>
      </c>
      <c r="P52" s="92" t="s">
        <v>127</v>
      </c>
      <c r="Q52" s="87">
        <v>3.214736264E9</v>
      </c>
      <c r="R52" s="93" t="s">
        <v>801</v>
      </c>
      <c r="S52" s="93" t="s">
        <v>802</v>
      </c>
      <c r="T52" s="103" t="s">
        <v>803</v>
      </c>
      <c r="U52" s="92" t="s">
        <v>184</v>
      </c>
      <c r="V52" s="128" t="s">
        <v>157</v>
      </c>
      <c r="W52" s="88">
        <v>3.0</v>
      </c>
      <c r="X52" s="87" t="s">
        <v>158</v>
      </c>
      <c r="Y52" s="129" t="s">
        <v>300</v>
      </c>
      <c r="Z52" s="130" t="s">
        <v>804</v>
      </c>
      <c r="AA52" s="87" t="s">
        <v>805</v>
      </c>
      <c r="AB52" s="94" t="s">
        <v>130</v>
      </c>
      <c r="AC52" s="130" t="s">
        <v>161</v>
      </c>
      <c r="AD52" s="87" t="s">
        <v>806</v>
      </c>
      <c r="AE52" s="95" t="s">
        <v>163</v>
      </c>
      <c r="AF52" s="131" t="s">
        <v>164</v>
      </c>
      <c r="AG52" s="97">
        <v>474.0</v>
      </c>
      <c r="AH52" s="98">
        <v>8.6E7</v>
      </c>
      <c r="AI52" s="99">
        <v>44250.0</v>
      </c>
      <c r="AJ52" s="100">
        <v>56066.0</v>
      </c>
      <c r="AK52" s="101">
        <v>44250.0</v>
      </c>
      <c r="AL52" s="151" t="s">
        <v>601</v>
      </c>
      <c r="AM52" s="88" t="s">
        <v>602</v>
      </c>
      <c r="AN52" s="103">
        <v>10.0</v>
      </c>
      <c r="AO52" s="103">
        <v>0.0</v>
      </c>
      <c r="AP52" s="103">
        <v>300.0</v>
      </c>
      <c r="AQ52" s="103" t="s">
        <v>165</v>
      </c>
      <c r="AR52" s="104">
        <v>4.3E7</v>
      </c>
      <c r="AS52" s="104">
        <v>4300000.0</v>
      </c>
      <c r="AT52" s="106" t="s">
        <v>807</v>
      </c>
      <c r="AU52" s="104">
        <v>4.3E7</v>
      </c>
      <c r="AV52" s="107">
        <v>44251.0</v>
      </c>
      <c r="AW52" s="108" t="s">
        <v>808</v>
      </c>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132"/>
      <c r="BV52" s="150"/>
      <c r="BW52" s="132"/>
      <c r="BX52" s="132"/>
      <c r="BY52" s="150"/>
      <c r="BZ52" s="152"/>
      <c r="CA52" s="132"/>
      <c r="CB52" s="150"/>
      <c r="CC52" s="114" t="str">
        <f t="shared" si="1"/>
        <v>$ 43,000,000</v>
      </c>
      <c r="CD52" s="115" t="str">
        <f t="shared" si="2"/>
        <v>300</v>
      </c>
      <c r="CE52" s="94"/>
      <c r="CF52" s="141">
        <v>44561.0</v>
      </c>
      <c r="CG52" s="117" t="s">
        <v>136</v>
      </c>
      <c r="CH52" s="103" t="s">
        <v>809</v>
      </c>
      <c r="CI52" s="118" t="s">
        <v>810</v>
      </c>
      <c r="CJ52" s="84"/>
      <c r="CK52" s="84"/>
      <c r="CL52" s="101">
        <v>44250.0</v>
      </c>
      <c r="CM52" s="101" t="s">
        <v>601</v>
      </c>
      <c r="CN52" s="119" t="s">
        <v>811</v>
      </c>
      <c r="CO52" s="120" t="s">
        <v>812</v>
      </c>
      <c r="CP52" s="121" t="s">
        <v>141</v>
      </c>
      <c r="CQ52" s="89"/>
      <c r="CR52" s="108"/>
      <c r="CS52" s="89"/>
      <c r="CT52" s="102"/>
      <c r="CU52" s="90"/>
      <c r="CV52" s="105"/>
      <c r="CW52" s="102"/>
      <c r="CX52" s="123"/>
      <c r="CY52" s="123" t="s">
        <v>175</v>
      </c>
      <c r="CZ52" s="103" t="s">
        <v>143</v>
      </c>
      <c r="DA52" s="103" t="s">
        <v>144</v>
      </c>
      <c r="DB52" s="103"/>
      <c r="DC52" s="123" t="s">
        <v>146</v>
      </c>
      <c r="DD52" s="84"/>
      <c r="DE52" s="84"/>
      <c r="DF52" s="84"/>
      <c r="DG52" s="84"/>
      <c r="DH52" s="52"/>
      <c r="DI52" s="52"/>
      <c r="DJ52" s="52"/>
      <c r="DK52" s="52"/>
      <c r="DL52" s="52"/>
      <c r="DM52" s="52"/>
    </row>
    <row r="53" ht="25.5" customHeight="1">
      <c r="A53" s="124">
        <v>51.0</v>
      </c>
      <c r="B53" s="86" t="s">
        <v>120</v>
      </c>
      <c r="C53" s="87" t="s">
        <v>813</v>
      </c>
      <c r="D53" s="88" t="s">
        <v>814</v>
      </c>
      <c r="E53" s="89" t="s">
        <v>123</v>
      </c>
      <c r="F53" s="89" t="s">
        <v>124</v>
      </c>
      <c r="G53" s="90">
        <v>7.9583314E7</v>
      </c>
      <c r="H53" s="90">
        <v>6.0</v>
      </c>
      <c r="I53" s="89" t="s">
        <v>149</v>
      </c>
      <c r="J53" s="137">
        <v>26455.0</v>
      </c>
      <c r="K53" s="138">
        <v>5.0</v>
      </c>
      <c r="L53" s="139">
        <v>6.0</v>
      </c>
      <c r="M53" s="139">
        <v>1972.0</v>
      </c>
      <c r="N53" s="127" t="s">
        <v>815</v>
      </c>
      <c r="O53" s="87" t="s">
        <v>816</v>
      </c>
      <c r="P53" s="92" t="s">
        <v>817</v>
      </c>
      <c r="Q53" s="87">
        <v>3.124133176E9</v>
      </c>
      <c r="R53" s="93" t="s">
        <v>818</v>
      </c>
      <c r="S53" s="93" t="s">
        <v>819</v>
      </c>
      <c r="T53" s="103" t="s">
        <v>258</v>
      </c>
      <c r="U53" s="92" t="s">
        <v>184</v>
      </c>
      <c r="V53" s="128" t="s">
        <v>157</v>
      </c>
      <c r="W53" s="88">
        <v>1.0</v>
      </c>
      <c r="X53" s="87" t="s">
        <v>218</v>
      </c>
      <c r="Y53" s="129" t="s">
        <v>218</v>
      </c>
      <c r="Z53" s="130" t="s">
        <v>205</v>
      </c>
      <c r="AA53" s="87" t="s">
        <v>820</v>
      </c>
      <c r="AB53" s="94" t="s">
        <v>130</v>
      </c>
      <c r="AC53" s="130" t="s">
        <v>161</v>
      </c>
      <c r="AD53" s="87" t="s">
        <v>821</v>
      </c>
      <c r="AE53" s="95" t="s">
        <v>163</v>
      </c>
      <c r="AF53" s="131" t="s">
        <v>164</v>
      </c>
      <c r="AG53" s="97">
        <v>460.0</v>
      </c>
      <c r="AH53" s="98">
        <v>2.7E7</v>
      </c>
      <c r="AI53" s="99">
        <v>44249.0</v>
      </c>
      <c r="AJ53" s="100">
        <v>56707.0</v>
      </c>
      <c r="AK53" s="101">
        <v>44250.0</v>
      </c>
      <c r="AL53" s="151" t="s">
        <v>601</v>
      </c>
      <c r="AM53" s="88" t="s">
        <v>602</v>
      </c>
      <c r="AN53" s="103">
        <v>10.0</v>
      </c>
      <c r="AO53" s="103">
        <v>0.0</v>
      </c>
      <c r="AP53" s="103">
        <v>300.0</v>
      </c>
      <c r="AQ53" s="103" t="s">
        <v>165</v>
      </c>
      <c r="AR53" s="104">
        <v>2.7E7</v>
      </c>
      <c r="AS53" s="104">
        <v>2700000.0</v>
      </c>
      <c r="AT53" s="106" t="s">
        <v>822</v>
      </c>
      <c r="AU53" s="104">
        <v>2.7E7</v>
      </c>
      <c r="AV53" s="107">
        <v>44251.0</v>
      </c>
      <c r="AW53" s="108" t="s">
        <v>823</v>
      </c>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132"/>
      <c r="BV53" s="150"/>
      <c r="BW53" s="132"/>
      <c r="BX53" s="132"/>
      <c r="BY53" s="150"/>
      <c r="BZ53" s="152"/>
      <c r="CA53" s="132"/>
      <c r="CB53" s="150"/>
      <c r="CC53" s="114" t="str">
        <f t="shared" si="1"/>
        <v>$ 27,000,000</v>
      </c>
      <c r="CD53" s="115" t="str">
        <f t="shared" si="2"/>
        <v>300</v>
      </c>
      <c r="CE53" s="94"/>
      <c r="CF53" s="135">
        <v>44555.0</v>
      </c>
      <c r="CG53" s="117" t="s">
        <v>136</v>
      </c>
      <c r="CH53" s="103" t="s">
        <v>495</v>
      </c>
      <c r="CI53" s="118" t="s">
        <v>196</v>
      </c>
      <c r="CJ53" s="84"/>
      <c r="CK53" s="84"/>
      <c r="CL53" s="101">
        <v>44250.0</v>
      </c>
      <c r="CM53" s="101" t="s">
        <v>601</v>
      </c>
      <c r="CN53" s="119" t="s">
        <v>824</v>
      </c>
      <c r="CO53" s="120" t="s">
        <v>825</v>
      </c>
      <c r="CP53" s="121" t="s">
        <v>309</v>
      </c>
      <c r="CQ53" s="89"/>
      <c r="CR53" s="108"/>
      <c r="CS53" s="89"/>
      <c r="CT53" s="102"/>
      <c r="CU53" s="90"/>
      <c r="CV53" s="105"/>
      <c r="CW53" s="102"/>
      <c r="CX53" s="123"/>
      <c r="CY53" s="123" t="s">
        <v>175</v>
      </c>
      <c r="CZ53" s="103" t="s">
        <v>143</v>
      </c>
      <c r="DA53" s="103" t="s">
        <v>144</v>
      </c>
      <c r="DB53" s="103"/>
      <c r="DC53" s="123" t="s">
        <v>146</v>
      </c>
      <c r="DD53" s="84"/>
      <c r="DE53" s="84"/>
      <c r="DF53" s="84"/>
      <c r="DG53" s="84"/>
      <c r="DH53" s="52"/>
      <c r="DI53" s="52"/>
      <c r="DJ53" s="52"/>
      <c r="DK53" s="52"/>
      <c r="DL53" s="52"/>
      <c r="DM53" s="52"/>
    </row>
    <row r="54" ht="25.5" customHeight="1">
      <c r="A54" s="124">
        <v>52.0</v>
      </c>
      <c r="B54" s="86" t="s">
        <v>120</v>
      </c>
      <c r="C54" s="87" t="s">
        <v>826</v>
      </c>
      <c r="D54" s="88" t="s">
        <v>827</v>
      </c>
      <c r="E54" s="89" t="s">
        <v>123</v>
      </c>
      <c r="F54" s="89" t="s">
        <v>124</v>
      </c>
      <c r="G54" s="90">
        <v>1.023011923E9</v>
      </c>
      <c r="H54" s="90">
        <v>5.0</v>
      </c>
      <c r="I54" s="89" t="s">
        <v>125</v>
      </c>
      <c r="J54" s="137">
        <v>35157.0</v>
      </c>
      <c r="K54" s="138">
        <v>2.0</v>
      </c>
      <c r="L54" s="139">
        <v>4.0</v>
      </c>
      <c r="M54" s="139">
        <v>1996.0</v>
      </c>
      <c r="N54" s="127" t="s">
        <v>198</v>
      </c>
      <c r="O54" s="87" t="s">
        <v>828</v>
      </c>
      <c r="P54" s="92" t="s">
        <v>580</v>
      </c>
      <c r="Q54" s="87">
        <v>3.502147553E9</v>
      </c>
      <c r="R54" s="93" t="s">
        <v>829</v>
      </c>
      <c r="S54" s="93" t="s">
        <v>830</v>
      </c>
      <c r="T54" s="103" t="s">
        <v>155</v>
      </c>
      <c r="U54" s="92" t="s">
        <v>156</v>
      </c>
      <c r="V54" s="128" t="s">
        <v>157</v>
      </c>
      <c r="W54" s="88">
        <v>1.0</v>
      </c>
      <c r="X54" s="87" t="s">
        <v>741</v>
      </c>
      <c r="Y54" s="129" t="s">
        <v>741</v>
      </c>
      <c r="Z54" s="130" t="s">
        <v>284</v>
      </c>
      <c r="AA54" s="87" t="s">
        <v>831</v>
      </c>
      <c r="AB54" s="94" t="s">
        <v>130</v>
      </c>
      <c r="AC54" s="130" t="s">
        <v>161</v>
      </c>
      <c r="AD54" s="87" t="s">
        <v>832</v>
      </c>
      <c r="AE54" s="95" t="s">
        <v>286</v>
      </c>
      <c r="AF54" s="131" t="s">
        <v>287</v>
      </c>
      <c r="AG54" s="97">
        <v>438.0</v>
      </c>
      <c r="AH54" s="98">
        <v>2.3E7</v>
      </c>
      <c r="AI54" s="99">
        <v>44245.0</v>
      </c>
      <c r="AJ54" s="100">
        <v>56835.0</v>
      </c>
      <c r="AK54" s="101">
        <v>44250.0</v>
      </c>
      <c r="AL54" s="151" t="s">
        <v>601</v>
      </c>
      <c r="AM54" s="88" t="s">
        <v>602</v>
      </c>
      <c r="AN54" s="103">
        <v>10.0</v>
      </c>
      <c r="AO54" s="103">
        <v>0.0</v>
      </c>
      <c r="AP54" s="103">
        <v>300.0</v>
      </c>
      <c r="AQ54" s="103" t="s">
        <v>165</v>
      </c>
      <c r="AR54" s="104">
        <v>2.3E7</v>
      </c>
      <c r="AS54" s="104">
        <v>2300000.0</v>
      </c>
      <c r="AT54" s="106" t="s">
        <v>833</v>
      </c>
      <c r="AU54" s="104">
        <v>2.3E7</v>
      </c>
      <c r="AV54" s="107">
        <v>44251.0</v>
      </c>
      <c r="AW54" s="108" t="s">
        <v>834</v>
      </c>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132" t="s">
        <v>168</v>
      </c>
      <c r="BV54" s="133">
        <v>44554.0</v>
      </c>
      <c r="BW54" s="132">
        <v>66386.0</v>
      </c>
      <c r="BX54" s="134">
        <v>1150000.0</v>
      </c>
      <c r="BY54" s="132">
        <v>857.0</v>
      </c>
      <c r="BZ54" s="132">
        <v>1100.0</v>
      </c>
      <c r="CA54" s="132">
        <v>15.0</v>
      </c>
      <c r="CB54" s="133">
        <v>44571.0</v>
      </c>
      <c r="CC54" s="114" t="str">
        <f t="shared" si="1"/>
        <v>$ 23,000,000</v>
      </c>
      <c r="CD54" s="115" t="str">
        <f t="shared" si="2"/>
        <v>315</v>
      </c>
      <c r="CE54" s="94"/>
      <c r="CF54" s="135">
        <v>44571.0</v>
      </c>
      <c r="CG54" s="117" t="s">
        <v>169</v>
      </c>
      <c r="CH54" s="103" t="s">
        <v>757</v>
      </c>
      <c r="CI54" s="118" t="s">
        <v>279</v>
      </c>
      <c r="CJ54" s="84"/>
      <c r="CK54" s="84"/>
      <c r="CL54" s="101">
        <v>44250.0</v>
      </c>
      <c r="CM54" s="101" t="s">
        <v>601</v>
      </c>
      <c r="CN54" s="119" t="s">
        <v>835</v>
      </c>
      <c r="CO54" s="120" t="s">
        <v>836</v>
      </c>
      <c r="CP54" s="121" t="s">
        <v>174</v>
      </c>
      <c r="CQ54" s="89"/>
      <c r="CR54" s="108"/>
      <c r="CS54" s="89"/>
      <c r="CT54" s="102"/>
      <c r="CU54" s="90"/>
      <c r="CV54" s="105"/>
      <c r="CW54" s="102"/>
      <c r="CX54" s="123"/>
      <c r="CY54" s="123" t="s">
        <v>175</v>
      </c>
      <c r="CZ54" s="103" t="s">
        <v>143</v>
      </c>
      <c r="DA54" s="103" t="s">
        <v>144</v>
      </c>
      <c r="DB54" s="103"/>
      <c r="DC54" s="123" t="s">
        <v>146</v>
      </c>
      <c r="DD54" s="84"/>
      <c r="DE54" s="84"/>
      <c r="DF54" s="84"/>
      <c r="DG54" s="84"/>
      <c r="DH54" s="52"/>
      <c r="DI54" s="52"/>
      <c r="DJ54" s="52"/>
      <c r="DK54" s="52"/>
      <c r="DL54" s="52"/>
      <c r="DM54" s="52"/>
    </row>
    <row r="55" ht="25.5" customHeight="1">
      <c r="A55" s="124">
        <v>53.0</v>
      </c>
      <c r="B55" s="86" t="s">
        <v>120</v>
      </c>
      <c r="C55" s="87" t="s">
        <v>837</v>
      </c>
      <c r="D55" s="88" t="s">
        <v>838</v>
      </c>
      <c r="E55" s="89" t="s">
        <v>123</v>
      </c>
      <c r="F55" s="89" t="s">
        <v>124</v>
      </c>
      <c r="G55" s="90">
        <v>5.2434187E7</v>
      </c>
      <c r="H55" s="90">
        <v>0.0</v>
      </c>
      <c r="I55" s="89" t="s">
        <v>125</v>
      </c>
      <c r="J55" s="137">
        <v>28133.0</v>
      </c>
      <c r="K55" s="138">
        <v>8.0</v>
      </c>
      <c r="L55" s="139">
        <v>1.0</v>
      </c>
      <c r="M55" s="139">
        <v>1977.0</v>
      </c>
      <c r="N55" s="127" t="s">
        <v>198</v>
      </c>
      <c r="O55" s="87" t="s">
        <v>839</v>
      </c>
      <c r="P55" s="92" t="s">
        <v>127</v>
      </c>
      <c r="Q55" s="87">
        <v>3.118845979E9</v>
      </c>
      <c r="R55" s="93" t="s">
        <v>840</v>
      </c>
      <c r="S55" s="93" t="s">
        <v>841</v>
      </c>
      <c r="T55" s="103" t="s">
        <v>258</v>
      </c>
      <c r="U55" s="92" t="s">
        <v>184</v>
      </c>
      <c r="V55" s="128" t="s">
        <v>157</v>
      </c>
      <c r="W55" s="88">
        <v>1.0</v>
      </c>
      <c r="X55" s="87" t="s">
        <v>741</v>
      </c>
      <c r="Y55" s="129" t="s">
        <v>741</v>
      </c>
      <c r="Z55" s="130" t="s">
        <v>533</v>
      </c>
      <c r="AA55" s="87" t="s">
        <v>842</v>
      </c>
      <c r="AB55" s="94" t="s">
        <v>130</v>
      </c>
      <c r="AC55" s="130" t="s">
        <v>161</v>
      </c>
      <c r="AD55" s="87" t="s">
        <v>843</v>
      </c>
      <c r="AE55" s="95" t="s">
        <v>163</v>
      </c>
      <c r="AF55" s="131" t="s">
        <v>164</v>
      </c>
      <c r="AG55" s="97">
        <v>461.0</v>
      </c>
      <c r="AH55" s="98">
        <v>7.5E7</v>
      </c>
      <c r="AI55" s="99">
        <v>44249.0</v>
      </c>
      <c r="AJ55" s="100">
        <v>55943.0</v>
      </c>
      <c r="AK55" s="101">
        <v>44251.0</v>
      </c>
      <c r="AL55" s="101">
        <v>44252.0</v>
      </c>
      <c r="AM55" s="101">
        <v>44556.0</v>
      </c>
      <c r="AN55" s="103">
        <v>10.0</v>
      </c>
      <c r="AO55" s="103">
        <v>0.0</v>
      </c>
      <c r="AP55" s="103">
        <v>300.0</v>
      </c>
      <c r="AQ55" s="103" t="s">
        <v>165</v>
      </c>
      <c r="AR55" s="104">
        <v>2.5E7</v>
      </c>
      <c r="AS55" s="104">
        <v>2500000.0</v>
      </c>
      <c r="AT55" s="106" t="s">
        <v>844</v>
      </c>
      <c r="AU55" s="104">
        <v>2.5E7</v>
      </c>
      <c r="AV55" s="107">
        <v>44251.0</v>
      </c>
      <c r="AW55" s="108" t="s">
        <v>845</v>
      </c>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132"/>
      <c r="BV55" s="133"/>
      <c r="BW55" s="132"/>
      <c r="BX55" s="134"/>
      <c r="BY55" s="132"/>
      <c r="BZ55" s="132"/>
      <c r="CA55" s="132"/>
      <c r="CB55" s="133"/>
      <c r="CC55" s="114" t="str">
        <f t="shared" si="1"/>
        <v>$ 25,000,000</v>
      </c>
      <c r="CD55" s="115" t="str">
        <f t="shared" si="2"/>
        <v>300</v>
      </c>
      <c r="CE55" s="94"/>
      <c r="CF55" s="135">
        <v>44556.0</v>
      </c>
      <c r="CG55" s="117" t="s">
        <v>136</v>
      </c>
      <c r="CH55" s="103" t="s">
        <v>170</v>
      </c>
      <c r="CI55" s="118" t="s">
        <v>249</v>
      </c>
      <c r="CJ55" s="84"/>
      <c r="CK55" s="84"/>
      <c r="CL55" s="101">
        <v>44251.0</v>
      </c>
      <c r="CM55" s="101" t="s">
        <v>846</v>
      </c>
      <c r="CN55" s="119" t="s">
        <v>847</v>
      </c>
      <c r="CO55" s="120" t="s">
        <v>848</v>
      </c>
      <c r="CP55" s="121" t="s">
        <v>420</v>
      </c>
      <c r="CQ55" s="89"/>
      <c r="CR55" s="108"/>
      <c r="CS55" s="89"/>
      <c r="CT55" s="102"/>
      <c r="CU55" s="90"/>
      <c r="CV55" s="105"/>
      <c r="CW55" s="102"/>
      <c r="CX55" s="123"/>
      <c r="CY55" s="123" t="s">
        <v>175</v>
      </c>
      <c r="CZ55" s="103" t="s">
        <v>143</v>
      </c>
      <c r="DA55" s="103" t="s">
        <v>144</v>
      </c>
      <c r="DB55" s="103"/>
      <c r="DC55" s="123" t="s">
        <v>146</v>
      </c>
      <c r="DD55" s="84"/>
      <c r="DE55" s="84"/>
      <c r="DF55" s="84"/>
      <c r="DG55" s="84"/>
      <c r="DH55" s="52"/>
      <c r="DI55" s="52"/>
      <c r="DJ55" s="52"/>
      <c r="DK55" s="52"/>
      <c r="DL55" s="52"/>
      <c r="DM55" s="52"/>
    </row>
    <row r="56" ht="25.5" customHeight="1">
      <c r="A56" s="124">
        <v>54.0</v>
      </c>
      <c r="B56" s="86" t="s">
        <v>120</v>
      </c>
      <c r="C56" s="87" t="s">
        <v>849</v>
      </c>
      <c r="D56" s="88" t="s">
        <v>850</v>
      </c>
      <c r="E56" s="89" t="s">
        <v>123</v>
      </c>
      <c r="F56" s="89" t="s">
        <v>124</v>
      </c>
      <c r="G56" s="90">
        <v>1.018442398E9</v>
      </c>
      <c r="H56" s="90">
        <v>9.0</v>
      </c>
      <c r="I56" s="89" t="s">
        <v>125</v>
      </c>
      <c r="J56" s="137">
        <v>33308.0</v>
      </c>
      <c r="K56" s="138">
        <v>11.0</v>
      </c>
      <c r="L56" s="139">
        <v>3.0</v>
      </c>
      <c r="M56" s="139">
        <v>1991.0</v>
      </c>
      <c r="N56" s="127" t="s">
        <v>198</v>
      </c>
      <c r="O56" s="87" t="s">
        <v>851</v>
      </c>
      <c r="P56" s="92" t="s">
        <v>127</v>
      </c>
      <c r="Q56" s="87">
        <v>3.143397685E9</v>
      </c>
      <c r="R56" s="93" t="s">
        <v>852</v>
      </c>
      <c r="S56" s="93" t="s">
        <v>853</v>
      </c>
      <c r="T56" s="103" t="s">
        <v>183</v>
      </c>
      <c r="U56" s="92" t="s">
        <v>184</v>
      </c>
      <c r="V56" s="128" t="s">
        <v>157</v>
      </c>
      <c r="W56" s="88">
        <v>1.0</v>
      </c>
      <c r="X56" s="87" t="s">
        <v>158</v>
      </c>
      <c r="Y56" s="129" t="s">
        <v>854</v>
      </c>
      <c r="Z56" s="130" t="s">
        <v>160</v>
      </c>
      <c r="AA56" s="155" t="s">
        <v>855</v>
      </c>
      <c r="AB56" s="94" t="s">
        <v>130</v>
      </c>
      <c r="AC56" s="130" t="s">
        <v>161</v>
      </c>
      <c r="AD56" s="87" t="s">
        <v>260</v>
      </c>
      <c r="AE56" s="95" t="s">
        <v>163</v>
      </c>
      <c r="AF56" s="131" t="s">
        <v>164</v>
      </c>
      <c r="AG56" s="97">
        <v>405.0</v>
      </c>
      <c r="AH56" s="98">
        <v>8.409352E7</v>
      </c>
      <c r="AI56" s="99">
        <v>44237.0</v>
      </c>
      <c r="AJ56" s="100">
        <v>56012.0</v>
      </c>
      <c r="AK56" s="101">
        <v>44251.0</v>
      </c>
      <c r="AL56" s="151" t="s">
        <v>846</v>
      </c>
      <c r="AM56" s="101">
        <v>44556.0</v>
      </c>
      <c r="AN56" s="103">
        <v>10.0</v>
      </c>
      <c r="AO56" s="103">
        <v>0.0</v>
      </c>
      <c r="AP56" s="103">
        <v>300.0</v>
      </c>
      <c r="AQ56" s="103" t="s">
        <v>165</v>
      </c>
      <c r="AR56" s="104">
        <v>4.204676E7</v>
      </c>
      <c r="AS56" s="104">
        <v>4204676.0</v>
      </c>
      <c r="AT56" s="106" t="s">
        <v>856</v>
      </c>
      <c r="AU56" s="104">
        <v>4.204676E7</v>
      </c>
      <c r="AV56" s="107">
        <v>44252.0</v>
      </c>
      <c r="AW56" s="108" t="s">
        <v>857</v>
      </c>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132" t="s">
        <v>168</v>
      </c>
      <c r="BV56" s="133">
        <v>44554.0</v>
      </c>
      <c r="BW56" s="132">
        <v>64459.0</v>
      </c>
      <c r="BX56" s="134">
        <v>1962182.0</v>
      </c>
      <c r="BY56" s="132">
        <v>832.0</v>
      </c>
      <c r="BZ56" s="132">
        <v>1079.0</v>
      </c>
      <c r="CA56" s="132">
        <v>14.0</v>
      </c>
      <c r="CB56" s="133">
        <v>44571.0</v>
      </c>
      <c r="CC56" s="114" t="str">
        <f t="shared" si="1"/>
        <v>$ 42,046,760</v>
      </c>
      <c r="CD56" s="115" t="str">
        <f t="shared" si="2"/>
        <v>314</v>
      </c>
      <c r="CE56" s="94"/>
      <c r="CF56" s="162">
        <v>44571.0</v>
      </c>
      <c r="CG56" s="117" t="s">
        <v>169</v>
      </c>
      <c r="CH56" s="103" t="s">
        <v>160</v>
      </c>
      <c r="CI56" s="118" t="s">
        <v>356</v>
      </c>
      <c r="CJ56" s="84"/>
      <c r="CK56" s="84"/>
      <c r="CL56" s="101">
        <v>44251.0</v>
      </c>
      <c r="CM56" s="101" t="s">
        <v>846</v>
      </c>
      <c r="CN56" s="119" t="s">
        <v>858</v>
      </c>
      <c r="CO56" s="120" t="s">
        <v>859</v>
      </c>
      <c r="CP56" s="121" t="s">
        <v>608</v>
      </c>
      <c r="CQ56" s="89"/>
      <c r="CR56" s="108"/>
      <c r="CS56" s="89"/>
      <c r="CT56" s="102"/>
      <c r="CU56" s="90"/>
      <c r="CV56" s="105"/>
      <c r="CW56" s="102"/>
      <c r="CX56" s="123"/>
      <c r="CY56" s="123" t="s">
        <v>175</v>
      </c>
      <c r="CZ56" s="103" t="s">
        <v>143</v>
      </c>
      <c r="DA56" s="103" t="s">
        <v>144</v>
      </c>
      <c r="DB56" s="103"/>
      <c r="DC56" s="123" t="s">
        <v>146</v>
      </c>
      <c r="DD56" s="84"/>
      <c r="DE56" s="84"/>
      <c r="DF56" s="84"/>
      <c r="DG56" s="84"/>
      <c r="DH56" s="52"/>
      <c r="DI56" s="52"/>
      <c r="DJ56" s="52"/>
      <c r="DK56" s="52"/>
      <c r="DL56" s="52"/>
      <c r="DM56" s="52"/>
    </row>
    <row r="57" ht="25.5" customHeight="1">
      <c r="A57" s="124">
        <v>55.0</v>
      </c>
      <c r="B57" s="86" t="s">
        <v>120</v>
      </c>
      <c r="C57" s="87" t="s">
        <v>860</v>
      </c>
      <c r="D57" s="88" t="s">
        <v>861</v>
      </c>
      <c r="E57" s="89" t="s">
        <v>123</v>
      </c>
      <c r="F57" s="89" t="s">
        <v>124</v>
      </c>
      <c r="G57" s="90">
        <v>1.023011509E9</v>
      </c>
      <c r="H57" s="90">
        <v>9.0</v>
      </c>
      <c r="I57" s="89" t="s">
        <v>125</v>
      </c>
      <c r="J57" s="137">
        <v>34970.0</v>
      </c>
      <c r="K57" s="138">
        <v>28.0</v>
      </c>
      <c r="L57" s="139">
        <v>9.0</v>
      </c>
      <c r="M57" s="139">
        <v>1995.0</v>
      </c>
      <c r="N57" s="127" t="s">
        <v>198</v>
      </c>
      <c r="O57" s="87" t="s">
        <v>862</v>
      </c>
      <c r="P57" s="92" t="s">
        <v>127</v>
      </c>
      <c r="Q57" s="87">
        <v>2005859.0</v>
      </c>
      <c r="R57" s="93" t="s">
        <v>863</v>
      </c>
      <c r="S57" s="93" t="s">
        <v>864</v>
      </c>
      <c r="T57" s="103" t="s">
        <v>155</v>
      </c>
      <c r="U57" s="92" t="s">
        <v>184</v>
      </c>
      <c r="V57" s="128" t="s">
        <v>157</v>
      </c>
      <c r="W57" s="88">
        <v>2.0</v>
      </c>
      <c r="X57" s="87" t="s">
        <v>218</v>
      </c>
      <c r="Y57" s="129" t="s">
        <v>865</v>
      </c>
      <c r="Z57" s="130" t="s">
        <v>866</v>
      </c>
      <c r="AA57" s="87" t="s">
        <v>867</v>
      </c>
      <c r="AB57" s="94" t="s">
        <v>130</v>
      </c>
      <c r="AC57" s="130" t="s">
        <v>161</v>
      </c>
      <c r="AD57" s="87" t="s">
        <v>868</v>
      </c>
      <c r="AE57" s="95" t="s">
        <v>869</v>
      </c>
      <c r="AF57" s="131" t="s">
        <v>870</v>
      </c>
      <c r="AG57" s="97">
        <v>413.0</v>
      </c>
      <c r="AH57" s="98">
        <v>7.7E7</v>
      </c>
      <c r="AI57" s="99">
        <v>44237.0</v>
      </c>
      <c r="AJ57" s="100">
        <v>56242.0</v>
      </c>
      <c r="AK57" s="101">
        <v>44251.0</v>
      </c>
      <c r="AL57" s="151" t="s">
        <v>846</v>
      </c>
      <c r="AM57" s="101">
        <v>44556.0</v>
      </c>
      <c r="AN57" s="103">
        <v>10.0</v>
      </c>
      <c r="AO57" s="103">
        <v>0.0</v>
      </c>
      <c r="AP57" s="103">
        <v>300.0</v>
      </c>
      <c r="AQ57" s="103" t="s">
        <v>165</v>
      </c>
      <c r="AR57" s="104">
        <v>3.85E7</v>
      </c>
      <c r="AS57" s="104">
        <v>3850000.0</v>
      </c>
      <c r="AT57" s="106" t="s">
        <v>871</v>
      </c>
      <c r="AU57" s="104">
        <v>3.85E7</v>
      </c>
      <c r="AV57" s="107">
        <v>44252.0</v>
      </c>
      <c r="AW57" s="108" t="s">
        <v>872</v>
      </c>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132" t="s">
        <v>168</v>
      </c>
      <c r="BV57" s="133">
        <v>44554.0</v>
      </c>
      <c r="BW57" s="132">
        <v>66380.0</v>
      </c>
      <c r="BX57" s="134">
        <v>1796667.0</v>
      </c>
      <c r="BY57" s="132">
        <v>858.0</v>
      </c>
      <c r="BZ57" s="132">
        <v>1099.0</v>
      </c>
      <c r="CA57" s="132">
        <v>14.0</v>
      </c>
      <c r="CB57" s="133">
        <v>44571.0</v>
      </c>
      <c r="CC57" s="114" t="str">
        <f t="shared" si="1"/>
        <v>$ 38,500,000</v>
      </c>
      <c r="CD57" s="115" t="str">
        <f t="shared" si="2"/>
        <v>314</v>
      </c>
      <c r="CE57" s="94"/>
      <c r="CF57" s="162">
        <v>44571.0</v>
      </c>
      <c r="CG57" s="117" t="s">
        <v>169</v>
      </c>
      <c r="CH57" s="103" t="s">
        <v>873</v>
      </c>
      <c r="CI57" s="118" t="s">
        <v>874</v>
      </c>
      <c r="CJ57" s="84"/>
      <c r="CK57" s="84"/>
      <c r="CL57" s="101">
        <v>44251.0</v>
      </c>
      <c r="CM57" s="101" t="s">
        <v>846</v>
      </c>
      <c r="CN57" s="119" t="s">
        <v>875</v>
      </c>
      <c r="CO57" s="120" t="s">
        <v>876</v>
      </c>
      <c r="CP57" s="121" t="s">
        <v>294</v>
      </c>
      <c r="CQ57" s="89"/>
      <c r="CR57" s="108"/>
      <c r="CS57" s="89"/>
      <c r="CT57" s="102"/>
      <c r="CU57" s="90"/>
      <c r="CV57" s="105"/>
      <c r="CW57" s="102"/>
      <c r="CX57" s="123"/>
      <c r="CY57" s="123" t="s">
        <v>175</v>
      </c>
      <c r="CZ57" s="103" t="s">
        <v>143</v>
      </c>
      <c r="DA57" s="103" t="s">
        <v>144</v>
      </c>
      <c r="DB57" s="103"/>
      <c r="DC57" s="123" t="s">
        <v>146</v>
      </c>
      <c r="DD57" s="84"/>
      <c r="DE57" s="84"/>
      <c r="DF57" s="84"/>
      <c r="DG57" s="84"/>
      <c r="DH57" s="52"/>
      <c r="DI57" s="52"/>
      <c r="DJ57" s="52"/>
      <c r="DK57" s="52"/>
      <c r="DL57" s="52"/>
      <c r="DM57" s="52"/>
    </row>
    <row r="58" ht="25.5" customHeight="1">
      <c r="A58" s="124">
        <v>56.0</v>
      </c>
      <c r="B58" s="86" t="s">
        <v>120</v>
      </c>
      <c r="C58" s="87" t="s">
        <v>877</v>
      </c>
      <c r="D58" s="88" t="s">
        <v>878</v>
      </c>
      <c r="E58" s="89" t="s">
        <v>123</v>
      </c>
      <c r="F58" s="89" t="s">
        <v>124</v>
      </c>
      <c r="G58" s="90">
        <v>5.2058894E7</v>
      </c>
      <c r="H58" s="90">
        <v>7.0</v>
      </c>
      <c r="I58" s="89" t="s">
        <v>125</v>
      </c>
      <c r="J58" s="137">
        <v>26150.0</v>
      </c>
      <c r="K58" s="138">
        <v>5.0</v>
      </c>
      <c r="L58" s="139">
        <v>8.0</v>
      </c>
      <c r="M58" s="139">
        <v>1971.0</v>
      </c>
      <c r="N58" s="127" t="s">
        <v>198</v>
      </c>
      <c r="O58" s="87" t="s">
        <v>879</v>
      </c>
      <c r="P58" s="92" t="s">
        <v>880</v>
      </c>
      <c r="Q58" s="87">
        <v>3.164953133E9</v>
      </c>
      <c r="R58" s="93" t="s">
        <v>881</v>
      </c>
      <c r="S58" s="93" t="s">
        <v>882</v>
      </c>
      <c r="T58" s="103" t="s">
        <v>258</v>
      </c>
      <c r="U58" s="92" t="s">
        <v>184</v>
      </c>
      <c r="V58" s="128" t="s">
        <v>157</v>
      </c>
      <c r="W58" s="88">
        <v>2.0</v>
      </c>
      <c r="X58" s="87" t="s">
        <v>158</v>
      </c>
      <c r="Y58" s="129" t="s">
        <v>865</v>
      </c>
      <c r="Z58" s="130" t="s">
        <v>866</v>
      </c>
      <c r="AA58" s="87" t="s">
        <v>883</v>
      </c>
      <c r="AB58" s="94" t="s">
        <v>130</v>
      </c>
      <c r="AC58" s="130" t="s">
        <v>161</v>
      </c>
      <c r="AD58" s="87" t="s">
        <v>884</v>
      </c>
      <c r="AE58" s="95" t="s">
        <v>869</v>
      </c>
      <c r="AF58" s="131" t="s">
        <v>870</v>
      </c>
      <c r="AG58" s="97">
        <v>432.0</v>
      </c>
      <c r="AH58" s="98">
        <v>6.5E7</v>
      </c>
      <c r="AI58" s="99">
        <v>44244.0</v>
      </c>
      <c r="AJ58" s="100">
        <v>56240.0</v>
      </c>
      <c r="AK58" s="101">
        <v>44251.0</v>
      </c>
      <c r="AL58" s="151" t="s">
        <v>846</v>
      </c>
      <c r="AM58" s="101">
        <v>44556.0</v>
      </c>
      <c r="AN58" s="103">
        <v>10.0</v>
      </c>
      <c r="AO58" s="103">
        <v>0.0</v>
      </c>
      <c r="AP58" s="103">
        <v>300.0</v>
      </c>
      <c r="AQ58" s="103" t="s">
        <v>165</v>
      </c>
      <c r="AR58" s="104">
        <v>6.5E7</v>
      </c>
      <c r="AS58" s="104">
        <v>6500000.0</v>
      </c>
      <c r="AT58" s="106" t="s">
        <v>885</v>
      </c>
      <c r="AU58" s="104">
        <v>6.5E7</v>
      </c>
      <c r="AV58" s="107">
        <v>44252.0</v>
      </c>
      <c r="AW58" s="108" t="s">
        <v>886</v>
      </c>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132" t="s">
        <v>168</v>
      </c>
      <c r="BV58" s="133">
        <v>44554.0</v>
      </c>
      <c r="BW58" s="132">
        <v>64485.0</v>
      </c>
      <c r="BX58" s="134">
        <v>3033333.0</v>
      </c>
      <c r="BY58" s="132">
        <v>833.0</v>
      </c>
      <c r="BZ58" s="132">
        <v>1087.0</v>
      </c>
      <c r="CA58" s="132">
        <v>14.0</v>
      </c>
      <c r="CB58" s="133">
        <v>44571.0</v>
      </c>
      <c r="CC58" s="114" t="str">
        <f t="shared" si="1"/>
        <v>$ 65,000,000</v>
      </c>
      <c r="CD58" s="115" t="str">
        <f t="shared" si="2"/>
        <v>314</v>
      </c>
      <c r="CE58" s="94"/>
      <c r="CF58" s="162">
        <v>44571.0</v>
      </c>
      <c r="CG58" s="117" t="s">
        <v>169</v>
      </c>
      <c r="CH58" s="103" t="s">
        <v>160</v>
      </c>
      <c r="CI58" s="118" t="s">
        <v>887</v>
      </c>
      <c r="CJ58" s="84"/>
      <c r="CK58" s="84"/>
      <c r="CL58" s="101">
        <v>44251.0</v>
      </c>
      <c r="CM58" s="101" t="s">
        <v>846</v>
      </c>
      <c r="CN58" s="119" t="s">
        <v>888</v>
      </c>
      <c r="CO58" s="120" t="s">
        <v>889</v>
      </c>
      <c r="CP58" s="121" t="s">
        <v>309</v>
      </c>
      <c r="CQ58" s="89"/>
      <c r="CR58" s="108"/>
      <c r="CS58" s="89"/>
      <c r="CT58" s="102"/>
      <c r="CU58" s="90"/>
      <c r="CV58" s="105"/>
      <c r="CW58" s="102"/>
      <c r="CX58" s="123"/>
      <c r="CY58" s="123" t="s">
        <v>175</v>
      </c>
      <c r="CZ58" s="103" t="s">
        <v>143</v>
      </c>
      <c r="DA58" s="103" t="s">
        <v>144</v>
      </c>
      <c r="DB58" s="103"/>
      <c r="DC58" s="123" t="s">
        <v>146</v>
      </c>
      <c r="DD58" s="84"/>
      <c r="DE58" s="84"/>
      <c r="DF58" s="84"/>
      <c r="DG58" s="84"/>
      <c r="DH58" s="52"/>
      <c r="DI58" s="52"/>
      <c r="DJ58" s="52"/>
      <c r="DK58" s="52"/>
      <c r="DL58" s="52"/>
      <c r="DM58" s="52"/>
    </row>
    <row r="59" ht="25.5" customHeight="1">
      <c r="A59" s="124">
        <v>57.0</v>
      </c>
      <c r="B59" s="86" t="s">
        <v>120</v>
      </c>
      <c r="C59" s="87" t="s">
        <v>890</v>
      </c>
      <c r="D59" s="88" t="s">
        <v>891</v>
      </c>
      <c r="E59" s="89" t="s">
        <v>123</v>
      </c>
      <c r="F59" s="89" t="s">
        <v>124</v>
      </c>
      <c r="G59" s="90">
        <v>5.2835039E7</v>
      </c>
      <c r="H59" s="90">
        <v>1.0</v>
      </c>
      <c r="I59" s="89" t="s">
        <v>125</v>
      </c>
      <c r="J59" s="137">
        <v>29621.0</v>
      </c>
      <c r="K59" s="138">
        <v>4.0</v>
      </c>
      <c r="L59" s="139">
        <v>2.0</v>
      </c>
      <c r="M59" s="139">
        <v>1981.0</v>
      </c>
      <c r="N59" s="127" t="s">
        <v>198</v>
      </c>
      <c r="O59" s="87" t="s">
        <v>892</v>
      </c>
      <c r="P59" s="92" t="s">
        <v>127</v>
      </c>
      <c r="Q59" s="87">
        <v>3.123268176E9</v>
      </c>
      <c r="R59" s="93" t="s">
        <v>893</v>
      </c>
      <c r="S59" s="93" t="s">
        <v>894</v>
      </c>
      <c r="T59" s="103" t="s">
        <v>323</v>
      </c>
      <c r="U59" s="92" t="s">
        <v>272</v>
      </c>
      <c r="V59" s="128" t="s">
        <v>157</v>
      </c>
      <c r="W59" s="88">
        <v>2.0</v>
      </c>
      <c r="X59" s="87" t="s">
        <v>158</v>
      </c>
      <c r="Y59" s="129" t="s">
        <v>865</v>
      </c>
      <c r="Z59" s="130" t="s">
        <v>866</v>
      </c>
      <c r="AA59" s="87" t="s">
        <v>895</v>
      </c>
      <c r="AB59" s="94" t="s">
        <v>130</v>
      </c>
      <c r="AC59" s="130" t="s">
        <v>161</v>
      </c>
      <c r="AD59" s="87" t="s">
        <v>896</v>
      </c>
      <c r="AE59" s="95" t="s">
        <v>869</v>
      </c>
      <c r="AF59" s="131" t="s">
        <v>870</v>
      </c>
      <c r="AG59" s="97">
        <v>478.0</v>
      </c>
      <c r="AH59" s="98">
        <v>3.2537057E8</v>
      </c>
      <c r="AI59" s="99">
        <v>44250.0</v>
      </c>
      <c r="AJ59" s="100">
        <v>56187.0</v>
      </c>
      <c r="AK59" s="101">
        <v>44251.0</v>
      </c>
      <c r="AL59" s="151" t="s">
        <v>846</v>
      </c>
      <c r="AM59" s="101">
        <v>44556.0</v>
      </c>
      <c r="AN59" s="103">
        <v>10.0</v>
      </c>
      <c r="AO59" s="103">
        <v>0.0</v>
      </c>
      <c r="AP59" s="103">
        <v>300.0</v>
      </c>
      <c r="AQ59" s="103" t="s">
        <v>165</v>
      </c>
      <c r="AR59" s="104">
        <v>4.648151E7</v>
      </c>
      <c r="AS59" s="104">
        <v>4648151.0</v>
      </c>
      <c r="AT59" s="106" t="s">
        <v>897</v>
      </c>
      <c r="AU59" s="104">
        <v>4.648151E7</v>
      </c>
      <c r="AV59" s="107">
        <v>44252.0</v>
      </c>
      <c r="AW59" s="108" t="s">
        <v>898</v>
      </c>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132" t="s">
        <v>168</v>
      </c>
      <c r="BV59" s="133">
        <v>44554.0</v>
      </c>
      <c r="BW59" s="132">
        <v>66378.0</v>
      </c>
      <c r="BX59" s="134">
        <v>2169137.0</v>
      </c>
      <c r="BY59" s="132">
        <v>878.0</v>
      </c>
      <c r="BZ59" s="132">
        <v>1093.0</v>
      </c>
      <c r="CA59" s="132">
        <v>14.0</v>
      </c>
      <c r="CB59" s="133">
        <v>44571.0</v>
      </c>
      <c r="CC59" s="114" t="str">
        <f t="shared" si="1"/>
        <v>$ 46,481,510</v>
      </c>
      <c r="CD59" s="115" t="str">
        <f t="shared" si="2"/>
        <v>314</v>
      </c>
      <c r="CE59" s="94"/>
      <c r="CF59" s="162">
        <v>44571.0</v>
      </c>
      <c r="CG59" s="117" t="s">
        <v>169</v>
      </c>
      <c r="CH59" s="103" t="s">
        <v>873</v>
      </c>
      <c r="CI59" s="118" t="s">
        <v>874</v>
      </c>
      <c r="CJ59" s="84"/>
      <c r="CK59" s="84"/>
      <c r="CL59" s="101">
        <v>44251.0</v>
      </c>
      <c r="CM59" s="101" t="s">
        <v>846</v>
      </c>
      <c r="CN59" s="119" t="s">
        <v>899</v>
      </c>
      <c r="CO59" s="120" t="s">
        <v>900</v>
      </c>
      <c r="CP59" s="121" t="s">
        <v>294</v>
      </c>
      <c r="CQ59" s="89"/>
      <c r="CR59" s="108"/>
      <c r="CS59" s="89"/>
      <c r="CT59" s="102"/>
      <c r="CU59" s="90"/>
      <c r="CV59" s="105"/>
      <c r="CW59" s="102"/>
      <c r="CX59" s="123"/>
      <c r="CY59" s="123" t="s">
        <v>175</v>
      </c>
      <c r="CZ59" s="103" t="s">
        <v>143</v>
      </c>
      <c r="DA59" s="103" t="s">
        <v>144</v>
      </c>
      <c r="DB59" s="103"/>
      <c r="DC59" s="123" t="s">
        <v>146</v>
      </c>
      <c r="DD59" s="84"/>
      <c r="DE59" s="84"/>
      <c r="DF59" s="84"/>
      <c r="DG59" s="84"/>
      <c r="DH59" s="52"/>
      <c r="DI59" s="52"/>
      <c r="DJ59" s="52"/>
      <c r="DK59" s="52"/>
      <c r="DL59" s="52"/>
      <c r="DM59" s="52"/>
    </row>
    <row r="60" ht="25.5" customHeight="1">
      <c r="A60" s="124">
        <v>58.0</v>
      </c>
      <c r="B60" s="86" t="s">
        <v>120</v>
      </c>
      <c r="C60" s="87" t="s">
        <v>901</v>
      </c>
      <c r="D60" s="88" t="s">
        <v>902</v>
      </c>
      <c r="E60" s="89" t="s">
        <v>123</v>
      </c>
      <c r="F60" s="89" t="s">
        <v>124</v>
      </c>
      <c r="G60" s="90">
        <v>7.9727467E7</v>
      </c>
      <c r="H60" s="90">
        <v>4.0</v>
      </c>
      <c r="I60" s="89" t="s">
        <v>149</v>
      </c>
      <c r="J60" s="137">
        <v>29065.0</v>
      </c>
      <c r="K60" s="138">
        <v>29.0</v>
      </c>
      <c r="L60" s="139">
        <v>7.0</v>
      </c>
      <c r="M60" s="139">
        <v>1979.0</v>
      </c>
      <c r="N60" s="127" t="s">
        <v>198</v>
      </c>
      <c r="O60" s="87" t="s">
        <v>903</v>
      </c>
      <c r="P60" s="92" t="s">
        <v>127</v>
      </c>
      <c r="Q60" s="87">
        <v>3.042169959E9</v>
      </c>
      <c r="R60" s="93" t="s">
        <v>904</v>
      </c>
      <c r="S60" s="93" t="s">
        <v>905</v>
      </c>
      <c r="T60" s="103" t="s">
        <v>258</v>
      </c>
      <c r="U60" s="92" t="s">
        <v>272</v>
      </c>
      <c r="V60" s="128" t="s">
        <v>157</v>
      </c>
      <c r="W60" s="88">
        <v>1.0</v>
      </c>
      <c r="X60" s="87" t="s">
        <v>218</v>
      </c>
      <c r="Y60" s="129" t="s">
        <v>906</v>
      </c>
      <c r="Z60" s="130" t="s">
        <v>403</v>
      </c>
      <c r="AA60" s="87" t="s">
        <v>907</v>
      </c>
      <c r="AB60" s="94" t="s">
        <v>130</v>
      </c>
      <c r="AC60" s="130" t="s">
        <v>161</v>
      </c>
      <c r="AD60" s="87" t="s">
        <v>908</v>
      </c>
      <c r="AE60" s="95" t="s">
        <v>163</v>
      </c>
      <c r="AF60" s="131" t="s">
        <v>164</v>
      </c>
      <c r="AG60" s="97">
        <v>476.0</v>
      </c>
      <c r="AH60" s="98">
        <v>3.0E7</v>
      </c>
      <c r="AI60" s="99">
        <v>44250.0</v>
      </c>
      <c r="AJ60" s="100">
        <v>56875.0</v>
      </c>
      <c r="AK60" s="101">
        <v>44251.0</v>
      </c>
      <c r="AL60" s="151" t="s">
        <v>846</v>
      </c>
      <c r="AM60" s="101">
        <v>44556.0</v>
      </c>
      <c r="AN60" s="103">
        <v>10.0</v>
      </c>
      <c r="AO60" s="103">
        <v>0.0</v>
      </c>
      <c r="AP60" s="103">
        <v>300.0</v>
      </c>
      <c r="AQ60" s="103" t="s">
        <v>165</v>
      </c>
      <c r="AR60" s="104">
        <v>3.0E7</v>
      </c>
      <c r="AS60" s="104">
        <v>3000000.0</v>
      </c>
      <c r="AT60" s="106" t="s">
        <v>909</v>
      </c>
      <c r="AU60" s="104">
        <v>3.0E7</v>
      </c>
      <c r="AV60" s="107">
        <v>44252.0</v>
      </c>
      <c r="AW60" s="108" t="s">
        <v>910</v>
      </c>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132" t="s">
        <v>168</v>
      </c>
      <c r="BV60" s="133">
        <v>44554.0</v>
      </c>
      <c r="BW60" s="132">
        <v>64292.0</v>
      </c>
      <c r="BX60" s="134">
        <v>1400000.0</v>
      </c>
      <c r="BY60" s="132">
        <v>835.0</v>
      </c>
      <c r="BZ60" s="132">
        <v>1081.0</v>
      </c>
      <c r="CA60" s="132">
        <v>14.0</v>
      </c>
      <c r="CB60" s="133">
        <v>44571.0</v>
      </c>
      <c r="CC60" s="114" t="str">
        <f t="shared" si="1"/>
        <v>$ 30,000,000</v>
      </c>
      <c r="CD60" s="115" t="str">
        <f t="shared" si="2"/>
        <v>314</v>
      </c>
      <c r="CE60" s="94"/>
      <c r="CF60" s="162">
        <v>44571.0</v>
      </c>
      <c r="CG60" s="117" t="s">
        <v>169</v>
      </c>
      <c r="CH60" s="103" t="s">
        <v>403</v>
      </c>
      <c r="CI60" s="118" t="s">
        <v>911</v>
      </c>
      <c r="CJ60" s="84"/>
      <c r="CK60" s="84"/>
      <c r="CL60" s="101">
        <v>44251.0</v>
      </c>
      <c r="CM60" s="101" t="s">
        <v>846</v>
      </c>
      <c r="CN60" s="119" t="s">
        <v>912</v>
      </c>
      <c r="CO60" s="120" t="s">
        <v>913</v>
      </c>
      <c r="CP60" s="121" t="s">
        <v>420</v>
      </c>
      <c r="CQ60" s="89"/>
      <c r="CR60" s="108"/>
      <c r="CS60" s="89"/>
      <c r="CT60" s="102"/>
      <c r="CU60" s="90"/>
      <c r="CV60" s="105"/>
      <c r="CW60" s="102"/>
      <c r="CX60" s="123"/>
      <c r="CY60" s="123" t="s">
        <v>175</v>
      </c>
      <c r="CZ60" s="103" t="s">
        <v>143</v>
      </c>
      <c r="DA60" s="103" t="s">
        <v>144</v>
      </c>
      <c r="DB60" s="103"/>
      <c r="DC60" s="123" t="s">
        <v>146</v>
      </c>
      <c r="DD60" s="84"/>
      <c r="DE60" s="84"/>
      <c r="DF60" s="84"/>
      <c r="DG60" s="84"/>
      <c r="DH60" s="52"/>
      <c r="DI60" s="52"/>
      <c r="DJ60" s="52"/>
      <c r="DK60" s="52"/>
      <c r="DL60" s="52"/>
      <c r="DM60" s="52"/>
    </row>
    <row r="61" ht="25.5" customHeight="1">
      <c r="A61" s="124">
        <v>59.0</v>
      </c>
      <c r="B61" s="86" t="s">
        <v>120</v>
      </c>
      <c r="C61" s="87" t="s">
        <v>914</v>
      </c>
      <c r="D61" s="88" t="s">
        <v>915</v>
      </c>
      <c r="E61" s="89" t="s">
        <v>123</v>
      </c>
      <c r="F61" s="89" t="s">
        <v>124</v>
      </c>
      <c r="G61" s="90">
        <v>1.9315204E7</v>
      </c>
      <c r="H61" s="90">
        <v>8.0</v>
      </c>
      <c r="I61" s="89" t="s">
        <v>149</v>
      </c>
      <c r="J61" s="137">
        <v>20491.0</v>
      </c>
      <c r="K61" s="138">
        <v>6.0</v>
      </c>
      <c r="L61" s="139">
        <v>2.0</v>
      </c>
      <c r="M61" s="139">
        <v>1956.0</v>
      </c>
      <c r="N61" s="127" t="s">
        <v>916</v>
      </c>
      <c r="O61" s="87" t="s">
        <v>917</v>
      </c>
      <c r="P61" s="92" t="s">
        <v>200</v>
      </c>
      <c r="Q61" s="87">
        <v>3.108832317E9</v>
      </c>
      <c r="R61" s="93" t="s">
        <v>918</v>
      </c>
      <c r="S61" s="93" t="s">
        <v>919</v>
      </c>
      <c r="T61" s="103" t="s">
        <v>323</v>
      </c>
      <c r="U61" s="167" t="s">
        <v>272</v>
      </c>
      <c r="V61" s="128" t="s">
        <v>157</v>
      </c>
      <c r="W61" s="88">
        <v>4.0</v>
      </c>
      <c r="X61" s="87" t="s">
        <v>158</v>
      </c>
      <c r="Y61" s="129" t="s">
        <v>920</v>
      </c>
      <c r="Z61" s="130" t="s">
        <v>186</v>
      </c>
      <c r="AA61" s="87" t="s">
        <v>921</v>
      </c>
      <c r="AB61" s="94" t="s">
        <v>130</v>
      </c>
      <c r="AC61" s="130" t="s">
        <v>161</v>
      </c>
      <c r="AD61" s="87" t="s">
        <v>598</v>
      </c>
      <c r="AE61" s="140" t="s">
        <v>188</v>
      </c>
      <c r="AF61" s="131" t="s">
        <v>189</v>
      </c>
      <c r="AG61" s="97">
        <v>454.0</v>
      </c>
      <c r="AH61" s="98">
        <v>3.0E8</v>
      </c>
      <c r="AI61" s="99">
        <v>44246.0</v>
      </c>
      <c r="AJ61" s="100">
        <v>56280.0</v>
      </c>
      <c r="AK61" s="101">
        <v>44251.0</v>
      </c>
      <c r="AL61" s="151" t="s">
        <v>846</v>
      </c>
      <c r="AM61" s="101">
        <v>44556.0</v>
      </c>
      <c r="AN61" s="103">
        <v>10.0</v>
      </c>
      <c r="AO61" s="103">
        <v>0.0</v>
      </c>
      <c r="AP61" s="103">
        <v>300.0</v>
      </c>
      <c r="AQ61" s="103" t="s">
        <v>165</v>
      </c>
      <c r="AR61" s="104">
        <v>6.0E7</v>
      </c>
      <c r="AS61" s="104">
        <v>6000000.0</v>
      </c>
      <c r="AT61" s="106" t="s">
        <v>922</v>
      </c>
      <c r="AU61" s="104">
        <v>6.0E7</v>
      </c>
      <c r="AV61" s="107">
        <v>44252.0</v>
      </c>
      <c r="AW61" s="108" t="s">
        <v>923</v>
      </c>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132" t="s">
        <v>168</v>
      </c>
      <c r="BV61" s="133">
        <v>44554.0</v>
      </c>
      <c r="BW61" s="132">
        <v>65778.0</v>
      </c>
      <c r="BX61" s="134">
        <v>2800000.0</v>
      </c>
      <c r="BY61" s="132">
        <v>880.0</v>
      </c>
      <c r="BZ61" s="132">
        <v>1098.0</v>
      </c>
      <c r="CA61" s="132">
        <v>14.0</v>
      </c>
      <c r="CB61" s="133">
        <v>44571.0</v>
      </c>
      <c r="CC61" s="114" t="str">
        <f t="shared" si="1"/>
        <v>$ 60,000,000</v>
      </c>
      <c r="CD61" s="115" t="str">
        <f t="shared" si="2"/>
        <v>314</v>
      </c>
      <c r="CE61" s="94"/>
      <c r="CF61" s="162">
        <v>44571.0</v>
      </c>
      <c r="CG61" s="117" t="s">
        <v>169</v>
      </c>
      <c r="CH61" s="103" t="s">
        <v>186</v>
      </c>
      <c r="CI61" s="118" t="s">
        <v>605</v>
      </c>
      <c r="CJ61" s="84"/>
      <c r="CK61" s="84"/>
      <c r="CL61" s="101">
        <v>44251.0</v>
      </c>
      <c r="CM61" s="101" t="s">
        <v>846</v>
      </c>
      <c r="CN61" s="119" t="s">
        <v>924</v>
      </c>
      <c r="CO61" s="120" t="s">
        <v>925</v>
      </c>
      <c r="CP61" s="121" t="s">
        <v>174</v>
      </c>
      <c r="CQ61" s="89"/>
      <c r="CR61" s="108"/>
      <c r="CS61" s="89"/>
      <c r="CT61" s="102"/>
      <c r="CU61" s="90"/>
      <c r="CV61" s="105"/>
      <c r="CW61" s="102"/>
      <c r="CX61" s="123"/>
      <c r="CY61" s="123" t="s">
        <v>175</v>
      </c>
      <c r="CZ61" s="103" t="s">
        <v>143</v>
      </c>
      <c r="DA61" s="103" t="s">
        <v>144</v>
      </c>
      <c r="DB61" s="103"/>
      <c r="DC61" s="123" t="s">
        <v>146</v>
      </c>
      <c r="DD61" s="84"/>
      <c r="DE61" s="84"/>
      <c r="DF61" s="84"/>
      <c r="DG61" s="84"/>
      <c r="DH61" s="52"/>
      <c r="DI61" s="52"/>
      <c r="DJ61" s="52"/>
      <c r="DK61" s="52"/>
      <c r="DL61" s="52"/>
      <c r="DM61" s="52"/>
    </row>
    <row r="62" ht="25.5" customHeight="1">
      <c r="A62" s="124">
        <v>60.0</v>
      </c>
      <c r="B62" s="86" t="s">
        <v>120</v>
      </c>
      <c r="C62" s="87" t="s">
        <v>926</v>
      </c>
      <c r="D62" s="88" t="s">
        <v>927</v>
      </c>
      <c r="E62" s="89" t="s">
        <v>123</v>
      </c>
      <c r="F62" s="89" t="s">
        <v>124</v>
      </c>
      <c r="G62" s="90">
        <v>1.026269507E9</v>
      </c>
      <c r="H62" s="90">
        <v>3.0</v>
      </c>
      <c r="I62" s="89" t="s">
        <v>125</v>
      </c>
      <c r="J62" s="137">
        <v>33018.0</v>
      </c>
      <c r="K62" s="138">
        <v>25.0</v>
      </c>
      <c r="L62" s="139">
        <v>5.0</v>
      </c>
      <c r="M62" s="139">
        <v>1990.0</v>
      </c>
      <c r="N62" s="127" t="s">
        <v>198</v>
      </c>
      <c r="O62" s="87" t="s">
        <v>928</v>
      </c>
      <c r="P62" s="92" t="s">
        <v>127</v>
      </c>
      <c r="Q62" s="87">
        <v>3.115195579E9</v>
      </c>
      <c r="R62" s="93" t="s">
        <v>929</v>
      </c>
      <c r="S62" s="93" t="s">
        <v>929</v>
      </c>
      <c r="T62" s="103" t="s">
        <v>258</v>
      </c>
      <c r="U62" s="92" t="s">
        <v>272</v>
      </c>
      <c r="V62" s="128" t="s">
        <v>157</v>
      </c>
      <c r="W62" s="88">
        <v>2.0</v>
      </c>
      <c r="X62" s="87" t="s">
        <v>158</v>
      </c>
      <c r="Y62" s="129" t="s">
        <v>930</v>
      </c>
      <c r="Z62" s="130" t="s">
        <v>866</v>
      </c>
      <c r="AA62" s="87" t="s">
        <v>931</v>
      </c>
      <c r="AB62" s="94" t="s">
        <v>130</v>
      </c>
      <c r="AC62" s="130" t="s">
        <v>161</v>
      </c>
      <c r="AD62" s="87" t="s">
        <v>896</v>
      </c>
      <c r="AE62" s="95" t="s">
        <v>869</v>
      </c>
      <c r="AF62" s="131" t="s">
        <v>870</v>
      </c>
      <c r="AG62" s="97">
        <v>478.0</v>
      </c>
      <c r="AH62" s="98">
        <v>3.2537057E8</v>
      </c>
      <c r="AI62" s="99">
        <v>44250.0</v>
      </c>
      <c r="AJ62" s="100">
        <v>56187.0</v>
      </c>
      <c r="AK62" s="101">
        <v>44251.0</v>
      </c>
      <c r="AL62" s="151" t="s">
        <v>846</v>
      </c>
      <c r="AM62" s="101">
        <v>44556.0</v>
      </c>
      <c r="AN62" s="103">
        <v>10.0</v>
      </c>
      <c r="AO62" s="103">
        <v>0.0</v>
      </c>
      <c r="AP62" s="103">
        <v>300.0</v>
      </c>
      <c r="AQ62" s="103" t="s">
        <v>165</v>
      </c>
      <c r="AR62" s="104">
        <v>4.648151E7</v>
      </c>
      <c r="AS62" s="104">
        <v>4648151.0</v>
      </c>
      <c r="AT62" s="106" t="s">
        <v>932</v>
      </c>
      <c r="AU62" s="104">
        <v>4.648151E7</v>
      </c>
      <c r="AV62" s="107">
        <v>44252.0</v>
      </c>
      <c r="AW62" s="108" t="s">
        <v>933</v>
      </c>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132" t="s">
        <v>168</v>
      </c>
      <c r="BV62" s="133">
        <v>44554.0</v>
      </c>
      <c r="BW62" s="132">
        <v>66375.0</v>
      </c>
      <c r="BX62" s="134">
        <v>2169137.0</v>
      </c>
      <c r="BY62" s="132">
        <v>859.0</v>
      </c>
      <c r="BZ62" s="132">
        <v>1101.0</v>
      </c>
      <c r="CA62" s="132">
        <v>14.0</v>
      </c>
      <c r="CB62" s="133">
        <v>44571.0</v>
      </c>
      <c r="CC62" s="114" t="str">
        <f t="shared" si="1"/>
        <v>$ 46,481,510</v>
      </c>
      <c r="CD62" s="115" t="str">
        <f t="shared" si="2"/>
        <v>314</v>
      </c>
      <c r="CE62" s="94"/>
      <c r="CF62" s="162">
        <v>44571.0</v>
      </c>
      <c r="CG62" s="117" t="s">
        <v>169</v>
      </c>
      <c r="CH62" s="103" t="s">
        <v>873</v>
      </c>
      <c r="CI62" s="118" t="s">
        <v>874</v>
      </c>
      <c r="CJ62" s="84"/>
      <c r="CK62" s="84"/>
      <c r="CL62" s="101">
        <v>44251.0</v>
      </c>
      <c r="CM62" s="101" t="s">
        <v>846</v>
      </c>
      <c r="CN62" s="119" t="s">
        <v>934</v>
      </c>
      <c r="CO62" s="120" t="s">
        <v>935</v>
      </c>
      <c r="CP62" s="121" t="s">
        <v>294</v>
      </c>
      <c r="CQ62" s="89"/>
      <c r="CR62" s="108"/>
      <c r="CS62" s="89"/>
      <c r="CT62" s="102"/>
      <c r="CU62" s="90"/>
      <c r="CV62" s="105"/>
      <c r="CW62" s="102"/>
      <c r="CX62" s="123"/>
      <c r="CY62" s="123" t="s">
        <v>175</v>
      </c>
      <c r="CZ62" s="103" t="s">
        <v>143</v>
      </c>
      <c r="DA62" s="103" t="s">
        <v>144</v>
      </c>
      <c r="DB62" s="103"/>
      <c r="DC62" s="123" t="s">
        <v>146</v>
      </c>
      <c r="DD62" s="84"/>
      <c r="DE62" s="84"/>
      <c r="DF62" s="84"/>
      <c r="DG62" s="84"/>
      <c r="DH62" s="52"/>
      <c r="DI62" s="52"/>
      <c r="DJ62" s="52"/>
      <c r="DK62" s="52"/>
      <c r="DL62" s="52"/>
      <c r="DM62" s="52"/>
    </row>
    <row r="63" ht="25.5" customHeight="1">
      <c r="A63" s="124">
        <v>61.0</v>
      </c>
      <c r="B63" s="86" t="s">
        <v>120</v>
      </c>
      <c r="C63" s="87" t="s">
        <v>936</v>
      </c>
      <c r="D63" s="88" t="s">
        <v>937</v>
      </c>
      <c r="E63" s="89" t="s">
        <v>123</v>
      </c>
      <c r="F63" s="89" t="s">
        <v>124</v>
      </c>
      <c r="G63" s="90">
        <v>8.0100501E7</v>
      </c>
      <c r="H63" s="90">
        <v>9.0</v>
      </c>
      <c r="I63" s="89" t="s">
        <v>149</v>
      </c>
      <c r="J63" s="137">
        <v>30616.0</v>
      </c>
      <c r="K63" s="138">
        <v>27.0</v>
      </c>
      <c r="L63" s="139">
        <v>10.0</v>
      </c>
      <c r="M63" s="139">
        <v>1983.0</v>
      </c>
      <c r="N63" s="127" t="s">
        <v>198</v>
      </c>
      <c r="O63" s="87" t="s">
        <v>938</v>
      </c>
      <c r="P63" s="92" t="s">
        <v>939</v>
      </c>
      <c r="Q63" s="87">
        <v>3.057864305E9</v>
      </c>
      <c r="R63" s="93" t="s">
        <v>940</v>
      </c>
      <c r="S63" s="93" t="s">
        <v>941</v>
      </c>
      <c r="T63" s="103" t="s">
        <v>183</v>
      </c>
      <c r="U63" s="92" t="s">
        <v>156</v>
      </c>
      <c r="V63" s="128" t="s">
        <v>157</v>
      </c>
      <c r="W63" s="88">
        <v>3.0</v>
      </c>
      <c r="X63" s="87" t="s">
        <v>158</v>
      </c>
      <c r="Y63" s="129" t="s">
        <v>942</v>
      </c>
      <c r="Z63" s="130" t="s">
        <v>284</v>
      </c>
      <c r="AA63" s="87" t="s">
        <v>943</v>
      </c>
      <c r="AB63" s="94" t="s">
        <v>130</v>
      </c>
      <c r="AC63" s="130" t="s">
        <v>161</v>
      </c>
      <c r="AD63" s="87" t="s">
        <v>944</v>
      </c>
      <c r="AE63" s="95" t="s">
        <v>286</v>
      </c>
      <c r="AF63" s="131" t="s">
        <v>287</v>
      </c>
      <c r="AG63" s="97">
        <v>483.0</v>
      </c>
      <c r="AH63" s="98">
        <v>4.5E7</v>
      </c>
      <c r="AI63" s="99">
        <v>44251.0</v>
      </c>
      <c r="AJ63" s="100">
        <v>56836.0</v>
      </c>
      <c r="AK63" s="101">
        <v>44251.0</v>
      </c>
      <c r="AL63" s="151" t="s">
        <v>846</v>
      </c>
      <c r="AM63" s="101">
        <v>44556.0</v>
      </c>
      <c r="AN63" s="103">
        <v>10.0</v>
      </c>
      <c r="AO63" s="103">
        <v>0.0</v>
      </c>
      <c r="AP63" s="103">
        <v>300.0</v>
      </c>
      <c r="AQ63" s="103" t="s">
        <v>165</v>
      </c>
      <c r="AR63" s="104">
        <v>4.5E7</v>
      </c>
      <c r="AS63" s="104">
        <v>4500000.0</v>
      </c>
      <c r="AT63" s="106" t="s">
        <v>945</v>
      </c>
      <c r="AU63" s="104">
        <v>4.5E7</v>
      </c>
      <c r="AV63" s="107">
        <v>44252.0</v>
      </c>
      <c r="AW63" s="108" t="s">
        <v>946</v>
      </c>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132" t="s">
        <v>168</v>
      </c>
      <c r="BV63" s="133">
        <v>44554.0</v>
      </c>
      <c r="BW63" s="132">
        <v>66388.0</v>
      </c>
      <c r="BX63" s="134">
        <v>2100000.0</v>
      </c>
      <c r="BY63" s="132">
        <v>849.0</v>
      </c>
      <c r="BZ63" s="132">
        <v>1097.0</v>
      </c>
      <c r="CA63" s="132">
        <v>14.0</v>
      </c>
      <c r="CB63" s="133">
        <v>44571.0</v>
      </c>
      <c r="CC63" s="114" t="str">
        <f t="shared" si="1"/>
        <v>$ 45,000,000</v>
      </c>
      <c r="CD63" s="115" t="str">
        <f t="shared" si="2"/>
        <v>314</v>
      </c>
      <c r="CE63" s="94"/>
      <c r="CF63" s="162">
        <v>44571.0</v>
      </c>
      <c r="CG63" s="117" t="s">
        <v>169</v>
      </c>
      <c r="CH63" s="103" t="s">
        <v>757</v>
      </c>
      <c r="CI63" s="118" t="s">
        <v>279</v>
      </c>
      <c r="CJ63" s="84"/>
      <c r="CK63" s="84"/>
      <c r="CL63" s="101">
        <v>44251.0</v>
      </c>
      <c r="CM63" s="101" t="s">
        <v>846</v>
      </c>
      <c r="CN63" s="119" t="s">
        <v>947</v>
      </c>
      <c r="CO63" s="120" t="s">
        <v>948</v>
      </c>
      <c r="CP63" s="121" t="s">
        <v>141</v>
      </c>
      <c r="CQ63" s="89"/>
      <c r="CR63" s="108"/>
      <c r="CS63" s="89"/>
      <c r="CT63" s="102"/>
      <c r="CU63" s="90"/>
      <c r="CV63" s="105"/>
      <c r="CW63" s="102"/>
      <c r="CX63" s="123"/>
      <c r="CY63" s="123" t="s">
        <v>175</v>
      </c>
      <c r="CZ63" s="103" t="s">
        <v>143</v>
      </c>
      <c r="DA63" s="103" t="s">
        <v>144</v>
      </c>
      <c r="DB63" s="103"/>
      <c r="DC63" s="123" t="s">
        <v>146</v>
      </c>
      <c r="DD63" s="84"/>
      <c r="DE63" s="84"/>
      <c r="DF63" s="84"/>
      <c r="DG63" s="84"/>
      <c r="DH63" s="52"/>
      <c r="DI63" s="52"/>
      <c r="DJ63" s="52"/>
      <c r="DK63" s="52"/>
      <c r="DL63" s="52"/>
      <c r="DM63" s="52"/>
    </row>
    <row r="64" ht="25.5" customHeight="1">
      <c r="A64" s="124">
        <v>62.0</v>
      </c>
      <c r="B64" s="86" t="s">
        <v>120</v>
      </c>
      <c r="C64" s="87" t="s">
        <v>949</v>
      </c>
      <c r="D64" s="88" t="s">
        <v>950</v>
      </c>
      <c r="E64" s="89" t="s">
        <v>123</v>
      </c>
      <c r="F64" s="89" t="s">
        <v>124</v>
      </c>
      <c r="G64" s="90">
        <v>1.022961708E9</v>
      </c>
      <c r="H64" s="90">
        <v>1.0</v>
      </c>
      <c r="I64" s="89" t="s">
        <v>125</v>
      </c>
      <c r="J64" s="137">
        <v>33072.0</v>
      </c>
      <c r="K64" s="138">
        <v>18.0</v>
      </c>
      <c r="L64" s="139">
        <v>7.0</v>
      </c>
      <c r="M64" s="139">
        <v>1990.0</v>
      </c>
      <c r="N64" s="127" t="s">
        <v>198</v>
      </c>
      <c r="O64" s="87" t="s">
        <v>951</v>
      </c>
      <c r="P64" s="92" t="s">
        <v>127</v>
      </c>
      <c r="Q64" s="87">
        <v>3.185161891E9</v>
      </c>
      <c r="R64" s="93" t="s">
        <v>952</v>
      </c>
      <c r="S64" s="93" t="s">
        <v>953</v>
      </c>
      <c r="T64" s="103" t="s">
        <v>323</v>
      </c>
      <c r="U64" s="92" t="s">
        <v>272</v>
      </c>
      <c r="V64" s="128" t="s">
        <v>157</v>
      </c>
      <c r="W64" s="88">
        <v>1.0</v>
      </c>
      <c r="X64" s="87" t="s">
        <v>218</v>
      </c>
      <c r="Y64" s="129" t="s">
        <v>954</v>
      </c>
      <c r="Z64" s="130" t="s">
        <v>170</v>
      </c>
      <c r="AA64" s="87" t="s">
        <v>955</v>
      </c>
      <c r="AB64" s="94" t="s">
        <v>130</v>
      </c>
      <c r="AC64" s="130" t="s">
        <v>161</v>
      </c>
      <c r="AD64" s="87" t="s">
        <v>246</v>
      </c>
      <c r="AE64" s="95" t="s">
        <v>163</v>
      </c>
      <c r="AF64" s="131" t="s">
        <v>164</v>
      </c>
      <c r="AG64" s="97">
        <v>410.0</v>
      </c>
      <c r="AH64" s="98">
        <v>6.6E7</v>
      </c>
      <c r="AI64" s="99">
        <v>44237.0</v>
      </c>
      <c r="AJ64" s="100">
        <v>56173.0</v>
      </c>
      <c r="AK64" s="101" t="s">
        <v>846</v>
      </c>
      <c r="AL64" s="151" t="s">
        <v>956</v>
      </c>
      <c r="AM64" s="101">
        <v>44557.0</v>
      </c>
      <c r="AN64" s="103">
        <v>10.0</v>
      </c>
      <c r="AO64" s="103">
        <v>0.0</v>
      </c>
      <c r="AP64" s="103">
        <v>300.0</v>
      </c>
      <c r="AQ64" s="103" t="s">
        <v>165</v>
      </c>
      <c r="AR64" s="104">
        <v>3.3E7</v>
      </c>
      <c r="AS64" s="104">
        <v>3300000.0</v>
      </c>
      <c r="AT64" s="106" t="s">
        <v>957</v>
      </c>
      <c r="AU64" s="104">
        <v>3.3E7</v>
      </c>
      <c r="AV64" s="107">
        <v>44253.0</v>
      </c>
      <c r="AW64" s="108" t="s">
        <v>958</v>
      </c>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132" t="s">
        <v>168</v>
      </c>
      <c r="BV64" s="133">
        <v>44553.0</v>
      </c>
      <c r="BW64" s="132">
        <v>64293.0</v>
      </c>
      <c r="BX64" s="134">
        <v>1540000.0</v>
      </c>
      <c r="BY64" s="132">
        <v>836.0</v>
      </c>
      <c r="BZ64" s="132">
        <v>1104.0</v>
      </c>
      <c r="CA64" s="132">
        <v>14.0</v>
      </c>
      <c r="CB64" s="133">
        <v>44571.0</v>
      </c>
      <c r="CC64" s="114" t="str">
        <f t="shared" si="1"/>
        <v>$ 33,000,000</v>
      </c>
      <c r="CD64" s="115" t="str">
        <f t="shared" si="2"/>
        <v>314</v>
      </c>
      <c r="CE64" s="94"/>
      <c r="CF64" s="162">
        <v>44571.0</v>
      </c>
      <c r="CG64" s="117" t="s">
        <v>169</v>
      </c>
      <c r="CH64" s="103" t="s">
        <v>170</v>
      </c>
      <c r="CI64" s="118" t="s">
        <v>959</v>
      </c>
      <c r="CJ64" s="84"/>
      <c r="CK64" s="84"/>
      <c r="CL64" s="101" t="s">
        <v>846</v>
      </c>
      <c r="CM64" s="101" t="s">
        <v>956</v>
      </c>
      <c r="CN64" s="119" t="s">
        <v>960</v>
      </c>
      <c r="CO64" s="120" t="s">
        <v>961</v>
      </c>
      <c r="CP64" s="121" t="s">
        <v>420</v>
      </c>
      <c r="CQ64" s="89"/>
      <c r="CR64" s="108"/>
      <c r="CS64" s="89"/>
      <c r="CT64" s="102"/>
      <c r="CU64" s="90"/>
      <c r="CV64" s="105"/>
      <c r="CW64" s="102"/>
      <c r="CX64" s="118"/>
      <c r="CY64" s="123" t="s">
        <v>175</v>
      </c>
      <c r="CZ64" s="103" t="s">
        <v>143</v>
      </c>
      <c r="DA64" s="103" t="s">
        <v>144</v>
      </c>
      <c r="DB64" s="103"/>
      <c r="DC64" s="123" t="s">
        <v>146</v>
      </c>
      <c r="DD64" s="84"/>
      <c r="DE64" s="84"/>
      <c r="DF64" s="84"/>
      <c r="DG64" s="84"/>
      <c r="DH64" s="52"/>
      <c r="DI64" s="52"/>
      <c r="DJ64" s="52"/>
      <c r="DK64" s="52"/>
      <c r="DL64" s="52"/>
      <c r="DM64" s="52"/>
    </row>
    <row r="65" ht="25.5" customHeight="1">
      <c r="A65" s="124">
        <v>63.0</v>
      </c>
      <c r="B65" s="86" t="s">
        <v>120</v>
      </c>
      <c r="C65" s="87" t="s">
        <v>962</v>
      </c>
      <c r="D65" s="88" t="s">
        <v>963</v>
      </c>
      <c r="E65" s="89" t="s">
        <v>123</v>
      </c>
      <c r="F65" s="89" t="s">
        <v>124</v>
      </c>
      <c r="G65" s="90">
        <v>5.2272912E7</v>
      </c>
      <c r="H65" s="90">
        <v>8.0</v>
      </c>
      <c r="I65" s="89" t="s">
        <v>125</v>
      </c>
      <c r="J65" s="163">
        <v>27692.0</v>
      </c>
      <c r="K65" s="164">
        <v>25.0</v>
      </c>
      <c r="L65" s="165">
        <v>10.0</v>
      </c>
      <c r="M65" s="165">
        <v>1975.0</v>
      </c>
      <c r="N65" s="127" t="s">
        <v>198</v>
      </c>
      <c r="O65" s="87" t="s">
        <v>964</v>
      </c>
      <c r="P65" s="92" t="s">
        <v>127</v>
      </c>
      <c r="Q65" s="87">
        <v>3.005114778E9</v>
      </c>
      <c r="R65" s="93" t="s">
        <v>965</v>
      </c>
      <c r="S65" s="93" t="s">
        <v>966</v>
      </c>
      <c r="T65" s="103" t="s">
        <v>258</v>
      </c>
      <c r="U65" s="92" t="s">
        <v>233</v>
      </c>
      <c r="V65" s="128" t="s">
        <v>157</v>
      </c>
      <c r="W65" s="88">
        <v>2.0</v>
      </c>
      <c r="X65" s="87" t="s">
        <v>158</v>
      </c>
      <c r="Y65" s="129" t="s">
        <v>967</v>
      </c>
      <c r="Z65" s="130" t="s">
        <v>479</v>
      </c>
      <c r="AA65" s="87" t="s">
        <v>968</v>
      </c>
      <c r="AB65" s="94" t="s">
        <v>130</v>
      </c>
      <c r="AC65" s="130" t="s">
        <v>161</v>
      </c>
      <c r="AD65" s="87" t="s">
        <v>571</v>
      </c>
      <c r="AE65" s="95" t="s">
        <v>482</v>
      </c>
      <c r="AF65" s="131" t="s">
        <v>483</v>
      </c>
      <c r="AG65" s="97">
        <v>448.0</v>
      </c>
      <c r="AH65" s="98">
        <v>4.5E8</v>
      </c>
      <c r="AI65" s="99">
        <v>44246.0</v>
      </c>
      <c r="AJ65" s="100">
        <v>56423.0</v>
      </c>
      <c r="AK65" s="101" t="s">
        <v>846</v>
      </c>
      <c r="AL65" s="151" t="s">
        <v>956</v>
      </c>
      <c r="AM65" s="101">
        <v>44557.0</v>
      </c>
      <c r="AN65" s="103">
        <v>10.0</v>
      </c>
      <c r="AO65" s="103">
        <v>0.0</v>
      </c>
      <c r="AP65" s="103">
        <v>300.0</v>
      </c>
      <c r="AQ65" s="103" t="s">
        <v>165</v>
      </c>
      <c r="AR65" s="104">
        <v>5.0E7</v>
      </c>
      <c r="AS65" s="104">
        <v>5000000.0</v>
      </c>
      <c r="AT65" s="106" t="s">
        <v>969</v>
      </c>
      <c r="AU65" s="104">
        <v>5.0E7</v>
      </c>
      <c r="AV65" s="107">
        <v>44253.0</v>
      </c>
      <c r="AW65" s="108" t="s">
        <v>970</v>
      </c>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132" t="s">
        <v>168</v>
      </c>
      <c r="BV65" s="133">
        <v>44557.0</v>
      </c>
      <c r="BW65" s="132">
        <v>68704.0</v>
      </c>
      <c r="BX65" s="134">
        <v>2166667.0</v>
      </c>
      <c r="BY65" s="132">
        <v>822.0</v>
      </c>
      <c r="BZ65" s="132">
        <v>1117.0</v>
      </c>
      <c r="CA65" s="132">
        <v>13.0</v>
      </c>
      <c r="CB65" s="133">
        <v>44571.0</v>
      </c>
      <c r="CC65" s="114" t="str">
        <f t="shared" si="1"/>
        <v>$ 50,000,000</v>
      </c>
      <c r="CD65" s="115" t="str">
        <f t="shared" si="2"/>
        <v>313</v>
      </c>
      <c r="CE65" s="94"/>
      <c r="CF65" s="162">
        <v>44571.0</v>
      </c>
      <c r="CG65" s="117" t="s">
        <v>169</v>
      </c>
      <c r="CH65" s="103" t="s">
        <v>479</v>
      </c>
      <c r="CI65" s="118" t="s">
        <v>574</v>
      </c>
      <c r="CJ65" s="84"/>
      <c r="CK65" s="84"/>
      <c r="CL65" s="101" t="s">
        <v>846</v>
      </c>
      <c r="CM65" s="101" t="s">
        <v>956</v>
      </c>
      <c r="CN65" s="119" t="s">
        <v>971</v>
      </c>
      <c r="CO65" s="120" t="s">
        <v>972</v>
      </c>
      <c r="CP65" s="121" t="s">
        <v>608</v>
      </c>
      <c r="CQ65" s="89"/>
      <c r="CR65" s="108"/>
      <c r="CS65" s="89"/>
      <c r="CT65" s="102"/>
      <c r="CU65" s="90"/>
      <c r="CV65" s="105"/>
      <c r="CW65" s="102"/>
      <c r="CX65" s="123"/>
      <c r="CY65" s="123" t="s">
        <v>175</v>
      </c>
      <c r="CZ65" s="103" t="s">
        <v>143</v>
      </c>
      <c r="DA65" s="103" t="s">
        <v>144</v>
      </c>
      <c r="DB65" s="103"/>
      <c r="DC65" s="123" t="s">
        <v>146</v>
      </c>
      <c r="DD65" s="84"/>
      <c r="DE65" s="84"/>
      <c r="DF65" s="84"/>
      <c r="DG65" s="84"/>
      <c r="DH65" s="52"/>
      <c r="DI65" s="52"/>
      <c r="DJ65" s="52"/>
      <c r="DK65" s="52"/>
      <c r="DL65" s="52"/>
      <c r="DM65" s="52"/>
    </row>
    <row r="66" ht="25.5" customHeight="1">
      <c r="A66" s="124">
        <v>64.0</v>
      </c>
      <c r="B66" s="86" t="s">
        <v>120</v>
      </c>
      <c r="C66" s="87" t="s">
        <v>973</v>
      </c>
      <c r="D66" s="88" t="s">
        <v>974</v>
      </c>
      <c r="E66" s="89" t="s">
        <v>123</v>
      </c>
      <c r="F66" s="89" t="s">
        <v>124</v>
      </c>
      <c r="G66" s="90">
        <v>1.030570336E9</v>
      </c>
      <c r="H66" s="90">
        <v>4.0</v>
      </c>
      <c r="I66" s="89" t="s">
        <v>149</v>
      </c>
      <c r="J66" s="137">
        <v>32920.0</v>
      </c>
      <c r="K66" s="138">
        <v>16.0</v>
      </c>
      <c r="L66" s="139">
        <v>2.0</v>
      </c>
      <c r="M66" s="139">
        <v>1990.0</v>
      </c>
      <c r="N66" s="127" t="s">
        <v>198</v>
      </c>
      <c r="O66" s="87" t="s">
        <v>975</v>
      </c>
      <c r="P66" s="92" t="s">
        <v>200</v>
      </c>
      <c r="Q66" s="87">
        <v>3.003711553E9</v>
      </c>
      <c r="R66" s="93" t="s">
        <v>976</v>
      </c>
      <c r="S66" s="93" t="s">
        <v>977</v>
      </c>
      <c r="T66" s="103" t="s">
        <v>258</v>
      </c>
      <c r="U66" s="92" t="s">
        <v>233</v>
      </c>
      <c r="V66" s="128" t="s">
        <v>157</v>
      </c>
      <c r="W66" s="88">
        <v>2.0</v>
      </c>
      <c r="X66" s="87" t="s">
        <v>158</v>
      </c>
      <c r="Y66" s="129" t="s">
        <v>978</v>
      </c>
      <c r="Z66" s="130" t="s">
        <v>866</v>
      </c>
      <c r="AA66" s="87" t="s">
        <v>979</v>
      </c>
      <c r="AB66" s="94" t="s">
        <v>130</v>
      </c>
      <c r="AC66" s="130" t="s">
        <v>161</v>
      </c>
      <c r="AD66" s="87" t="s">
        <v>896</v>
      </c>
      <c r="AE66" s="95" t="s">
        <v>869</v>
      </c>
      <c r="AF66" s="131" t="s">
        <v>870</v>
      </c>
      <c r="AG66" s="97">
        <v>478.0</v>
      </c>
      <c r="AH66" s="98">
        <v>3.2537057E8</v>
      </c>
      <c r="AI66" s="99">
        <v>44250.0</v>
      </c>
      <c r="AJ66" s="100">
        <v>56187.0</v>
      </c>
      <c r="AK66" s="101" t="s">
        <v>846</v>
      </c>
      <c r="AL66" s="151" t="s">
        <v>956</v>
      </c>
      <c r="AM66" s="101">
        <v>44557.0</v>
      </c>
      <c r="AN66" s="103">
        <v>10.0</v>
      </c>
      <c r="AO66" s="103">
        <v>0.0</v>
      </c>
      <c r="AP66" s="103">
        <v>300.0</v>
      </c>
      <c r="AQ66" s="103" t="s">
        <v>165</v>
      </c>
      <c r="AR66" s="104">
        <v>4.648151E7</v>
      </c>
      <c r="AS66" s="104">
        <v>4648151.0</v>
      </c>
      <c r="AT66" s="106" t="s">
        <v>980</v>
      </c>
      <c r="AU66" s="104">
        <v>4.648151E7</v>
      </c>
      <c r="AV66" s="107">
        <v>44253.0</v>
      </c>
      <c r="AW66" s="108" t="s">
        <v>981</v>
      </c>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132" t="s">
        <v>168</v>
      </c>
      <c r="BV66" s="133">
        <v>44557.0</v>
      </c>
      <c r="BW66" s="132">
        <v>66390.0</v>
      </c>
      <c r="BX66" s="134">
        <v>2014199.0</v>
      </c>
      <c r="BY66" s="132">
        <v>848.0</v>
      </c>
      <c r="BZ66" s="132">
        <v>1116.0</v>
      </c>
      <c r="CA66" s="132">
        <v>13.0</v>
      </c>
      <c r="CB66" s="133">
        <v>44571.0</v>
      </c>
      <c r="CC66" s="114" t="str">
        <f t="shared" si="1"/>
        <v>$ 46,481,510</v>
      </c>
      <c r="CD66" s="115" t="str">
        <f t="shared" si="2"/>
        <v>313</v>
      </c>
      <c r="CE66" s="94"/>
      <c r="CF66" s="162">
        <v>44571.0</v>
      </c>
      <c r="CG66" s="117" t="s">
        <v>169</v>
      </c>
      <c r="CH66" s="103" t="s">
        <v>873</v>
      </c>
      <c r="CI66" s="118" t="s">
        <v>874</v>
      </c>
      <c r="CJ66" s="84"/>
      <c r="CK66" s="84"/>
      <c r="CL66" s="101" t="s">
        <v>846</v>
      </c>
      <c r="CM66" s="101" t="s">
        <v>956</v>
      </c>
      <c r="CN66" s="119" t="s">
        <v>982</v>
      </c>
      <c r="CO66" s="120" t="s">
        <v>983</v>
      </c>
      <c r="CP66" s="121" t="s">
        <v>608</v>
      </c>
      <c r="CQ66" s="89"/>
      <c r="CR66" s="108"/>
      <c r="CS66" s="89"/>
      <c r="CT66" s="102"/>
      <c r="CU66" s="90"/>
      <c r="CV66" s="105"/>
      <c r="CW66" s="102"/>
      <c r="CX66" s="123"/>
      <c r="CY66" s="123" t="s">
        <v>175</v>
      </c>
      <c r="CZ66" s="103" t="s">
        <v>143</v>
      </c>
      <c r="DA66" s="103" t="s">
        <v>144</v>
      </c>
      <c r="DB66" s="103"/>
      <c r="DC66" s="123" t="s">
        <v>146</v>
      </c>
      <c r="DD66" s="84"/>
      <c r="DE66" s="84"/>
      <c r="DF66" s="84"/>
      <c r="DG66" s="84"/>
      <c r="DH66" s="52"/>
      <c r="DI66" s="52"/>
      <c r="DJ66" s="52"/>
      <c r="DK66" s="52"/>
      <c r="DL66" s="52"/>
      <c r="DM66" s="52"/>
    </row>
    <row r="67" ht="25.5" customHeight="1">
      <c r="A67" s="124">
        <v>65.0</v>
      </c>
      <c r="B67" s="86" t="s">
        <v>120</v>
      </c>
      <c r="C67" s="87" t="s">
        <v>984</v>
      </c>
      <c r="D67" s="88" t="s">
        <v>985</v>
      </c>
      <c r="E67" s="89" t="s">
        <v>123</v>
      </c>
      <c r="F67" s="89" t="s">
        <v>124</v>
      </c>
      <c r="G67" s="90">
        <v>1.019042486E9</v>
      </c>
      <c r="H67" s="90">
        <v>6.0</v>
      </c>
      <c r="I67" s="89" t="s">
        <v>125</v>
      </c>
      <c r="J67" s="137">
        <v>32910.0</v>
      </c>
      <c r="K67" s="138">
        <v>6.0</v>
      </c>
      <c r="L67" s="139">
        <v>2.0</v>
      </c>
      <c r="M67" s="139">
        <v>1990.0</v>
      </c>
      <c r="N67" s="127" t="s">
        <v>198</v>
      </c>
      <c r="O67" s="87" t="s">
        <v>986</v>
      </c>
      <c r="P67" s="92" t="s">
        <v>593</v>
      </c>
      <c r="Q67" s="87">
        <v>3.023748279E9</v>
      </c>
      <c r="R67" s="93" t="s">
        <v>987</v>
      </c>
      <c r="S67" s="93" t="s">
        <v>988</v>
      </c>
      <c r="T67" s="103" t="s">
        <v>183</v>
      </c>
      <c r="U67" s="92" t="s">
        <v>272</v>
      </c>
      <c r="V67" s="128" t="s">
        <v>157</v>
      </c>
      <c r="W67" s="88">
        <v>1.0</v>
      </c>
      <c r="X67" s="87" t="s">
        <v>158</v>
      </c>
      <c r="Y67" s="117" t="s">
        <v>989</v>
      </c>
      <c r="Z67" s="130" t="s">
        <v>778</v>
      </c>
      <c r="AA67" s="87" t="s">
        <v>990</v>
      </c>
      <c r="AB67" s="94" t="s">
        <v>130</v>
      </c>
      <c r="AC67" s="130" t="s">
        <v>161</v>
      </c>
      <c r="AD67" s="87" t="s">
        <v>991</v>
      </c>
      <c r="AE67" s="95" t="s">
        <v>163</v>
      </c>
      <c r="AF67" s="131" t="s">
        <v>164</v>
      </c>
      <c r="AG67" s="97">
        <v>489.0</v>
      </c>
      <c r="AH67" s="98">
        <v>6.5E7</v>
      </c>
      <c r="AI67" s="99">
        <v>44251.0</v>
      </c>
      <c r="AJ67" s="100">
        <v>56568.0</v>
      </c>
      <c r="AK67" s="101" t="s">
        <v>846</v>
      </c>
      <c r="AL67" s="151" t="s">
        <v>956</v>
      </c>
      <c r="AM67" s="101">
        <v>44557.0</v>
      </c>
      <c r="AN67" s="103">
        <v>10.0</v>
      </c>
      <c r="AO67" s="103">
        <v>0.0</v>
      </c>
      <c r="AP67" s="103">
        <v>300.0</v>
      </c>
      <c r="AQ67" s="103" t="s">
        <v>165</v>
      </c>
      <c r="AR67" s="104">
        <v>6.5E7</v>
      </c>
      <c r="AS67" s="104">
        <v>6500000.0</v>
      </c>
      <c r="AT67" s="106" t="s">
        <v>992</v>
      </c>
      <c r="AU67" s="104">
        <v>6.5E7</v>
      </c>
      <c r="AV67" s="107">
        <v>44253.0</v>
      </c>
      <c r="AW67" s="108" t="s">
        <v>993</v>
      </c>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132"/>
      <c r="BV67" s="150"/>
      <c r="BW67" s="132"/>
      <c r="BX67" s="132"/>
      <c r="BY67" s="150"/>
      <c r="BZ67" s="152"/>
      <c r="CA67" s="132"/>
      <c r="CB67" s="150"/>
      <c r="CC67" s="114" t="str">
        <f t="shared" si="1"/>
        <v>$ 65,000,000</v>
      </c>
      <c r="CD67" s="115" t="str">
        <f t="shared" si="2"/>
        <v>300</v>
      </c>
      <c r="CE67" s="94"/>
      <c r="CF67" s="162">
        <v>44537.0</v>
      </c>
      <c r="CG67" s="117" t="s">
        <v>994</v>
      </c>
      <c r="CH67" s="103" t="s">
        <v>778</v>
      </c>
      <c r="CI67" s="118" t="s">
        <v>783</v>
      </c>
      <c r="CJ67" s="84"/>
      <c r="CK67" s="84"/>
      <c r="CL67" s="101" t="s">
        <v>846</v>
      </c>
      <c r="CM67" s="101" t="s">
        <v>956</v>
      </c>
      <c r="CN67" s="119" t="s">
        <v>995</v>
      </c>
      <c r="CO67" s="120" t="s">
        <v>996</v>
      </c>
      <c r="CP67" s="121" t="s">
        <v>736</v>
      </c>
      <c r="CQ67" s="89"/>
      <c r="CR67" s="108"/>
      <c r="CS67" s="89"/>
      <c r="CT67" s="102"/>
      <c r="CU67" s="90"/>
      <c r="CV67" s="105"/>
      <c r="CW67" s="102"/>
      <c r="CX67" s="123"/>
      <c r="CY67" s="123" t="s">
        <v>175</v>
      </c>
      <c r="CZ67" s="103" t="s">
        <v>143</v>
      </c>
      <c r="DA67" s="103" t="s">
        <v>144</v>
      </c>
      <c r="DB67" s="103"/>
      <c r="DC67" s="123" t="s">
        <v>146</v>
      </c>
      <c r="DD67" s="84"/>
      <c r="DE67" s="84"/>
      <c r="DF67" s="84"/>
      <c r="DG67" s="84"/>
      <c r="DH67" s="52"/>
      <c r="DI67" s="52"/>
      <c r="DJ67" s="52"/>
      <c r="DK67" s="52"/>
      <c r="DL67" s="52"/>
      <c r="DM67" s="52"/>
    </row>
    <row r="68" ht="25.5" customHeight="1">
      <c r="A68" s="124">
        <v>66.0</v>
      </c>
      <c r="B68" s="86" t="s">
        <v>120</v>
      </c>
      <c r="C68" s="87" t="s">
        <v>997</v>
      </c>
      <c r="D68" s="88" t="s">
        <v>998</v>
      </c>
      <c r="E68" s="89" t="s">
        <v>123</v>
      </c>
      <c r="F68" s="89" t="s">
        <v>124</v>
      </c>
      <c r="G68" s="90">
        <v>5401619.0</v>
      </c>
      <c r="H68" s="90">
        <v>8.0</v>
      </c>
      <c r="I68" s="89" t="s">
        <v>149</v>
      </c>
      <c r="J68" s="137">
        <v>31199.0</v>
      </c>
      <c r="K68" s="138">
        <v>1.0</v>
      </c>
      <c r="L68" s="139">
        <v>6.0</v>
      </c>
      <c r="M68" s="139">
        <v>1985.0</v>
      </c>
      <c r="N68" s="127" t="s">
        <v>999</v>
      </c>
      <c r="O68" s="87" t="s">
        <v>1000</v>
      </c>
      <c r="P68" s="92" t="s">
        <v>593</v>
      </c>
      <c r="Q68" s="87">
        <v>3.13849456E9</v>
      </c>
      <c r="R68" s="93" t="s">
        <v>1001</v>
      </c>
      <c r="S68" s="93" t="s">
        <v>1002</v>
      </c>
      <c r="T68" s="103" t="s">
        <v>299</v>
      </c>
      <c r="U68" s="92" t="s">
        <v>184</v>
      </c>
      <c r="V68" s="128" t="s">
        <v>157</v>
      </c>
      <c r="W68" s="88">
        <v>3.0</v>
      </c>
      <c r="X68" s="87" t="s">
        <v>158</v>
      </c>
      <c r="Y68" s="117" t="s">
        <v>1003</v>
      </c>
      <c r="Z68" s="130" t="s">
        <v>284</v>
      </c>
      <c r="AA68" s="87" t="s">
        <v>1004</v>
      </c>
      <c r="AB68" s="94" t="s">
        <v>130</v>
      </c>
      <c r="AC68" s="130" t="s">
        <v>161</v>
      </c>
      <c r="AD68" s="87" t="s">
        <v>1005</v>
      </c>
      <c r="AE68" s="95" t="s">
        <v>286</v>
      </c>
      <c r="AF68" s="131" t="s">
        <v>287</v>
      </c>
      <c r="AG68" s="97">
        <v>482.0</v>
      </c>
      <c r="AH68" s="98">
        <v>6.5E7</v>
      </c>
      <c r="AI68" s="99">
        <v>44251.0</v>
      </c>
      <c r="AJ68" s="100">
        <v>56483.0</v>
      </c>
      <c r="AK68" s="101" t="s">
        <v>846</v>
      </c>
      <c r="AL68" s="151" t="s">
        <v>956</v>
      </c>
      <c r="AM68" s="101">
        <v>44557.0</v>
      </c>
      <c r="AN68" s="103">
        <v>10.0</v>
      </c>
      <c r="AO68" s="103">
        <v>0.0</v>
      </c>
      <c r="AP68" s="103">
        <v>300.0</v>
      </c>
      <c r="AQ68" s="103" t="s">
        <v>165</v>
      </c>
      <c r="AR68" s="104">
        <v>6.5E7</v>
      </c>
      <c r="AS68" s="104">
        <v>6500000.0</v>
      </c>
      <c r="AT68" s="106" t="s">
        <v>1006</v>
      </c>
      <c r="AU68" s="104">
        <v>6.5E7</v>
      </c>
      <c r="AV68" s="107">
        <v>44253.0</v>
      </c>
      <c r="AW68" s="108" t="s">
        <v>1007</v>
      </c>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132" t="s">
        <v>168</v>
      </c>
      <c r="BV68" s="133">
        <v>44557.0</v>
      </c>
      <c r="BW68" s="132">
        <v>66394.0</v>
      </c>
      <c r="BX68" s="134">
        <v>2816667.0</v>
      </c>
      <c r="BY68" s="132">
        <v>863.0</v>
      </c>
      <c r="BZ68" s="132">
        <v>1113.0</v>
      </c>
      <c r="CA68" s="132">
        <v>13.0</v>
      </c>
      <c r="CB68" s="133">
        <v>44571.0</v>
      </c>
      <c r="CC68" s="114" t="str">
        <f t="shared" si="1"/>
        <v>$ 65,000,000</v>
      </c>
      <c r="CD68" s="115" t="str">
        <f t="shared" si="2"/>
        <v>313</v>
      </c>
      <c r="CE68" s="94"/>
      <c r="CF68" s="162">
        <v>44571.0</v>
      </c>
      <c r="CG68" s="117" t="s">
        <v>169</v>
      </c>
      <c r="CH68" s="103" t="s">
        <v>757</v>
      </c>
      <c r="CI68" s="118" t="s">
        <v>279</v>
      </c>
      <c r="CJ68" s="84"/>
      <c r="CK68" s="84"/>
      <c r="CL68" s="101" t="s">
        <v>846</v>
      </c>
      <c r="CM68" s="101" t="s">
        <v>956</v>
      </c>
      <c r="CN68" s="119" t="s">
        <v>1008</v>
      </c>
      <c r="CO68" s="120" t="s">
        <v>1009</v>
      </c>
      <c r="CP68" s="121" t="s">
        <v>309</v>
      </c>
      <c r="CQ68" s="89"/>
      <c r="CR68" s="108"/>
      <c r="CS68" s="89"/>
      <c r="CT68" s="102"/>
      <c r="CU68" s="90"/>
      <c r="CV68" s="105"/>
      <c r="CW68" s="102"/>
      <c r="CX68" s="123"/>
      <c r="CY68" s="123" t="s">
        <v>175</v>
      </c>
      <c r="CZ68" s="103" t="s">
        <v>143</v>
      </c>
      <c r="DA68" s="103" t="s">
        <v>144</v>
      </c>
      <c r="DB68" s="103"/>
      <c r="DC68" s="123" t="s">
        <v>146</v>
      </c>
      <c r="DD68" s="84"/>
      <c r="DE68" s="84"/>
      <c r="DF68" s="84"/>
      <c r="DG68" s="84"/>
      <c r="DH68" s="52"/>
      <c r="DI68" s="52"/>
      <c r="DJ68" s="52"/>
      <c r="DK68" s="52"/>
      <c r="DL68" s="52"/>
      <c r="DM68" s="52"/>
    </row>
    <row r="69" ht="25.5" customHeight="1">
      <c r="A69" s="124">
        <v>67.0</v>
      </c>
      <c r="B69" s="86" t="s">
        <v>120</v>
      </c>
      <c r="C69" s="87" t="s">
        <v>1010</v>
      </c>
      <c r="D69" s="88" t="s">
        <v>1011</v>
      </c>
      <c r="E69" s="89" t="s">
        <v>123</v>
      </c>
      <c r="F69" s="89" t="s">
        <v>124</v>
      </c>
      <c r="G69" s="90">
        <v>7.9411484E7</v>
      </c>
      <c r="H69" s="90">
        <v>2.0</v>
      </c>
      <c r="I69" s="89" t="s">
        <v>149</v>
      </c>
      <c r="J69" s="137">
        <v>24527.0</v>
      </c>
      <c r="K69" s="138">
        <v>24.0</v>
      </c>
      <c r="L69" s="139">
        <v>2.0</v>
      </c>
      <c r="M69" s="139">
        <v>1967.0</v>
      </c>
      <c r="N69" s="127" t="s">
        <v>1012</v>
      </c>
      <c r="O69" s="87" t="s">
        <v>1013</v>
      </c>
      <c r="P69" s="92" t="s">
        <v>628</v>
      </c>
      <c r="Q69" s="87">
        <v>3.203381667E9</v>
      </c>
      <c r="R69" s="93" t="s">
        <v>1014</v>
      </c>
      <c r="S69" s="93" t="s">
        <v>1015</v>
      </c>
      <c r="T69" s="103" t="s">
        <v>323</v>
      </c>
      <c r="U69" s="92" t="s">
        <v>272</v>
      </c>
      <c r="V69" s="128" t="s">
        <v>157</v>
      </c>
      <c r="W69" s="88">
        <v>1.0</v>
      </c>
      <c r="X69" s="87" t="s">
        <v>158</v>
      </c>
      <c r="Y69" s="117" t="s">
        <v>1016</v>
      </c>
      <c r="Z69" s="130" t="s">
        <v>160</v>
      </c>
      <c r="AA69" s="87" t="s">
        <v>1017</v>
      </c>
      <c r="AB69" s="94" t="s">
        <v>130</v>
      </c>
      <c r="AC69" s="130" t="s">
        <v>161</v>
      </c>
      <c r="AD69" s="87" t="s">
        <v>351</v>
      </c>
      <c r="AE69" s="95" t="s">
        <v>352</v>
      </c>
      <c r="AF69" s="131" t="s">
        <v>353</v>
      </c>
      <c r="AG69" s="97">
        <v>429.0</v>
      </c>
      <c r="AH69" s="98">
        <v>3.3E8</v>
      </c>
      <c r="AI69" s="99">
        <v>44244.0</v>
      </c>
      <c r="AJ69" s="100">
        <v>56347.0</v>
      </c>
      <c r="AK69" s="101" t="s">
        <v>846</v>
      </c>
      <c r="AL69" s="151" t="s">
        <v>956</v>
      </c>
      <c r="AM69" s="101">
        <v>44557.0</v>
      </c>
      <c r="AN69" s="103">
        <v>10.0</v>
      </c>
      <c r="AO69" s="103">
        <v>0.0</v>
      </c>
      <c r="AP69" s="103">
        <v>300.0</v>
      </c>
      <c r="AQ69" s="103" t="s">
        <v>165</v>
      </c>
      <c r="AR69" s="104">
        <v>5.5E7</v>
      </c>
      <c r="AS69" s="104">
        <v>5500000.0</v>
      </c>
      <c r="AT69" s="106" t="s">
        <v>1018</v>
      </c>
      <c r="AU69" s="104">
        <v>5.5E7</v>
      </c>
      <c r="AV69" s="107">
        <v>44253.0</v>
      </c>
      <c r="AW69" s="108" t="s">
        <v>1019</v>
      </c>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132" t="s">
        <v>168</v>
      </c>
      <c r="BV69" s="133">
        <v>44558.0</v>
      </c>
      <c r="BW69" s="132">
        <v>65085.0</v>
      </c>
      <c r="BX69" s="134">
        <v>2383333.0</v>
      </c>
      <c r="BY69" s="132">
        <v>870.0</v>
      </c>
      <c r="BZ69" s="132">
        <v>1112.0</v>
      </c>
      <c r="CA69" s="132">
        <v>13.0</v>
      </c>
      <c r="CB69" s="133">
        <v>44571.0</v>
      </c>
      <c r="CC69" s="114" t="str">
        <f t="shared" si="1"/>
        <v>$ 55,000,000</v>
      </c>
      <c r="CD69" s="115" t="str">
        <f t="shared" si="2"/>
        <v>313</v>
      </c>
      <c r="CE69" s="94"/>
      <c r="CF69" s="162">
        <v>44571.0</v>
      </c>
      <c r="CG69" s="117" t="s">
        <v>169</v>
      </c>
      <c r="CH69" s="103" t="s">
        <v>160</v>
      </c>
      <c r="CI69" s="118" t="s">
        <v>356</v>
      </c>
      <c r="CJ69" s="84"/>
      <c r="CK69" s="84"/>
      <c r="CL69" s="101" t="s">
        <v>846</v>
      </c>
      <c r="CM69" s="101" t="s">
        <v>956</v>
      </c>
      <c r="CN69" s="119" t="s">
        <v>1020</v>
      </c>
      <c r="CO69" s="120" t="s">
        <v>1021</v>
      </c>
      <c r="CP69" s="121" t="s">
        <v>309</v>
      </c>
      <c r="CQ69" s="89"/>
      <c r="CR69" s="108"/>
      <c r="CS69" s="89"/>
      <c r="CT69" s="102"/>
      <c r="CU69" s="90"/>
      <c r="CV69" s="105"/>
      <c r="CW69" s="102"/>
      <c r="CX69" s="123"/>
      <c r="CY69" s="123" t="s">
        <v>175</v>
      </c>
      <c r="CZ69" s="103" t="s">
        <v>143</v>
      </c>
      <c r="DA69" s="103" t="s">
        <v>144</v>
      </c>
      <c r="DB69" s="103"/>
      <c r="DC69" s="123" t="s">
        <v>146</v>
      </c>
      <c r="DD69" s="84"/>
      <c r="DE69" s="84"/>
      <c r="DF69" s="84"/>
      <c r="DG69" s="84"/>
      <c r="DH69" s="52"/>
      <c r="DI69" s="52"/>
      <c r="DJ69" s="52"/>
      <c r="DK69" s="52"/>
      <c r="DL69" s="52"/>
      <c r="DM69" s="52"/>
    </row>
    <row r="70" ht="25.5" customHeight="1">
      <c r="A70" s="124">
        <v>68.0</v>
      </c>
      <c r="B70" s="86" t="s">
        <v>120</v>
      </c>
      <c r="C70" s="87" t="s">
        <v>1022</v>
      </c>
      <c r="D70" s="88" t="s">
        <v>1023</v>
      </c>
      <c r="E70" s="89" t="s">
        <v>123</v>
      </c>
      <c r="F70" s="89" t="s">
        <v>124</v>
      </c>
      <c r="G70" s="90">
        <v>5.2732012E7</v>
      </c>
      <c r="H70" s="90">
        <v>9.0</v>
      </c>
      <c r="I70" s="89" t="s">
        <v>125</v>
      </c>
      <c r="J70" s="137">
        <v>30222.0</v>
      </c>
      <c r="K70" s="138">
        <v>28.0</v>
      </c>
      <c r="L70" s="139">
        <v>9.0</v>
      </c>
      <c r="M70" s="139">
        <v>1982.0</v>
      </c>
      <c r="N70" s="127" t="s">
        <v>1024</v>
      </c>
      <c r="O70" s="87" t="s">
        <v>1025</v>
      </c>
      <c r="P70" s="92" t="s">
        <v>1026</v>
      </c>
      <c r="Q70" s="87">
        <v>3.168674386E9</v>
      </c>
      <c r="R70" s="93" t="s">
        <v>1027</v>
      </c>
      <c r="S70" s="93" t="s">
        <v>1028</v>
      </c>
      <c r="T70" s="103" t="s">
        <v>323</v>
      </c>
      <c r="U70" s="92" t="s">
        <v>272</v>
      </c>
      <c r="V70" s="128" t="s">
        <v>157</v>
      </c>
      <c r="W70" s="88">
        <v>2.0</v>
      </c>
      <c r="X70" s="87" t="s">
        <v>158</v>
      </c>
      <c r="Y70" s="117" t="s">
        <v>234</v>
      </c>
      <c r="Z70" s="130" t="s">
        <v>866</v>
      </c>
      <c r="AA70" s="87" t="s">
        <v>1029</v>
      </c>
      <c r="AB70" s="94" t="s">
        <v>130</v>
      </c>
      <c r="AC70" s="130" t="s">
        <v>161</v>
      </c>
      <c r="AD70" s="87" t="s">
        <v>896</v>
      </c>
      <c r="AE70" s="95" t="s">
        <v>869</v>
      </c>
      <c r="AF70" s="131" t="s">
        <v>870</v>
      </c>
      <c r="AG70" s="97">
        <v>478.0</v>
      </c>
      <c r="AH70" s="98">
        <v>3.2537057E8</v>
      </c>
      <c r="AI70" s="99">
        <v>44250.0</v>
      </c>
      <c r="AJ70" s="100">
        <v>56187.0</v>
      </c>
      <c r="AK70" s="101" t="s">
        <v>846</v>
      </c>
      <c r="AL70" s="151" t="s">
        <v>956</v>
      </c>
      <c r="AM70" s="101">
        <v>44557.0</v>
      </c>
      <c r="AN70" s="103">
        <v>10.0</v>
      </c>
      <c r="AO70" s="103">
        <v>0.0</v>
      </c>
      <c r="AP70" s="103">
        <v>300.0</v>
      </c>
      <c r="AQ70" s="103" t="s">
        <v>165</v>
      </c>
      <c r="AR70" s="104">
        <v>4.648151E7</v>
      </c>
      <c r="AS70" s="104">
        <v>4648151.0</v>
      </c>
      <c r="AT70" s="106" t="s">
        <v>1030</v>
      </c>
      <c r="AU70" s="104">
        <v>4.648151E7</v>
      </c>
      <c r="AV70" s="107">
        <v>44253.0</v>
      </c>
      <c r="AW70" s="108" t="s">
        <v>1031</v>
      </c>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132" t="s">
        <v>168</v>
      </c>
      <c r="BV70" s="133">
        <v>44557.0</v>
      </c>
      <c r="BW70" s="132">
        <v>66389.0</v>
      </c>
      <c r="BX70" s="134">
        <v>2014199.0</v>
      </c>
      <c r="BY70" s="132">
        <v>847.0</v>
      </c>
      <c r="BZ70" s="132">
        <v>1110.0</v>
      </c>
      <c r="CA70" s="132">
        <v>14.0</v>
      </c>
      <c r="CB70" s="133">
        <v>44571.0</v>
      </c>
      <c r="CC70" s="114" t="str">
        <f t="shared" si="1"/>
        <v>$ 46,481,510</v>
      </c>
      <c r="CD70" s="115" t="str">
        <f t="shared" si="2"/>
        <v>314</v>
      </c>
      <c r="CE70" s="94"/>
      <c r="CF70" s="162">
        <v>44571.0</v>
      </c>
      <c r="CG70" s="117" t="s">
        <v>169</v>
      </c>
      <c r="CH70" s="103" t="s">
        <v>873</v>
      </c>
      <c r="CI70" s="118" t="s">
        <v>874</v>
      </c>
      <c r="CJ70" s="84"/>
      <c r="CK70" s="84"/>
      <c r="CL70" s="101" t="s">
        <v>846</v>
      </c>
      <c r="CM70" s="101" t="s">
        <v>956</v>
      </c>
      <c r="CN70" s="119" t="s">
        <v>1032</v>
      </c>
      <c r="CO70" s="120" t="s">
        <v>1033</v>
      </c>
      <c r="CP70" s="121" t="s">
        <v>294</v>
      </c>
      <c r="CQ70" s="89"/>
      <c r="CR70" s="108"/>
      <c r="CS70" s="89"/>
      <c r="CT70" s="102"/>
      <c r="CU70" s="90"/>
      <c r="CV70" s="105"/>
      <c r="CW70" s="102"/>
      <c r="CX70" s="123"/>
      <c r="CY70" s="123" t="s">
        <v>175</v>
      </c>
      <c r="CZ70" s="103" t="s">
        <v>143</v>
      </c>
      <c r="DA70" s="103" t="s">
        <v>144</v>
      </c>
      <c r="DB70" s="103"/>
      <c r="DC70" s="123" t="s">
        <v>146</v>
      </c>
      <c r="DD70" s="84"/>
      <c r="DE70" s="84"/>
      <c r="DF70" s="84"/>
      <c r="DG70" s="84"/>
      <c r="DH70" s="52"/>
      <c r="DI70" s="52"/>
      <c r="DJ70" s="52"/>
      <c r="DK70" s="52"/>
      <c r="DL70" s="52"/>
      <c r="DM70" s="52"/>
    </row>
    <row r="71" ht="25.5" customHeight="1">
      <c r="A71" s="124">
        <v>69.0</v>
      </c>
      <c r="B71" s="86" t="s">
        <v>120</v>
      </c>
      <c r="C71" s="87" t="s">
        <v>1034</v>
      </c>
      <c r="D71" s="88" t="s">
        <v>1035</v>
      </c>
      <c r="E71" s="89" t="s">
        <v>123</v>
      </c>
      <c r="F71" s="89" t="s">
        <v>124</v>
      </c>
      <c r="G71" s="90">
        <v>1.023938817E9</v>
      </c>
      <c r="H71" s="90">
        <v>1.0</v>
      </c>
      <c r="I71" s="89" t="s">
        <v>125</v>
      </c>
      <c r="J71" s="137">
        <v>34694.0</v>
      </c>
      <c r="K71" s="138">
        <v>26.0</v>
      </c>
      <c r="L71" s="139">
        <v>12.0</v>
      </c>
      <c r="M71" s="139">
        <v>1994.0</v>
      </c>
      <c r="N71" s="127" t="s">
        <v>1036</v>
      </c>
      <c r="O71" s="87" t="s">
        <v>1037</v>
      </c>
      <c r="P71" s="92" t="s">
        <v>880</v>
      </c>
      <c r="Q71" s="87">
        <v>3.502449515E9</v>
      </c>
      <c r="R71" s="93" t="s">
        <v>1038</v>
      </c>
      <c r="S71" s="93" t="s">
        <v>1039</v>
      </c>
      <c r="T71" s="103" t="s">
        <v>155</v>
      </c>
      <c r="U71" s="92" t="s">
        <v>156</v>
      </c>
      <c r="V71" s="128" t="s">
        <v>157</v>
      </c>
      <c r="W71" s="88">
        <v>1.0</v>
      </c>
      <c r="X71" s="87" t="s">
        <v>741</v>
      </c>
      <c r="Y71" s="129" t="s">
        <v>741</v>
      </c>
      <c r="Z71" s="130" t="s">
        <v>284</v>
      </c>
      <c r="AA71" s="87" t="s">
        <v>1040</v>
      </c>
      <c r="AB71" s="94" t="s">
        <v>130</v>
      </c>
      <c r="AC71" s="130" t="s">
        <v>161</v>
      </c>
      <c r="AD71" s="87" t="s">
        <v>1041</v>
      </c>
      <c r="AE71" s="95" t="s">
        <v>286</v>
      </c>
      <c r="AF71" s="131" t="s">
        <v>287</v>
      </c>
      <c r="AG71" s="97">
        <v>493.0</v>
      </c>
      <c r="AH71" s="98">
        <v>4.6E7</v>
      </c>
      <c r="AI71" s="99">
        <v>44251.0</v>
      </c>
      <c r="AJ71" s="100">
        <v>56822.0</v>
      </c>
      <c r="AK71" s="101" t="s">
        <v>846</v>
      </c>
      <c r="AL71" s="151" t="s">
        <v>956</v>
      </c>
      <c r="AM71" s="101">
        <v>44557.0</v>
      </c>
      <c r="AN71" s="103">
        <v>10.0</v>
      </c>
      <c r="AO71" s="103">
        <v>0.0</v>
      </c>
      <c r="AP71" s="103">
        <v>300.0</v>
      </c>
      <c r="AQ71" s="103" t="s">
        <v>165</v>
      </c>
      <c r="AR71" s="104">
        <v>2.3E7</v>
      </c>
      <c r="AS71" s="104">
        <v>2300000.0</v>
      </c>
      <c r="AT71" s="106" t="s">
        <v>1042</v>
      </c>
      <c r="AU71" s="104">
        <v>2.3E7</v>
      </c>
      <c r="AV71" s="107">
        <v>44253.0</v>
      </c>
      <c r="AW71" s="108" t="s">
        <v>1043</v>
      </c>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132" t="s">
        <v>168</v>
      </c>
      <c r="BV71" s="133">
        <v>44557.0</v>
      </c>
      <c r="BW71" s="132">
        <v>66401.0</v>
      </c>
      <c r="BX71" s="134">
        <v>966667.0</v>
      </c>
      <c r="BY71" s="132">
        <v>867.0</v>
      </c>
      <c r="BZ71" s="132">
        <v>1114.0</v>
      </c>
      <c r="CA71" s="132">
        <v>13.0</v>
      </c>
      <c r="CB71" s="133">
        <v>44571.0</v>
      </c>
      <c r="CC71" s="114" t="str">
        <f t="shared" si="1"/>
        <v>$ 23,000,000</v>
      </c>
      <c r="CD71" s="115" t="str">
        <f t="shared" si="2"/>
        <v>313</v>
      </c>
      <c r="CE71" s="94"/>
      <c r="CF71" s="162">
        <v>44571.0</v>
      </c>
      <c r="CG71" s="117" t="s">
        <v>169</v>
      </c>
      <c r="CH71" s="103" t="s">
        <v>757</v>
      </c>
      <c r="CI71" s="118" t="s">
        <v>279</v>
      </c>
      <c r="CJ71" s="84"/>
      <c r="CK71" s="84"/>
      <c r="CL71" s="101" t="s">
        <v>846</v>
      </c>
      <c r="CM71" s="101" t="s">
        <v>956</v>
      </c>
      <c r="CN71" s="119" t="s">
        <v>1044</v>
      </c>
      <c r="CO71" s="120" t="s">
        <v>1045</v>
      </c>
      <c r="CP71" s="121" t="s">
        <v>141</v>
      </c>
      <c r="CQ71" s="89"/>
      <c r="CR71" s="108"/>
      <c r="CS71" s="89"/>
      <c r="CT71" s="102"/>
      <c r="CU71" s="90"/>
      <c r="CV71" s="105"/>
      <c r="CW71" s="102"/>
      <c r="CX71" s="123"/>
      <c r="CY71" s="123" t="s">
        <v>175</v>
      </c>
      <c r="CZ71" s="103" t="s">
        <v>143</v>
      </c>
      <c r="DA71" s="103" t="s">
        <v>144</v>
      </c>
      <c r="DB71" s="103"/>
      <c r="DC71" s="123" t="s">
        <v>146</v>
      </c>
      <c r="DD71" s="84"/>
      <c r="DE71" s="84"/>
      <c r="DF71" s="84"/>
      <c r="DG71" s="84"/>
      <c r="DH71" s="52"/>
      <c r="DI71" s="52"/>
      <c r="DJ71" s="52"/>
      <c r="DK71" s="52"/>
      <c r="DL71" s="52"/>
      <c r="DM71" s="52"/>
    </row>
    <row r="72" ht="25.5" customHeight="1">
      <c r="A72" s="124">
        <v>70.0</v>
      </c>
      <c r="B72" s="86" t="s">
        <v>120</v>
      </c>
      <c r="C72" s="87" t="s">
        <v>1046</v>
      </c>
      <c r="D72" s="88" t="s">
        <v>1047</v>
      </c>
      <c r="E72" s="89" t="s">
        <v>123</v>
      </c>
      <c r="F72" s="89" t="s">
        <v>124</v>
      </c>
      <c r="G72" s="90">
        <v>1.022958537E9</v>
      </c>
      <c r="H72" s="90">
        <v>6.0</v>
      </c>
      <c r="I72" s="89" t="s">
        <v>149</v>
      </c>
      <c r="J72" s="137">
        <v>32947.0</v>
      </c>
      <c r="K72" s="138">
        <v>15.0</v>
      </c>
      <c r="L72" s="139">
        <v>3.0</v>
      </c>
      <c r="M72" s="139">
        <v>1990.0</v>
      </c>
      <c r="N72" s="127" t="s">
        <v>198</v>
      </c>
      <c r="O72" s="87" t="s">
        <v>1048</v>
      </c>
      <c r="P72" s="92" t="s">
        <v>127</v>
      </c>
      <c r="Q72" s="87">
        <v>3.133401417E9</v>
      </c>
      <c r="R72" s="93" t="s">
        <v>1049</v>
      </c>
      <c r="S72" s="93" t="s">
        <v>1050</v>
      </c>
      <c r="T72" s="103" t="s">
        <v>258</v>
      </c>
      <c r="U72" s="92" t="s">
        <v>272</v>
      </c>
      <c r="V72" s="128" t="s">
        <v>157</v>
      </c>
      <c r="W72" s="88">
        <v>1.0</v>
      </c>
      <c r="X72" s="87" t="s">
        <v>741</v>
      </c>
      <c r="Y72" s="117" t="s">
        <v>741</v>
      </c>
      <c r="Z72" s="130" t="s">
        <v>448</v>
      </c>
      <c r="AA72" s="87" t="s">
        <v>1051</v>
      </c>
      <c r="AB72" s="94" t="s">
        <v>130</v>
      </c>
      <c r="AC72" s="130" t="s">
        <v>161</v>
      </c>
      <c r="AD72" s="87" t="s">
        <v>1052</v>
      </c>
      <c r="AE72" s="140" t="s">
        <v>1053</v>
      </c>
      <c r="AF72" s="131" t="s">
        <v>1054</v>
      </c>
      <c r="AG72" s="97">
        <v>481.0</v>
      </c>
      <c r="AH72" s="98">
        <v>6.75E7</v>
      </c>
      <c r="AI72" s="99">
        <v>44250.0</v>
      </c>
      <c r="AJ72" s="100">
        <v>56548.0</v>
      </c>
      <c r="AK72" s="101" t="s">
        <v>956</v>
      </c>
      <c r="AL72" s="101">
        <v>44256.0</v>
      </c>
      <c r="AM72" s="101">
        <v>44561.0</v>
      </c>
      <c r="AN72" s="103">
        <v>10.0</v>
      </c>
      <c r="AO72" s="103">
        <v>0.0</v>
      </c>
      <c r="AP72" s="103">
        <v>300.0</v>
      </c>
      <c r="AQ72" s="103" t="s">
        <v>165</v>
      </c>
      <c r="AR72" s="104">
        <v>2.25E7</v>
      </c>
      <c r="AS72" s="104">
        <v>2250000.0</v>
      </c>
      <c r="AT72" s="106" t="s">
        <v>1055</v>
      </c>
      <c r="AU72" s="104">
        <v>2.25E7</v>
      </c>
      <c r="AV72" s="107">
        <v>44256.0</v>
      </c>
      <c r="AW72" s="108" t="s">
        <v>1056</v>
      </c>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132" t="s">
        <v>168</v>
      </c>
      <c r="BV72" s="133">
        <v>44560.0</v>
      </c>
      <c r="BW72" s="132">
        <v>65272.0</v>
      </c>
      <c r="BX72" s="134">
        <v>996667.0</v>
      </c>
      <c r="BY72" s="132">
        <v>948.0</v>
      </c>
      <c r="BZ72" s="132">
        <v>1194.0</v>
      </c>
      <c r="CA72" s="132">
        <v>10.0</v>
      </c>
      <c r="CB72" s="133">
        <v>44571.0</v>
      </c>
      <c r="CC72" s="114" t="str">
        <f t="shared" si="1"/>
        <v>$ 22,500,000</v>
      </c>
      <c r="CD72" s="115" t="str">
        <f t="shared" si="2"/>
        <v>310</v>
      </c>
      <c r="CE72" s="94"/>
      <c r="CF72" s="162">
        <v>44571.0</v>
      </c>
      <c r="CG72" s="117" t="s">
        <v>169</v>
      </c>
      <c r="CH72" s="103" t="s">
        <v>448</v>
      </c>
      <c r="CI72" s="118" t="s">
        <v>455</v>
      </c>
      <c r="CJ72" s="84"/>
      <c r="CK72" s="84"/>
      <c r="CL72" s="101" t="s">
        <v>956</v>
      </c>
      <c r="CM72" s="101">
        <v>44256.0</v>
      </c>
      <c r="CN72" s="119" t="s">
        <v>1057</v>
      </c>
      <c r="CO72" s="120" t="s">
        <v>1045</v>
      </c>
      <c r="CP72" s="121" t="s">
        <v>174</v>
      </c>
      <c r="CQ72" s="89"/>
      <c r="CR72" s="108"/>
      <c r="CS72" s="89"/>
      <c r="CT72" s="102"/>
      <c r="CU72" s="90"/>
      <c r="CV72" s="105"/>
      <c r="CW72" s="102"/>
      <c r="CX72" s="123"/>
      <c r="CY72" s="123" t="s">
        <v>175</v>
      </c>
      <c r="CZ72" s="103" t="s">
        <v>143</v>
      </c>
      <c r="DA72" s="103" t="s">
        <v>144</v>
      </c>
      <c r="DB72" s="103"/>
      <c r="DC72" s="123" t="s">
        <v>146</v>
      </c>
      <c r="DD72" s="84"/>
      <c r="DE72" s="84"/>
      <c r="DF72" s="84"/>
      <c r="DG72" s="84"/>
      <c r="DH72" s="52"/>
      <c r="DI72" s="52"/>
      <c r="DJ72" s="52"/>
      <c r="DK72" s="52"/>
      <c r="DL72" s="52"/>
      <c r="DM72" s="52"/>
    </row>
    <row r="73" ht="25.5" customHeight="1">
      <c r="A73" s="124">
        <v>71.0</v>
      </c>
      <c r="B73" s="86" t="s">
        <v>120</v>
      </c>
      <c r="C73" s="87" t="s">
        <v>1058</v>
      </c>
      <c r="D73" s="88" t="s">
        <v>1059</v>
      </c>
      <c r="E73" s="89" t="s">
        <v>123</v>
      </c>
      <c r="F73" s="89" t="s">
        <v>124</v>
      </c>
      <c r="G73" s="90">
        <v>1.015463223E9</v>
      </c>
      <c r="H73" s="90">
        <v>8.0</v>
      </c>
      <c r="I73" s="89" t="s">
        <v>125</v>
      </c>
      <c r="J73" s="137">
        <v>35252.0</v>
      </c>
      <c r="K73" s="138">
        <v>6.0</v>
      </c>
      <c r="L73" s="139">
        <v>7.0</v>
      </c>
      <c r="M73" s="139">
        <v>1996.0</v>
      </c>
      <c r="N73" s="127" t="s">
        <v>198</v>
      </c>
      <c r="O73" s="87" t="s">
        <v>1060</v>
      </c>
      <c r="P73" s="92" t="s">
        <v>127</v>
      </c>
      <c r="Q73" s="87">
        <v>3.057922873E9</v>
      </c>
      <c r="R73" s="93" t="s">
        <v>1061</v>
      </c>
      <c r="S73" s="93" t="s">
        <v>1062</v>
      </c>
      <c r="T73" s="103" t="s">
        <v>323</v>
      </c>
      <c r="U73" s="92" t="s">
        <v>272</v>
      </c>
      <c r="V73" s="128" t="s">
        <v>157</v>
      </c>
      <c r="W73" s="88">
        <v>2.0</v>
      </c>
      <c r="X73" s="87" t="s">
        <v>158</v>
      </c>
      <c r="Y73" s="117" t="s">
        <v>234</v>
      </c>
      <c r="Z73" s="130" t="s">
        <v>866</v>
      </c>
      <c r="AA73" s="87" t="s">
        <v>1063</v>
      </c>
      <c r="AB73" s="94" t="s">
        <v>130</v>
      </c>
      <c r="AC73" s="130" t="s">
        <v>161</v>
      </c>
      <c r="AD73" s="87" t="s">
        <v>896</v>
      </c>
      <c r="AE73" s="95" t="s">
        <v>869</v>
      </c>
      <c r="AF73" s="131" t="s">
        <v>870</v>
      </c>
      <c r="AG73" s="97">
        <v>478.0</v>
      </c>
      <c r="AH73" s="98">
        <v>3.2537057E8</v>
      </c>
      <c r="AI73" s="99">
        <v>44250.0</v>
      </c>
      <c r="AJ73" s="100">
        <v>56187.0</v>
      </c>
      <c r="AK73" s="101" t="s">
        <v>956</v>
      </c>
      <c r="AL73" s="101">
        <v>44256.0</v>
      </c>
      <c r="AM73" s="101">
        <v>44561.0</v>
      </c>
      <c r="AN73" s="103">
        <v>10.0</v>
      </c>
      <c r="AO73" s="103">
        <v>0.0</v>
      </c>
      <c r="AP73" s="103">
        <v>300.0</v>
      </c>
      <c r="AQ73" s="103" t="s">
        <v>165</v>
      </c>
      <c r="AR73" s="104">
        <v>4.648151E7</v>
      </c>
      <c r="AS73" s="104">
        <v>4648151.0</v>
      </c>
      <c r="AT73" s="106" t="s">
        <v>1064</v>
      </c>
      <c r="AU73" s="104">
        <v>4.648151E7</v>
      </c>
      <c r="AV73" s="107">
        <v>44256.0</v>
      </c>
      <c r="AW73" s="108" t="s">
        <v>1065</v>
      </c>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132" t="s">
        <v>168</v>
      </c>
      <c r="BV73" s="133">
        <v>44559.0</v>
      </c>
      <c r="BW73" s="132">
        <v>67685.0</v>
      </c>
      <c r="BX73" s="134">
        <v>1549384.0</v>
      </c>
      <c r="BY73" s="132">
        <v>947.0</v>
      </c>
      <c r="BZ73" s="132">
        <v>1185.0</v>
      </c>
      <c r="CA73" s="132">
        <v>10.0</v>
      </c>
      <c r="CB73" s="133">
        <v>44571.0</v>
      </c>
      <c r="CC73" s="114" t="str">
        <f t="shared" si="1"/>
        <v>$ 46,481,510</v>
      </c>
      <c r="CD73" s="115" t="str">
        <f t="shared" si="2"/>
        <v>190</v>
      </c>
      <c r="CE73" s="94"/>
      <c r="CF73" s="162">
        <v>44571.0</v>
      </c>
      <c r="CG73" s="117" t="s">
        <v>169</v>
      </c>
      <c r="CH73" s="103" t="s">
        <v>873</v>
      </c>
      <c r="CI73" s="118" t="s">
        <v>874</v>
      </c>
      <c r="CJ73" s="84"/>
      <c r="CK73" s="84"/>
      <c r="CL73" s="101" t="s">
        <v>956</v>
      </c>
      <c r="CM73" s="101">
        <v>44256.0</v>
      </c>
      <c r="CN73" s="119" t="s">
        <v>1066</v>
      </c>
      <c r="CO73" s="120" t="s">
        <v>1067</v>
      </c>
      <c r="CP73" s="121" t="s">
        <v>608</v>
      </c>
      <c r="CQ73" s="89"/>
      <c r="CR73" s="108"/>
      <c r="CS73" s="89"/>
      <c r="CT73" s="102"/>
      <c r="CU73" s="90"/>
      <c r="CV73" s="105"/>
      <c r="CW73" s="102"/>
      <c r="CX73" s="123"/>
      <c r="CY73" s="123" t="s">
        <v>175</v>
      </c>
      <c r="CZ73" s="103" t="s">
        <v>143</v>
      </c>
      <c r="DA73" s="103" t="s">
        <v>144</v>
      </c>
      <c r="DB73" s="103"/>
      <c r="DC73" s="123" t="s">
        <v>146</v>
      </c>
      <c r="DD73" s="84"/>
      <c r="DE73" s="84"/>
      <c r="DF73" s="84"/>
      <c r="DG73" s="84"/>
      <c r="DH73" s="52"/>
      <c r="DI73" s="52"/>
      <c r="DJ73" s="52"/>
      <c r="DK73" s="52"/>
      <c r="DL73" s="52"/>
      <c r="DM73" s="52"/>
    </row>
    <row r="74" ht="25.5" customHeight="1">
      <c r="A74" s="124">
        <v>72.0</v>
      </c>
      <c r="B74" s="86" t="s">
        <v>120</v>
      </c>
      <c r="C74" s="87" t="s">
        <v>1068</v>
      </c>
      <c r="D74" s="88" t="s">
        <v>1069</v>
      </c>
      <c r="E74" s="89" t="s">
        <v>123</v>
      </c>
      <c r="F74" s="89" t="s">
        <v>124</v>
      </c>
      <c r="G74" s="90">
        <v>1.022941172E9</v>
      </c>
      <c r="H74" s="90">
        <v>7.0</v>
      </c>
      <c r="I74" s="89" t="s">
        <v>149</v>
      </c>
      <c r="J74" s="137">
        <v>32231.0</v>
      </c>
      <c r="K74" s="138">
        <v>29.0</v>
      </c>
      <c r="L74" s="139">
        <v>3.0</v>
      </c>
      <c r="M74" s="139">
        <v>1988.0</v>
      </c>
      <c r="N74" s="127" t="s">
        <v>198</v>
      </c>
      <c r="O74" s="87" t="s">
        <v>1070</v>
      </c>
      <c r="P74" s="92" t="s">
        <v>127</v>
      </c>
      <c r="Q74" s="87">
        <v>3.00653717E9</v>
      </c>
      <c r="R74" s="93" t="s">
        <v>1071</v>
      </c>
      <c r="S74" s="93" t="s">
        <v>1072</v>
      </c>
      <c r="T74" s="103" t="s">
        <v>1073</v>
      </c>
      <c r="U74" s="92" t="s">
        <v>184</v>
      </c>
      <c r="V74" s="128" t="s">
        <v>157</v>
      </c>
      <c r="W74" s="88">
        <v>4.0</v>
      </c>
      <c r="X74" s="87" t="s">
        <v>158</v>
      </c>
      <c r="Y74" s="117" t="s">
        <v>300</v>
      </c>
      <c r="Z74" s="130" t="s">
        <v>284</v>
      </c>
      <c r="AA74" s="87" t="s">
        <v>1074</v>
      </c>
      <c r="AB74" s="94" t="s">
        <v>130</v>
      </c>
      <c r="AC74" s="130" t="s">
        <v>161</v>
      </c>
      <c r="AD74" s="87" t="s">
        <v>1075</v>
      </c>
      <c r="AE74" s="95" t="s">
        <v>286</v>
      </c>
      <c r="AF74" s="131" t="s">
        <v>287</v>
      </c>
      <c r="AG74" s="97">
        <v>449.0</v>
      </c>
      <c r="AH74" s="98">
        <v>1.08E8</v>
      </c>
      <c r="AI74" s="99">
        <v>44246.0</v>
      </c>
      <c r="AJ74" s="100">
        <v>56639.0</v>
      </c>
      <c r="AK74" s="101" t="s">
        <v>956</v>
      </c>
      <c r="AL74" s="101">
        <v>44256.0</v>
      </c>
      <c r="AM74" s="101">
        <v>44439.0</v>
      </c>
      <c r="AN74" s="127">
        <v>6.0</v>
      </c>
      <c r="AO74" s="87">
        <v>0.0</v>
      </c>
      <c r="AP74" s="103">
        <v>180.0</v>
      </c>
      <c r="AQ74" s="87" t="s">
        <v>288</v>
      </c>
      <c r="AR74" s="104">
        <v>2.7E7</v>
      </c>
      <c r="AS74" s="104">
        <v>4500000.0</v>
      </c>
      <c r="AT74" s="106" t="s">
        <v>1076</v>
      </c>
      <c r="AU74" s="104">
        <v>2.7E7</v>
      </c>
      <c r="AV74" s="107">
        <v>44256.0</v>
      </c>
      <c r="AW74" s="108" t="s">
        <v>1077</v>
      </c>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132"/>
      <c r="BV74" s="150"/>
      <c r="BW74" s="132"/>
      <c r="BX74" s="132"/>
      <c r="BY74" s="150"/>
      <c r="BZ74" s="152"/>
      <c r="CA74" s="132"/>
      <c r="CB74" s="150"/>
      <c r="CC74" s="114" t="str">
        <f t="shared" si="1"/>
        <v>$ 27,000,000</v>
      </c>
      <c r="CD74" s="115" t="str">
        <f t="shared" si="2"/>
        <v>300</v>
      </c>
      <c r="CE74" s="94"/>
      <c r="CF74" s="135">
        <v>44439.0</v>
      </c>
      <c r="CG74" s="117" t="s">
        <v>136</v>
      </c>
      <c r="CH74" s="103" t="s">
        <v>757</v>
      </c>
      <c r="CI74" s="118" t="s">
        <v>279</v>
      </c>
      <c r="CJ74" s="84"/>
      <c r="CK74" s="84"/>
      <c r="CL74" s="101" t="s">
        <v>956</v>
      </c>
      <c r="CM74" s="101">
        <v>44256.0</v>
      </c>
      <c r="CN74" s="119" t="s">
        <v>1078</v>
      </c>
      <c r="CO74" s="120" t="s">
        <v>1079</v>
      </c>
      <c r="CP74" s="121" t="s">
        <v>736</v>
      </c>
      <c r="CQ74" s="89"/>
      <c r="CR74" s="108"/>
      <c r="CS74" s="89"/>
      <c r="CT74" s="102"/>
      <c r="CU74" s="90"/>
      <c r="CV74" s="105"/>
      <c r="CW74" s="102"/>
      <c r="CX74" s="123"/>
      <c r="CY74" s="123" t="s">
        <v>175</v>
      </c>
      <c r="CZ74" s="103" t="s">
        <v>143</v>
      </c>
      <c r="DA74" s="103" t="s">
        <v>144</v>
      </c>
      <c r="DB74" s="103"/>
      <c r="DC74" s="123" t="s">
        <v>146</v>
      </c>
      <c r="DD74" s="84"/>
      <c r="DE74" s="84"/>
      <c r="DF74" s="84"/>
      <c r="DG74" s="84"/>
      <c r="DH74" s="52"/>
      <c r="DI74" s="52"/>
      <c r="DJ74" s="52"/>
      <c r="DK74" s="52"/>
      <c r="DL74" s="52"/>
      <c r="DM74" s="52"/>
    </row>
    <row r="75" ht="25.5" customHeight="1">
      <c r="A75" s="124">
        <v>73.0</v>
      </c>
      <c r="B75" s="86" t="s">
        <v>120</v>
      </c>
      <c r="C75" s="87" t="s">
        <v>1080</v>
      </c>
      <c r="D75" s="88" t="s">
        <v>1081</v>
      </c>
      <c r="E75" s="89" t="s">
        <v>123</v>
      </c>
      <c r="F75" s="89" t="s">
        <v>124</v>
      </c>
      <c r="G75" s="90">
        <v>1.031129368E9</v>
      </c>
      <c r="H75" s="90">
        <v>4.0</v>
      </c>
      <c r="I75" s="89" t="s">
        <v>149</v>
      </c>
      <c r="J75" s="137">
        <v>33116.0</v>
      </c>
      <c r="K75" s="138">
        <v>31.0</v>
      </c>
      <c r="L75" s="139">
        <v>8.0</v>
      </c>
      <c r="M75" s="139">
        <v>1990.0</v>
      </c>
      <c r="N75" s="127" t="s">
        <v>198</v>
      </c>
      <c r="O75" s="87" t="s">
        <v>1082</v>
      </c>
      <c r="P75" s="92" t="s">
        <v>127</v>
      </c>
      <c r="Q75" s="87">
        <v>3.057930468E9</v>
      </c>
      <c r="R75" s="93" t="s">
        <v>1083</v>
      </c>
      <c r="S75" s="93" t="s">
        <v>1084</v>
      </c>
      <c r="T75" s="103" t="s">
        <v>258</v>
      </c>
      <c r="U75" s="92" t="s">
        <v>184</v>
      </c>
      <c r="V75" s="128" t="s">
        <v>157</v>
      </c>
      <c r="W75" s="88">
        <v>4.0</v>
      </c>
      <c r="X75" s="87" t="s">
        <v>218</v>
      </c>
      <c r="Y75" s="117" t="s">
        <v>218</v>
      </c>
      <c r="Z75" s="130" t="s">
        <v>366</v>
      </c>
      <c r="AA75" s="87" t="s">
        <v>1085</v>
      </c>
      <c r="AB75" s="94" t="s">
        <v>130</v>
      </c>
      <c r="AC75" s="130" t="s">
        <v>161</v>
      </c>
      <c r="AD75" s="87" t="s">
        <v>1086</v>
      </c>
      <c r="AE75" s="95" t="s">
        <v>369</v>
      </c>
      <c r="AF75" s="131" t="s">
        <v>370</v>
      </c>
      <c r="AG75" s="97">
        <v>488.0</v>
      </c>
      <c r="AH75" s="98">
        <v>3.5E7</v>
      </c>
      <c r="AI75" s="99">
        <v>44251.0</v>
      </c>
      <c r="AJ75" s="100">
        <v>57132.0</v>
      </c>
      <c r="AK75" s="101" t="s">
        <v>956</v>
      </c>
      <c r="AL75" s="101">
        <v>44256.0</v>
      </c>
      <c r="AM75" s="101">
        <v>44561.0</v>
      </c>
      <c r="AN75" s="103">
        <v>10.0</v>
      </c>
      <c r="AO75" s="103">
        <v>0.0</v>
      </c>
      <c r="AP75" s="103">
        <v>300.0</v>
      </c>
      <c r="AQ75" s="103" t="s">
        <v>165</v>
      </c>
      <c r="AR75" s="104">
        <v>3.5E7</v>
      </c>
      <c r="AS75" s="104">
        <v>3500000.0</v>
      </c>
      <c r="AT75" s="106" t="s">
        <v>1087</v>
      </c>
      <c r="AU75" s="104">
        <v>3.5E7</v>
      </c>
      <c r="AV75" s="107">
        <v>44256.0</v>
      </c>
      <c r="AW75" s="108" t="s">
        <v>1088</v>
      </c>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132" t="s">
        <v>168</v>
      </c>
      <c r="BV75" s="133">
        <v>44561.0</v>
      </c>
      <c r="BW75" s="132">
        <v>65145.0</v>
      </c>
      <c r="BX75" s="134">
        <v>1166667.0</v>
      </c>
      <c r="BY75" s="132">
        <v>949.0</v>
      </c>
      <c r="BZ75" s="132">
        <v>1235.0</v>
      </c>
      <c r="CA75" s="132">
        <v>10.0</v>
      </c>
      <c r="CB75" s="133">
        <v>44571.0</v>
      </c>
      <c r="CC75" s="114" t="str">
        <f t="shared" si="1"/>
        <v>$ 35,000,000</v>
      </c>
      <c r="CD75" s="115" t="str">
        <f t="shared" si="2"/>
        <v>310</v>
      </c>
      <c r="CE75" s="94"/>
      <c r="CF75" s="162">
        <v>44571.0</v>
      </c>
      <c r="CG75" s="117" t="s">
        <v>169</v>
      </c>
      <c r="CH75" s="103" t="s">
        <v>366</v>
      </c>
      <c r="CI75" s="118" t="s">
        <v>810</v>
      </c>
      <c r="CJ75" s="84"/>
      <c r="CK75" s="84"/>
      <c r="CL75" s="101" t="s">
        <v>956</v>
      </c>
      <c r="CM75" s="101">
        <v>44256.0</v>
      </c>
      <c r="CN75" s="119" t="s">
        <v>1089</v>
      </c>
      <c r="CO75" s="120" t="s">
        <v>1079</v>
      </c>
      <c r="CP75" s="121" t="s">
        <v>736</v>
      </c>
      <c r="CQ75" s="89"/>
      <c r="CR75" s="108"/>
      <c r="CS75" s="89"/>
      <c r="CT75" s="102"/>
      <c r="CU75" s="90"/>
      <c r="CV75" s="105"/>
      <c r="CW75" s="102"/>
      <c r="CX75" s="123"/>
      <c r="CY75" s="123" t="s">
        <v>175</v>
      </c>
      <c r="CZ75" s="103" t="s">
        <v>143</v>
      </c>
      <c r="DA75" s="103" t="s">
        <v>144</v>
      </c>
      <c r="DB75" s="103"/>
      <c r="DC75" s="123" t="s">
        <v>146</v>
      </c>
      <c r="DD75" s="84"/>
      <c r="DE75" s="84"/>
      <c r="DF75" s="84"/>
      <c r="DG75" s="84"/>
      <c r="DH75" s="52"/>
      <c r="DI75" s="52"/>
      <c r="DJ75" s="52"/>
      <c r="DK75" s="52"/>
      <c r="DL75" s="52"/>
      <c r="DM75" s="52"/>
    </row>
    <row r="76" ht="25.5" customHeight="1">
      <c r="A76" s="124">
        <v>74.0</v>
      </c>
      <c r="B76" s="86" t="s">
        <v>120</v>
      </c>
      <c r="C76" s="87" t="s">
        <v>1090</v>
      </c>
      <c r="D76" s="88" t="s">
        <v>1091</v>
      </c>
      <c r="E76" s="89" t="s">
        <v>123</v>
      </c>
      <c r="F76" s="89" t="s">
        <v>124</v>
      </c>
      <c r="G76" s="90">
        <v>1.032403127E9</v>
      </c>
      <c r="H76" s="90">
        <v>4.0</v>
      </c>
      <c r="I76" s="89" t="s">
        <v>125</v>
      </c>
      <c r="J76" s="137">
        <v>32148.0</v>
      </c>
      <c r="K76" s="138">
        <v>6.0</v>
      </c>
      <c r="L76" s="139">
        <v>1.0</v>
      </c>
      <c r="M76" s="139">
        <v>1988.0</v>
      </c>
      <c r="N76" s="127" t="s">
        <v>198</v>
      </c>
      <c r="O76" s="87" t="s">
        <v>1092</v>
      </c>
      <c r="P76" s="92" t="s">
        <v>127</v>
      </c>
      <c r="Q76" s="87">
        <v>3.195687696E9</v>
      </c>
      <c r="R76" s="93" t="s">
        <v>1093</v>
      </c>
      <c r="S76" s="93" t="s">
        <v>1094</v>
      </c>
      <c r="T76" s="103" t="s">
        <v>323</v>
      </c>
      <c r="U76" s="92" t="s">
        <v>233</v>
      </c>
      <c r="V76" s="128" t="s">
        <v>157</v>
      </c>
      <c r="W76" s="88">
        <v>1.0</v>
      </c>
      <c r="X76" s="87" t="s">
        <v>741</v>
      </c>
      <c r="Y76" s="117" t="s">
        <v>741</v>
      </c>
      <c r="Z76" s="130" t="s">
        <v>448</v>
      </c>
      <c r="AA76" s="87" t="s">
        <v>1095</v>
      </c>
      <c r="AB76" s="94" t="s">
        <v>130</v>
      </c>
      <c r="AC76" s="130" t="s">
        <v>161</v>
      </c>
      <c r="AD76" s="87" t="s">
        <v>1052</v>
      </c>
      <c r="AE76" s="140" t="s">
        <v>1053</v>
      </c>
      <c r="AF76" s="131" t="s">
        <v>1054</v>
      </c>
      <c r="AG76" s="97">
        <v>481.0</v>
      </c>
      <c r="AH76" s="98">
        <v>6.75E7</v>
      </c>
      <c r="AI76" s="99">
        <v>44250.0</v>
      </c>
      <c r="AJ76" s="100">
        <v>56548.0</v>
      </c>
      <c r="AK76" s="101" t="s">
        <v>956</v>
      </c>
      <c r="AL76" s="101">
        <v>44256.0</v>
      </c>
      <c r="AM76" s="101">
        <v>44561.0</v>
      </c>
      <c r="AN76" s="103">
        <v>10.0</v>
      </c>
      <c r="AO76" s="103">
        <v>0.0</v>
      </c>
      <c r="AP76" s="103">
        <v>300.0</v>
      </c>
      <c r="AQ76" s="103" t="s">
        <v>165</v>
      </c>
      <c r="AR76" s="104">
        <v>2.25E7</v>
      </c>
      <c r="AS76" s="104">
        <v>2250000.0</v>
      </c>
      <c r="AT76" s="106" t="s">
        <v>1096</v>
      </c>
      <c r="AU76" s="104">
        <v>2.25E7</v>
      </c>
      <c r="AV76" s="107">
        <v>44256.0</v>
      </c>
      <c r="AW76" s="108" t="s">
        <v>1097</v>
      </c>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132" t="s">
        <v>168</v>
      </c>
      <c r="BV76" s="133">
        <v>44559.0</v>
      </c>
      <c r="BW76" s="132">
        <v>65150.0</v>
      </c>
      <c r="BX76" s="134">
        <v>750000.0</v>
      </c>
      <c r="BY76" s="132">
        <v>950.0</v>
      </c>
      <c r="BZ76" s="132">
        <v>1170.0</v>
      </c>
      <c r="CA76" s="132">
        <v>10.0</v>
      </c>
      <c r="CB76" s="133">
        <v>44571.0</v>
      </c>
      <c r="CC76" s="114" t="str">
        <f t="shared" si="1"/>
        <v>$ 22,500,000</v>
      </c>
      <c r="CD76" s="115" t="str">
        <f t="shared" si="2"/>
        <v>190</v>
      </c>
      <c r="CE76" s="94"/>
      <c r="CF76" s="162">
        <v>44571.0</v>
      </c>
      <c r="CG76" s="117" t="s">
        <v>169</v>
      </c>
      <c r="CH76" s="103" t="s">
        <v>448</v>
      </c>
      <c r="CI76" s="118" t="s">
        <v>455</v>
      </c>
      <c r="CJ76" s="84"/>
      <c r="CK76" s="84"/>
      <c r="CL76" s="101" t="s">
        <v>956</v>
      </c>
      <c r="CM76" s="101">
        <v>44256.0</v>
      </c>
      <c r="CN76" s="119" t="s">
        <v>1098</v>
      </c>
      <c r="CO76" s="120" t="s">
        <v>1099</v>
      </c>
      <c r="CP76" s="121" t="s">
        <v>174</v>
      </c>
      <c r="CQ76" s="89"/>
      <c r="CR76" s="108"/>
      <c r="CS76" s="89"/>
      <c r="CT76" s="102"/>
      <c r="CU76" s="90"/>
      <c r="CV76" s="105"/>
      <c r="CW76" s="102"/>
      <c r="CX76" s="123"/>
      <c r="CY76" s="123" t="s">
        <v>175</v>
      </c>
      <c r="CZ76" s="103" t="s">
        <v>143</v>
      </c>
      <c r="DA76" s="103" t="s">
        <v>144</v>
      </c>
      <c r="DB76" s="103"/>
      <c r="DC76" s="123" t="s">
        <v>146</v>
      </c>
      <c r="DD76" s="84"/>
      <c r="DE76" s="84"/>
      <c r="DF76" s="84"/>
      <c r="DG76" s="84"/>
      <c r="DH76" s="52"/>
      <c r="DI76" s="52"/>
      <c r="DJ76" s="52"/>
      <c r="DK76" s="52"/>
      <c r="DL76" s="52"/>
      <c r="DM76" s="52"/>
    </row>
    <row r="77" ht="25.5" customHeight="1">
      <c r="A77" s="124">
        <v>75.0</v>
      </c>
      <c r="B77" s="86" t="s">
        <v>120</v>
      </c>
      <c r="C77" s="87" t="s">
        <v>1100</v>
      </c>
      <c r="D77" s="88" t="s">
        <v>1101</v>
      </c>
      <c r="E77" s="89" t="s">
        <v>123</v>
      </c>
      <c r="F77" s="89" t="s">
        <v>124</v>
      </c>
      <c r="G77" s="90">
        <v>1.00069218E9</v>
      </c>
      <c r="H77" s="90">
        <v>7.0</v>
      </c>
      <c r="I77" s="89" t="s">
        <v>125</v>
      </c>
      <c r="J77" s="137">
        <v>35673.0</v>
      </c>
      <c r="K77" s="138">
        <v>31.0</v>
      </c>
      <c r="L77" s="139">
        <v>8.0</v>
      </c>
      <c r="M77" s="139">
        <v>1997.0</v>
      </c>
      <c r="N77" s="127" t="s">
        <v>198</v>
      </c>
      <c r="O77" s="87" t="s">
        <v>1102</v>
      </c>
      <c r="P77" s="92" t="s">
        <v>127</v>
      </c>
      <c r="Q77" s="87">
        <v>3.023777741E9</v>
      </c>
      <c r="R77" s="93" t="s">
        <v>1103</v>
      </c>
      <c r="S77" s="93" t="s">
        <v>1104</v>
      </c>
      <c r="T77" s="103" t="s">
        <v>183</v>
      </c>
      <c r="U77" s="92" t="s">
        <v>156</v>
      </c>
      <c r="V77" s="128" t="s">
        <v>157</v>
      </c>
      <c r="W77" s="88">
        <v>1.0</v>
      </c>
      <c r="X77" s="87" t="s">
        <v>741</v>
      </c>
      <c r="Y77" s="117" t="s">
        <v>741</v>
      </c>
      <c r="Z77" s="130" t="s">
        <v>1105</v>
      </c>
      <c r="AA77" s="87" t="s">
        <v>1106</v>
      </c>
      <c r="AB77" s="94" t="s">
        <v>130</v>
      </c>
      <c r="AC77" s="130" t="s">
        <v>161</v>
      </c>
      <c r="AD77" s="87" t="s">
        <v>1107</v>
      </c>
      <c r="AE77" s="95" t="s">
        <v>286</v>
      </c>
      <c r="AF77" s="131" t="s">
        <v>287</v>
      </c>
      <c r="AG77" s="97">
        <v>485.0</v>
      </c>
      <c r="AH77" s="98">
        <v>5.52E7</v>
      </c>
      <c r="AI77" s="99">
        <v>44251.0</v>
      </c>
      <c r="AJ77" s="100">
        <v>56817.0</v>
      </c>
      <c r="AK77" s="101" t="s">
        <v>956</v>
      </c>
      <c r="AL77" s="101">
        <v>44256.0</v>
      </c>
      <c r="AM77" s="101">
        <v>44439.0</v>
      </c>
      <c r="AN77" s="127">
        <v>6.0</v>
      </c>
      <c r="AO77" s="87">
        <v>0.0</v>
      </c>
      <c r="AP77" s="103">
        <v>180.0</v>
      </c>
      <c r="AQ77" s="87" t="s">
        <v>288</v>
      </c>
      <c r="AR77" s="104">
        <v>1.38E7</v>
      </c>
      <c r="AS77" s="104">
        <v>2300000.0</v>
      </c>
      <c r="AT77" s="106" t="s">
        <v>1108</v>
      </c>
      <c r="AU77" s="104">
        <v>1.38E7</v>
      </c>
      <c r="AV77" s="107">
        <v>44256.0</v>
      </c>
      <c r="AW77" s="108" t="s">
        <v>1109</v>
      </c>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132"/>
      <c r="BV77" s="133"/>
      <c r="BW77" s="132"/>
      <c r="BX77" s="134"/>
      <c r="BY77" s="132"/>
      <c r="BZ77" s="132"/>
      <c r="CA77" s="132"/>
      <c r="CB77" s="150"/>
      <c r="CC77" s="114" t="str">
        <f t="shared" si="1"/>
        <v>$ 13,800,000</v>
      </c>
      <c r="CD77" s="115" t="str">
        <f t="shared" si="2"/>
        <v>300</v>
      </c>
      <c r="CE77" s="94"/>
      <c r="CF77" s="135">
        <v>44439.0</v>
      </c>
      <c r="CG77" s="117" t="s">
        <v>136</v>
      </c>
      <c r="CH77" s="103" t="s">
        <v>1110</v>
      </c>
      <c r="CI77" s="118" t="s">
        <v>1111</v>
      </c>
      <c r="CJ77" s="84"/>
      <c r="CK77" s="84"/>
      <c r="CL77" s="101" t="s">
        <v>956</v>
      </c>
      <c r="CM77" s="101">
        <v>44256.0</v>
      </c>
      <c r="CN77" s="119" t="s">
        <v>1112</v>
      </c>
      <c r="CO77" s="120" t="s">
        <v>1113</v>
      </c>
      <c r="CP77" s="121" t="s">
        <v>608</v>
      </c>
      <c r="CQ77" s="89"/>
      <c r="CR77" s="108"/>
      <c r="CS77" s="89"/>
      <c r="CT77" s="102"/>
      <c r="CU77" s="90"/>
      <c r="CV77" s="105"/>
      <c r="CW77" s="102"/>
      <c r="CX77" s="123"/>
      <c r="CY77" s="123" t="s">
        <v>175</v>
      </c>
      <c r="CZ77" s="103" t="s">
        <v>143</v>
      </c>
      <c r="DA77" s="103" t="s">
        <v>144</v>
      </c>
      <c r="DB77" s="103"/>
      <c r="DC77" s="123" t="s">
        <v>146</v>
      </c>
      <c r="DD77" s="84"/>
      <c r="DE77" s="84"/>
      <c r="DF77" s="84"/>
      <c r="DG77" s="84"/>
      <c r="DH77" s="52"/>
      <c r="DI77" s="52"/>
      <c r="DJ77" s="52"/>
      <c r="DK77" s="52"/>
      <c r="DL77" s="52"/>
      <c r="DM77" s="52"/>
    </row>
    <row r="78" ht="25.5" customHeight="1">
      <c r="A78" s="124">
        <v>76.0</v>
      </c>
      <c r="B78" s="86" t="s">
        <v>120</v>
      </c>
      <c r="C78" s="87" t="s">
        <v>1114</v>
      </c>
      <c r="D78" s="142" t="s">
        <v>1115</v>
      </c>
      <c r="E78" s="89" t="s">
        <v>123</v>
      </c>
      <c r="F78" s="89" t="s">
        <v>197</v>
      </c>
      <c r="G78" s="90">
        <v>1.030523881E9</v>
      </c>
      <c r="H78" s="168">
        <v>7.0</v>
      </c>
      <c r="I78" s="89" t="s">
        <v>149</v>
      </c>
      <c r="J78" s="137">
        <v>31538.0</v>
      </c>
      <c r="K78" s="138">
        <v>6.0</v>
      </c>
      <c r="L78" s="138">
        <v>5.0</v>
      </c>
      <c r="M78" s="138">
        <v>1986.0</v>
      </c>
      <c r="N78" s="127" t="s">
        <v>198</v>
      </c>
      <c r="O78" s="87" t="s">
        <v>1116</v>
      </c>
      <c r="P78" s="169" t="s">
        <v>180</v>
      </c>
      <c r="Q78" s="170">
        <v>3.13238467E9</v>
      </c>
      <c r="R78" s="93" t="s">
        <v>1117</v>
      </c>
      <c r="S78" s="93" t="s">
        <v>441</v>
      </c>
      <c r="T78" s="171" t="s">
        <v>364</v>
      </c>
      <c r="U78" s="92" t="s">
        <v>156</v>
      </c>
      <c r="V78" s="128" t="s">
        <v>157</v>
      </c>
      <c r="W78" s="172">
        <v>1.0</v>
      </c>
      <c r="X78" s="87" t="s">
        <v>158</v>
      </c>
      <c r="Y78" s="117" t="s">
        <v>300</v>
      </c>
      <c r="Z78" s="130" t="s">
        <v>205</v>
      </c>
      <c r="AA78" s="87" t="s">
        <v>1118</v>
      </c>
      <c r="AB78" s="94" t="s">
        <v>130</v>
      </c>
      <c r="AC78" s="130" t="s">
        <v>161</v>
      </c>
      <c r="AD78" s="87" t="s">
        <v>302</v>
      </c>
      <c r="AE78" s="95" t="s">
        <v>163</v>
      </c>
      <c r="AF78" s="131" t="s">
        <v>164</v>
      </c>
      <c r="AG78" s="97">
        <v>406.0</v>
      </c>
      <c r="AH78" s="98">
        <v>2.2E8</v>
      </c>
      <c r="AI78" s="99">
        <v>44237.0</v>
      </c>
      <c r="AJ78" s="100">
        <v>56058.0</v>
      </c>
      <c r="AK78" s="144" t="s">
        <v>956</v>
      </c>
      <c r="AL78" s="144">
        <v>44256.0</v>
      </c>
      <c r="AM78" s="144">
        <v>44561.0</v>
      </c>
      <c r="AN78" s="103">
        <v>10.0</v>
      </c>
      <c r="AO78" s="103">
        <v>0.0</v>
      </c>
      <c r="AP78" s="103">
        <v>300.0</v>
      </c>
      <c r="AQ78" s="103" t="s">
        <v>165</v>
      </c>
      <c r="AR78" s="104">
        <v>5.5E7</v>
      </c>
      <c r="AS78" s="104">
        <v>5500000.0</v>
      </c>
      <c r="AT78" s="106" t="s">
        <v>1119</v>
      </c>
      <c r="AU78" s="104">
        <v>5.5E7</v>
      </c>
      <c r="AV78" s="107">
        <v>44256.0</v>
      </c>
      <c r="AW78" s="108" t="s">
        <v>1120</v>
      </c>
      <c r="AX78" s="145" t="s">
        <v>209</v>
      </c>
      <c r="AY78" s="173">
        <v>44496.0</v>
      </c>
      <c r="AZ78" s="146"/>
      <c r="BA78" s="146"/>
      <c r="BB78" s="146"/>
      <c r="BC78" s="146"/>
      <c r="BD78" s="146"/>
      <c r="BE78" s="146"/>
      <c r="BF78" s="146"/>
      <c r="BG78" s="146"/>
      <c r="BH78" s="146"/>
      <c r="BI78" s="146"/>
      <c r="BJ78" s="146"/>
      <c r="BK78" s="146"/>
      <c r="BL78" s="146"/>
      <c r="BM78" s="146"/>
      <c r="BN78" s="146"/>
      <c r="BO78" s="146"/>
      <c r="BP78" s="146"/>
      <c r="BQ78" s="146"/>
      <c r="BR78" s="146"/>
      <c r="BS78" s="146"/>
      <c r="BT78" s="146"/>
      <c r="BU78" s="132" t="s">
        <v>168</v>
      </c>
      <c r="BV78" s="133">
        <v>44558.0</v>
      </c>
      <c r="BW78" s="132">
        <v>64462.0</v>
      </c>
      <c r="BX78" s="134">
        <v>1833333.0</v>
      </c>
      <c r="BY78" s="132">
        <v>884.0</v>
      </c>
      <c r="BZ78" s="132">
        <v>1130.0</v>
      </c>
      <c r="CA78" s="132">
        <v>10.0</v>
      </c>
      <c r="CB78" s="133">
        <v>44571.0</v>
      </c>
      <c r="CC78" s="114" t="str">
        <f t="shared" si="1"/>
        <v>$ 55,000,000</v>
      </c>
      <c r="CD78" s="115" t="str">
        <f t="shared" si="2"/>
        <v>310</v>
      </c>
      <c r="CE78" s="94"/>
      <c r="CF78" s="162">
        <v>44571.0</v>
      </c>
      <c r="CG78" s="117" t="s">
        <v>169</v>
      </c>
      <c r="CH78" s="103" t="s">
        <v>205</v>
      </c>
      <c r="CI78" s="118" t="s">
        <v>196</v>
      </c>
      <c r="CJ78" s="84"/>
      <c r="CK78" s="84"/>
      <c r="CL78" s="101" t="s">
        <v>956</v>
      </c>
      <c r="CM78" s="101">
        <v>44256.0</v>
      </c>
      <c r="CN78" s="119" t="s">
        <v>1121</v>
      </c>
      <c r="CO78" s="120" t="s">
        <v>1122</v>
      </c>
      <c r="CP78" s="121" t="s">
        <v>420</v>
      </c>
      <c r="CQ78" s="89" t="s">
        <v>1123</v>
      </c>
      <c r="CR78" s="108">
        <v>1.013583848E9</v>
      </c>
      <c r="CS78" s="89" t="s">
        <v>1115</v>
      </c>
      <c r="CT78" s="102">
        <v>44496.0</v>
      </c>
      <c r="CU78" s="90">
        <v>980.0</v>
      </c>
      <c r="CV78" s="105">
        <v>1.155E7</v>
      </c>
      <c r="CW78" s="102">
        <v>44497.0</v>
      </c>
      <c r="CX78" s="123"/>
      <c r="CY78" s="123" t="s">
        <v>175</v>
      </c>
      <c r="CZ78" s="103" t="s">
        <v>143</v>
      </c>
      <c r="DA78" s="103" t="s">
        <v>144</v>
      </c>
      <c r="DB78" s="103"/>
      <c r="DC78" s="123" t="s">
        <v>146</v>
      </c>
      <c r="DD78" s="84"/>
      <c r="DE78" s="84"/>
      <c r="DF78" s="84"/>
      <c r="DG78" s="84"/>
      <c r="DH78" s="52"/>
      <c r="DI78" s="52"/>
      <c r="DJ78" s="52"/>
      <c r="DK78" s="52"/>
      <c r="DL78" s="52"/>
      <c r="DM78" s="52"/>
    </row>
    <row r="79" ht="25.5" customHeight="1">
      <c r="A79" s="124">
        <v>77.0</v>
      </c>
      <c r="B79" s="86" t="s">
        <v>120</v>
      </c>
      <c r="C79" s="87" t="s">
        <v>1124</v>
      </c>
      <c r="D79" s="88" t="s">
        <v>1125</v>
      </c>
      <c r="E79" s="89" t="s">
        <v>123</v>
      </c>
      <c r="F79" s="89" t="s">
        <v>124</v>
      </c>
      <c r="G79" s="90">
        <v>1.022940369E9</v>
      </c>
      <c r="H79" s="90">
        <v>6.0</v>
      </c>
      <c r="I79" s="89" t="s">
        <v>149</v>
      </c>
      <c r="J79" s="137">
        <v>32175.0</v>
      </c>
      <c r="K79" s="138">
        <v>2.0</v>
      </c>
      <c r="L79" s="139">
        <v>2.0</v>
      </c>
      <c r="M79" s="139">
        <v>1988.0</v>
      </c>
      <c r="N79" s="127" t="s">
        <v>198</v>
      </c>
      <c r="O79" s="87" t="s">
        <v>1126</v>
      </c>
      <c r="P79" s="92" t="s">
        <v>127</v>
      </c>
      <c r="Q79" s="87">
        <v>3.133153809E9</v>
      </c>
      <c r="R79" s="93" t="s">
        <v>1127</v>
      </c>
      <c r="S79" s="93" t="s">
        <v>1128</v>
      </c>
      <c r="T79" s="103" t="s">
        <v>258</v>
      </c>
      <c r="U79" s="129" t="s">
        <v>1129</v>
      </c>
      <c r="V79" s="128" t="s">
        <v>157</v>
      </c>
      <c r="W79" s="88">
        <v>3.0</v>
      </c>
      <c r="X79" s="87" t="s">
        <v>158</v>
      </c>
      <c r="Y79" s="117" t="s">
        <v>1130</v>
      </c>
      <c r="Z79" s="130" t="s">
        <v>448</v>
      </c>
      <c r="AA79" s="87" t="s">
        <v>1131</v>
      </c>
      <c r="AB79" s="94" t="s">
        <v>130</v>
      </c>
      <c r="AC79" s="130" t="s">
        <v>161</v>
      </c>
      <c r="AD79" s="87" t="s">
        <v>1132</v>
      </c>
      <c r="AE79" s="95" t="s">
        <v>1133</v>
      </c>
      <c r="AF79" s="131" t="s">
        <v>1134</v>
      </c>
      <c r="AG79" s="97">
        <v>491.0</v>
      </c>
      <c r="AH79" s="98">
        <v>4.3E7</v>
      </c>
      <c r="AI79" s="99">
        <v>44251.0</v>
      </c>
      <c r="AJ79" s="100">
        <v>56877.0</v>
      </c>
      <c r="AK79" s="101" t="s">
        <v>956</v>
      </c>
      <c r="AL79" s="101">
        <v>44256.0</v>
      </c>
      <c r="AM79" s="101">
        <v>44561.0</v>
      </c>
      <c r="AN79" s="103">
        <v>10.0</v>
      </c>
      <c r="AO79" s="103">
        <v>0.0</v>
      </c>
      <c r="AP79" s="103">
        <v>300.0</v>
      </c>
      <c r="AQ79" s="103" t="s">
        <v>165</v>
      </c>
      <c r="AR79" s="104">
        <v>4.3E7</v>
      </c>
      <c r="AS79" s="104">
        <v>4300000.0</v>
      </c>
      <c r="AT79" s="106" t="s">
        <v>1135</v>
      </c>
      <c r="AU79" s="104">
        <v>4.3E7</v>
      </c>
      <c r="AV79" s="107">
        <v>44256.0</v>
      </c>
      <c r="AW79" s="108" t="s">
        <v>1136</v>
      </c>
      <c r="AX79" s="84"/>
      <c r="AY79" s="84"/>
      <c r="AZ79" s="84"/>
      <c r="BA79" s="84"/>
      <c r="BB79" s="84"/>
      <c r="BC79" s="84"/>
      <c r="BD79" s="84"/>
      <c r="BE79" s="84"/>
      <c r="BF79" s="84"/>
      <c r="BG79" s="84"/>
      <c r="BH79" s="84"/>
      <c r="BI79" s="84"/>
      <c r="BJ79" s="84"/>
      <c r="BK79" s="84"/>
      <c r="BL79" s="84"/>
      <c r="BM79" s="84"/>
      <c r="BN79" s="84"/>
      <c r="BO79" s="84"/>
      <c r="BP79" s="84"/>
      <c r="BQ79" s="84"/>
      <c r="BR79" s="84"/>
      <c r="BS79" s="84"/>
      <c r="BT79" s="84"/>
      <c r="BU79" s="132"/>
      <c r="BV79" s="133"/>
      <c r="BW79" s="132"/>
      <c r="BX79" s="134"/>
      <c r="BY79" s="132"/>
      <c r="BZ79" s="132"/>
      <c r="CA79" s="132"/>
      <c r="CB79" s="150"/>
      <c r="CC79" s="114" t="str">
        <f t="shared" si="1"/>
        <v>$ 43,000,000</v>
      </c>
      <c r="CD79" s="115" t="str">
        <f t="shared" si="2"/>
        <v>300</v>
      </c>
      <c r="CE79" s="94"/>
      <c r="CF79" s="101">
        <v>44561.0</v>
      </c>
      <c r="CG79" s="117" t="s">
        <v>136</v>
      </c>
      <c r="CH79" s="103" t="s">
        <v>448</v>
      </c>
      <c r="CI79" s="118" t="s">
        <v>455</v>
      </c>
      <c r="CJ79" s="84"/>
      <c r="CK79" s="84"/>
      <c r="CL79" s="101" t="s">
        <v>956</v>
      </c>
      <c r="CM79" s="101">
        <v>44256.0</v>
      </c>
      <c r="CN79" s="119" t="s">
        <v>1137</v>
      </c>
      <c r="CO79" s="120" t="s">
        <v>1138</v>
      </c>
      <c r="CP79" s="121" t="s">
        <v>174</v>
      </c>
      <c r="CQ79" s="89"/>
      <c r="CR79" s="108"/>
      <c r="CS79" s="89"/>
      <c r="CT79" s="102"/>
      <c r="CU79" s="90"/>
      <c r="CV79" s="105"/>
      <c r="CW79" s="102"/>
      <c r="CX79" s="118"/>
      <c r="CY79" s="123" t="s">
        <v>175</v>
      </c>
      <c r="CZ79" s="103" t="s">
        <v>143</v>
      </c>
      <c r="DA79" s="103" t="s">
        <v>144</v>
      </c>
      <c r="DB79" s="103"/>
      <c r="DC79" s="123" t="s">
        <v>146</v>
      </c>
      <c r="DD79" s="84"/>
      <c r="DE79" s="84"/>
      <c r="DF79" s="84"/>
      <c r="DG79" s="84"/>
      <c r="DH79" s="52"/>
      <c r="DI79" s="52"/>
      <c r="DJ79" s="52"/>
      <c r="DK79" s="52"/>
      <c r="DL79" s="52"/>
      <c r="DM79" s="52"/>
    </row>
    <row r="80" ht="25.5" customHeight="1">
      <c r="A80" s="124">
        <v>78.0</v>
      </c>
      <c r="B80" s="86" t="s">
        <v>120</v>
      </c>
      <c r="C80" s="87" t="s">
        <v>1139</v>
      </c>
      <c r="D80" s="88" t="s">
        <v>1140</v>
      </c>
      <c r="E80" s="89" t="s">
        <v>123</v>
      </c>
      <c r="F80" s="89" t="s">
        <v>124</v>
      </c>
      <c r="G80" s="90">
        <v>7.9695029E7</v>
      </c>
      <c r="H80" s="90">
        <v>2.0</v>
      </c>
      <c r="I80" s="89" t="s">
        <v>149</v>
      </c>
      <c r="J80" s="137">
        <v>27623.0</v>
      </c>
      <c r="K80" s="138">
        <v>17.0</v>
      </c>
      <c r="L80" s="139">
        <v>8.0</v>
      </c>
      <c r="M80" s="139">
        <v>1975.0</v>
      </c>
      <c r="N80" s="127" t="s">
        <v>198</v>
      </c>
      <c r="O80" s="87" t="s">
        <v>1141</v>
      </c>
      <c r="P80" s="92" t="s">
        <v>127</v>
      </c>
      <c r="Q80" s="87">
        <v>3.213057022E9</v>
      </c>
      <c r="R80" s="93" t="s">
        <v>1142</v>
      </c>
      <c r="S80" s="93" t="s">
        <v>1143</v>
      </c>
      <c r="T80" s="103" t="s">
        <v>183</v>
      </c>
      <c r="U80" s="92" t="s">
        <v>184</v>
      </c>
      <c r="V80" s="128" t="s">
        <v>157</v>
      </c>
      <c r="W80" s="88">
        <v>3.0</v>
      </c>
      <c r="X80" s="87" t="s">
        <v>158</v>
      </c>
      <c r="Y80" s="117" t="s">
        <v>300</v>
      </c>
      <c r="Z80" s="130" t="s">
        <v>804</v>
      </c>
      <c r="AA80" s="87" t="s">
        <v>1144</v>
      </c>
      <c r="AB80" s="94" t="s">
        <v>130</v>
      </c>
      <c r="AC80" s="130" t="s">
        <v>161</v>
      </c>
      <c r="AD80" s="87" t="s">
        <v>806</v>
      </c>
      <c r="AE80" s="95" t="s">
        <v>163</v>
      </c>
      <c r="AF80" s="131" t="s">
        <v>164</v>
      </c>
      <c r="AG80" s="97">
        <v>474.0</v>
      </c>
      <c r="AH80" s="98">
        <v>8.6E7</v>
      </c>
      <c r="AI80" s="99">
        <v>44250.0</v>
      </c>
      <c r="AJ80" s="100">
        <v>56066.0</v>
      </c>
      <c r="AK80" s="101" t="s">
        <v>956</v>
      </c>
      <c r="AL80" s="101">
        <v>44256.0</v>
      </c>
      <c r="AM80" s="101">
        <v>44561.0</v>
      </c>
      <c r="AN80" s="103">
        <v>10.0</v>
      </c>
      <c r="AO80" s="103">
        <v>0.0</v>
      </c>
      <c r="AP80" s="103">
        <v>300.0</v>
      </c>
      <c r="AQ80" s="103" t="s">
        <v>165</v>
      </c>
      <c r="AR80" s="104">
        <v>4.3E7</v>
      </c>
      <c r="AS80" s="104">
        <v>4300000.0</v>
      </c>
      <c r="AT80" s="106" t="s">
        <v>1145</v>
      </c>
      <c r="AU80" s="104">
        <v>4.3E7</v>
      </c>
      <c r="AV80" s="107">
        <v>44256.0</v>
      </c>
      <c r="AW80" s="108" t="s">
        <v>1146</v>
      </c>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132" t="s">
        <v>168</v>
      </c>
      <c r="BV80" s="133">
        <v>44561.0</v>
      </c>
      <c r="BW80" s="132">
        <v>64463.0</v>
      </c>
      <c r="BX80" s="134">
        <v>1433333.0</v>
      </c>
      <c r="BY80" s="132">
        <v>885.0</v>
      </c>
      <c r="BZ80" s="132">
        <v>1236.0</v>
      </c>
      <c r="CA80" s="132">
        <v>10.0</v>
      </c>
      <c r="CB80" s="133">
        <v>44571.0</v>
      </c>
      <c r="CC80" s="114" t="str">
        <f t="shared" si="1"/>
        <v>$ 43,000,000</v>
      </c>
      <c r="CD80" s="115" t="str">
        <f t="shared" si="2"/>
        <v>310</v>
      </c>
      <c r="CE80" s="94"/>
      <c r="CF80" s="162">
        <v>44571.0</v>
      </c>
      <c r="CG80" s="117" t="s">
        <v>169</v>
      </c>
      <c r="CH80" s="103" t="s">
        <v>809</v>
      </c>
      <c r="CI80" s="118" t="s">
        <v>810</v>
      </c>
      <c r="CJ80" s="84"/>
      <c r="CK80" s="84"/>
      <c r="CL80" s="101" t="s">
        <v>956</v>
      </c>
      <c r="CM80" s="101">
        <v>44256.0</v>
      </c>
      <c r="CN80" s="119" t="s">
        <v>1147</v>
      </c>
      <c r="CO80" s="120" t="s">
        <v>1148</v>
      </c>
      <c r="CP80" s="121" t="s">
        <v>294</v>
      </c>
      <c r="CQ80" s="89"/>
      <c r="CR80" s="108"/>
      <c r="CS80" s="89"/>
      <c r="CT80" s="102"/>
      <c r="CU80" s="90"/>
      <c r="CV80" s="105"/>
      <c r="CW80" s="102"/>
      <c r="CX80" s="123"/>
      <c r="CY80" s="123" t="s">
        <v>175</v>
      </c>
      <c r="CZ80" s="103" t="s">
        <v>143</v>
      </c>
      <c r="DA80" s="103" t="s">
        <v>144</v>
      </c>
      <c r="DB80" s="103"/>
      <c r="DC80" s="123" t="s">
        <v>146</v>
      </c>
      <c r="DD80" s="84"/>
      <c r="DE80" s="84"/>
      <c r="DF80" s="84"/>
      <c r="DG80" s="84"/>
      <c r="DH80" s="52"/>
      <c r="DI80" s="52"/>
      <c r="DJ80" s="52"/>
      <c r="DK80" s="52"/>
      <c r="DL80" s="52"/>
      <c r="DM80" s="52"/>
    </row>
    <row r="81" ht="25.5" customHeight="1">
      <c r="A81" s="124">
        <v>79.0</v>
      </c>
      <c r="B81" s="86" t="s">
        <v>120</v>
      </c>
      <c r="C81" s="87" t="s">
        <v>1149</v>
      </c>
      <c r="D81" s="88" t="s">
        <v>1150</v>
      </c>
      <c r="E81" s="89" t="s">
        <v>123</v>
      </c>
      <c r="F81" s="89" t="s">
        <v>124</v>
      </c>
      <c r="G81" s="90">
        <v>1.0389296E7</v>
      </c>
      <c r="H81" s="90">
        <v>1.0</v>
      </c>
      <c r="I81" s="89" t="s">
        <v>149</v>
      </c>
      <c r="J81" s="137">
        <v>30847.0</v>
      </c>
      <c r="K81" s="138">
        <v>14.0</v>
      </c>
      <c r="L81" s="139">
        <v>6.0</v>
      </c>
      <c r="M81" s="139">
        <v>1984.0</v>
      </c>
      <c r="N81" s="127" t="s">
        <v>1151</v>
      </c>
      <c r="O81" s="87" t="s">
        <v>1152</v>
      </c>
      <c r="P81" s="92" t="s">
        <v>127</v>
      </c>
      <c r="Q81" s="87">
        <v>3.136073071E9</v>
      </c>
      <c r="R81" s="93" t="s">
        <v>1153</v>
      </c>
      <c r="S81" s="93" t="s">
        <v>1154</v>
      </c>
      <c r="T81" s="103" t="s">
        <v>183</v>
      </c>
      <c r="U81" s="92" t="s">
        <v>233</v>
      </c>
      <c r="V81" s="128" t="s">
        <v>157</v>
      </c>
      <c r="W81" s="88">
        <v>2.0</v>
      </c>
      <c r="X81" s="87" t="s">
        <v>158</v>
      </c>
      <c r="Y81" s="117" t="s">
        <v>1155</v>
      </c>
      <c r="Z81" s="130" t="s">
        <v>479</v>
      </c>
      <c r="AA81" s="155" t="s">
        <v>1156</v>
      </c>
      <c r="AB81" s="94" t="s">
        <v>130</v>
      </c>
      <c r="AC81" s="130" t="s">
        <v>161</v>
      </c>
      <c r="AD81" s="87" t="s">
        <v>1157</v>
      </c>
      <c r="AE81" s="95" t="s">
        <v>617</v>
      </c>
      <c r="AF81" s="131" t="s">
        <v>618</v>
      </c>
      <c r="AG81" s="97">
        <v>477.0</v>
      </c>
      <c r="AH81" s="98">
        <v>5.0E7</v>
      </c>
      <c r="AI81" s="99">
        <v>44250.0</v>
      </c>
      <c r="AJ81" s="100">
        <v>56425.0</v>
      </c>
      <c r="AK81" s="101" t="s">
        <v>956</v>
      </c>
      <c r="AL81" s="101">
        <v>44256.0</v>
      </c>
      <c r="AM81" s="101">
        <v>44561.0</v>
      </c>
      <c r="AN81" s="103">
        <v>10.0</v>
      </c>
      <c r="AO81" s="103">
        <v>0.0</v>
      </c>
      <c r="AP81" s="103">
        <v>300.0</v>
      </c>
      <c r="AQ81" s="103" t="s">
        <v>165</v>
      </c>
      <c r="AR81" s="104">
        <v>5.0E7</v>
      </c>
      <c r="AS81" s="104">
        <v>5000000.0</v>
      </c>
      <c r="AT81" s="106" t="s">
        <v>1158</v>
      </c>
      <c r="AU81" s="104">
        <v>5.0E7</v>
      </c>
      <c r="AV81" s="107">
        <v>44256.0</v>
      </c>
      <c r="AW81" s="108" t="s">
        <v>1159</v>
      </c>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132"/>
      <c r="BV81" s="150"/>
      <c r="BW81" s="132"/>
      <c r="BX81" s="132"/>
      <c r="BY81" s="150"/>
      <c r="BZ81" s="152"/>
      <c r="CA81" s="132"/>
      <c r="CB81" s="150"/>
      <c r="CC81" s="114" t="str">
        <f t="shared" si="1"/>
        <v>$ 50,000,000</v>
      </c>
      <c r="CD81" s="115" t="str">
        <f t="shared" si="2"/>
        <v>299</v>
      </c>
      <c r="CE81" s="94"/>
      <c r="CF81" s="101">
        <v>44561.0</v>
      </c>
      <c r="CG81" s="117" t="s">
        <v>136</v>
      </c>
      <c r="CH81" s="103" t="s">
        <v>479</v>
      </c>
      <c r="CI81" s="118" t="s">
        <v>574</v>
      </c>
      <c r="CJ81" s="84"/>
      <c r="CK81" s="84"/>
      <c r="CL81" s="101" t="s">
        <v>956</v>
      </c>
      <c r="CM81" s="101">
        <v>44256.0</v>
      </c>
      <c r="CN81" s="119" t="s">
        <v>1160</v>
      </c>
      <c r="CO81" s="120" t="s">
        <v>1161</v>
      </c>
      <c r="CP81" s="121" t="s">
        <v>294</v>
      </c>
      <c r="CQ81" s="89"/>
      <c r="CR81" s="108"/>
      <c r="CS81" s="89"/>
      <c r="CT81" s="102"/>
      <c r="CU81" s="90"/>
      <c r="CV81" s="105"/>
      <c r="CW81" s="102"/>
      <c r="CX81" s="123"/>
      <c r="CY81" s="123" t="s">
        <v>175</v>
      </c>
      <c r="CZ81" s="103" t="s">
        <v>143</v>
      </c>
      <c r="DA81" s="103" t="s">
        <v>144</v>
      </c>
      <c r="DB81" s="103"/>
      <c r="DC81" s="123" t="s">
        <v>146</v>
      </c>
      <c r="DD81" s="84"/>
      <c r="DE81" s="84"/>
      <c r="DF81" s="84"/>
      <c r="DG81" s="84"/>
      <c r="DH81" s="52"/>
      <c r="DI81" s="52"/>
      <c r="DJ81" s="52"/>
      <c r="DK81" s="52"/>
      <c r="DL81" s="52"/>
      <c r="DM81" s="52"/>
    </row>
    <row r="82" ht="25.5" customHeight="1">
      <c r="A82" s="124">
        <v>80.0</v>
      </c>
      <c r="B82" s="86" t="s">
        <v>120</v>
      </c>
      <c r="C82" s="87" t="s">
        <v>1162</v>
      </c>
      <c r="D82" s="88" t="s">
        <v>1163</v>
      </c>
      <c r="E82" s="89" t="s">
        <v>123</v>
      </c>
      <c r="F82" s="89" t="s">
        <v>124</v>
      </c>
      <c r="G82" s="90">
        <v>7.9745526E7</v>
      </c>
      <c r="H82" s="90">
        <v>7.0</v>
      </c>
      <c r="I82" s="89" t="s">
        <v>149</v>
      </c>
      <c r="J82" s="137">
        <v>28019.0</v>
      </c>
      <c r="K82" s="138">
        <v>16.0</v>
      </c>
      <c r="L82" s="139">
        <v>9.0</v>
      </c>
      <c r="M82" s="139">
        <v>1976.0</v>
      </c>
      <c r="N82" s="166" t="s">
        <v>198</v>
      </c>
      <c r="O82" s="87" t="s">
        <v>1164</v>
      </c>
      <c r="P82" s="92" t="s">
        <v>939</v>
      </c>
      <c r="Q82" s="87">
        <v>3.114462608E9</v>
      </c>
      <c r="R82" s="93" t="s">
        <v>1165</v>
      </c>
      <c r="S82" s="93" t="s">
        <v>1166</v>
      </c>
      <c r="T82" s="103" t="s">
        <v>323</v>
      </c>
      <c r="U82" s="92" t="s">
        <v>184</v>
      </c>
      <c r="V82" s="128" t="s">
        <v>157</v>
      </c>
      <c r="W82" s="88">
        <v>3.0</v>
      </c>
      <c r="X82" s="87" t="s">
        <v>741</v>
      </c>
      <c r="Y82" s="117" t="s">
        <v>741</v>
      </c>
      <c r="Z82" s="130" t="s">
        <v>448</v>
      </c>
      <c r="AA82" s="87" t="s">
        <v>1167</v>
      </c>
      <c r="AB82" s="94" t="s">
        <v>130</v>
      </c>
      <c r="AC82" s="130" t="s">
        <v>161</v>
      </c>
      <c r="AD82" s="87" t="s">
        <v>1168</v>
      </c>
      <c r="AE82" s="95" t="s">
        <v>1169</v>
      </c>
      <c r="AF82" s="131" t="s">
        <v>1170</v>
      </c>
      <c r="AG82" s="97">
        <v>479.0</v>
      </c>
      <c r="AH82" s="98">
        <v>2.25E7</v>
      </c>
      <c r="AI82" s="99">
        <v>44250.0</v>
      </c>
      <c r="AJ82" s="100">
        <v>56546.0</v>
      </c>
      <c r="AK82" s="101" t="s">
        <v>467</v>
      </c>
      <c r="AL82" s="101">
        <v>44260.0</v>
      </c>
      <c r="AM82" s="101">
        <v>44561.0</v>
      </c>
      <c r="AN82" s="127">
        <v>9.0</v>
      </c>
      <c r="AO82" s="87">
        <v>29.0</v>
      </c>
      <c r="AP82" s="103" t="str">
        <f t="shared" ref="AP82:AP98" si="3">(AN82*30)+AO82</f>
        <v>299</v>
      </c>
      <c r="AQ82" s="87" t="s">
        <v>1171</v>
      </c>
      <c r="AR82" s="104">
        <v>2.25E7</v>
      </c>
      <c r="AS82" s="104">
        <v>2250000.0</v>
      </c>
      <c r="AT82" s="106" t="s">
        <v>1172</v>
      </c>
      <c r="AU82" s="104">
        <v>2.25E7</v>
      </c>
      <c r="AV82" s="107">
        <v>44258.0</v>
      </c>
      <c r="AW82" s="108" t="s">
        <v>1173</v>
      </c>
      <c r="AX82" s="84"/>
      <c r="AY82" s="84"/>
      <c r="AZ82" s="84"/>
      <c r="BA82" s="84"/>
      <c r="BB82" s="84"/>
      <c r="BC82" s="84"/>
      <c r="BD82" s="84"/>
      <c r="BE82" s="84"/>
      <c r="BF82" s="84"/>
      <c r="BG82" s="84"/>
      <c r="BH82" s="84"/>
      <c r="BI82" s="84"/>
      <c r="BJ82" s="84"/>
      <c r="BK82" s="84"/>
      <c r="BL82" s="84"/>
      <c r="BM82" s="84"/>
      <c r="BN82" s="84"/>
      <c r="BO82" s="84"/>
      <c r="BP82" s="84"/>
      <c r="BQ82" s="84"/>
      <c r="BR82" s="84"/>
      <c r="BS82" s="84"/>
      <c r="BT82" s="84"/>
      <c r="BU82" s="132"/>
      <c r="BV82" s="150"/>
      <c r="BW82" s="132"/>
      <c r="BX82" s="132"/>
      <c r="BY82" s="150"/>
      <c r="BZ82" s="152"/>
      <c r="CA82" s="132"/>
      <c r="CB82" s="150"/>
      <c r="CC82" s="114" t="str">
        <f t="shared" si="1"/>
        <v>$ 22,500,000</v>
      </c>
      <c r="CD82" s="115" t="str">
        <f t="shared" si="2"/>
        <v>299</v>
      </c>
      <c r="CE82" s="94"/>
      <c r="CF82" s="101">
        <v>44561.0</v>
      </c>
      <c r="CG82" s="117" t="s">
        <v>136</v>
      </c>
      <c r="CH82" s="103" t="s">
        <v>448</v>
      </c>
      <c r="CI82" s="118" t="s">
        <v>455</v>
      </c>
      <c r="CJ82" s="84"/>
      <c r="CK82" s="84"/>
      <c r="CL82" s="101" t="s">
        <v>467</v>
      </c>
      <c r="CM82" s="101">
        <v>44258.0</v>
      </c>
      <c r="CN82" s="119" t="s">
        <v>1174</v>
      </c>
      <c r="CO82" s="120" t="s">
        <v>1175</v>
      </c>
      <c r="CP82" s="121" t="s">
        <v>420</v>
      </c>
      <c r="CQ82" s="89"/>
      <c r="CR82" s="108"/>
      <c r="CS82" s="89"/>
      <c r="CT82" s="102"/>
      <c r="CU82" s="90"/>
      <c r="CV82" s="105"/>
      <c r="CW82" s="102"/>
      <c r="CX82" s="123"/>
      <c r="CY82" s="123" t="s">
        <v>175</v>
      </c>
      <c r="CZ82" s="103" t="s">
        <v>143</v>
      </c>
      <c r="DA82" s="103" t="s">
        <v>144</v>
      </c>
      <c r="DB82" s="103"/>
      <c r="DC82" s="123" t="s">
        <v>146</v>
      </c>
      <c r="DD82" s="84"/>
      <c r="DE82" s="84"/>
      <c r="DF82" s="84"/>
      <c r="DG82" s="84"/>
      <c r="DH82" s="52"/>
      <c r="DI82" s="52"/>
      <c r="DJ82" s="52"/>
      <c r="DK82" s="52"/>
      <c r="DL82" s="52"/>
      <c r="DM82" s="52"/>
    </row>
    <row r="83" ht="25.5" customHeight="1">
      <c r="A83" s="124">
        <v>81.0</v>
      </c>
      <c r="B83" s="86" t="s">
        <v>120</v>
      </c>
      <c r="C83" s="87" t="s">
        <v>1176</v>
      </c>
      <c r="D83" s="88" t="s">
        <v>1177</v>
      </c>
      <c r="E83" s="89" t="s">
        <v>123</v>
      </c>
      <c r="F83" s="89" t="s">
        <v>124</v>
      </c>
      <c r="G83" s="90">
        <v>7.9726258E7</v>
      </c>
      <c r="H83" s="90">
        <v>7.0</v>
      </c>
      <c r="I83" s="89" t="s">
        <v>149</v>
      </c>
      <c r="J83" s="163">
        <v>28728.0</v>
      </c>
      <c r="K83" s="164">
        <v>26.0</v>
      </c>
      <c r="L83" s="165">
        <v>8.0</v>
      </c>
      <c r="M83" s="165">
        <v>1978.0</v>
      </c>
      <c r="N83" s="127" t="s">
        <v>198</v>
      </c>
      <c r="O83" s="87" t="s">
        <v>1178</v>
      </c>
      <c r="P83" s="92" t="s">
        <v>127</v>
      </c>
      <c r="Q83" s="87">
        <v>3.21300226E9</v>
      </c>
      <c r="R83" s="93" t="s">
        <v>1179</v>
      </c>
      <c r="S83" s="93" t="s">
        <v>1180</v>
      </c>
      <c r="T83" s="103" t="s">
        <v>323</v>
      </c>
      <c r="U83" s="92" t="s">
        <v>184</v>
      </c>
      <c r="V83" s="128" t="s">
        <v>157</v>
      </c>
      <c r="W83" s="88">
        <v>3.0</v>
      </c>
      <c r="X83" s="87" t="s">
        <v>158</v>
      </c>
      <c r="Y83" s="117" t="s">
        <v>1181</v>
      </c>
      <c r="Z83" s="130" t="s">
        <v>1182</v>
      </c>
      <c r="AA83" s="87" t="s">
        <v>1183</v>
      </c>
      <c r="AB83" s="94" t="s">
        <v>130</v>
      </c>
      <c r="AC83" s="130" t="s">
        <v>161</v>
      </c>
      <c r="AD83" s="87" t="s">
        <v>1184</v>
      </c>
      <c r="AE83" s="95" t="s">
        <v>1185</v>
      </c>
      <c r="AF83" s="131" t="s">
        <v>1186</v>
      </c>
      <c r="AG83" s="97">
        <v>458.0</v>
      </c>
      <c r="AH83" s="98">
        <v>6.8E7</v>
      </c>
      <c r="AI83" s="99">
        <v>44246.0</v>
      </c>
      <c r="AJ83" s="100">
        <v>56610.0</v>
      </c>
      <c r="AK83" s="101" t="s">
        <v>467</v>
      </c>
      <c r="AL83" s="101">
        <v>44258.0</v>
      </c>
      <c r="AM83" s="101">
        <v>44561.0</v>
      </c>
      <c r="AN83" s="127">
        <v>9.0</v>
      </c>
      <c r="AO83" s="87">
        <v>29.0</v>
      </c>
      <c r="AP83" s="103" t="str">
        <f t="shared" si="3"/>
        <v>299</v>
      </c>
      <c r="AQ83" s="87" t="s">
        <v>1171</v>
      </c>
      <c r="AR83" s="104">
        <v>6.7773333E7</v>
      </c>
      <c r="AS83" s="104">
        <v>6800000.0</v>
      </c>
      <c r="AT83" s="106" t="s">
        <v>1187</v>
      </c>
      <c r="AU83" s="104">
        <v>6.7773333E7</v>
      </c>
      <c r="AV83" s="107">
        <v>44258.0</v>
      </c>
      <c r="AW83" s="108" t="s">
        <v>1188</v>
      </c>
      <c r="AX83" s="84"/>
      <c r="AY83" s="84"/>
      <c r="AZ83" s="84"/>
      <c r="BA83" s="84"/>
      <c r="BB83" s="84"/>
      <c r="BC83" s="84"/>
      <c r="BD83" s="84"/>
      <c r="BE83" s="84"/>
      <c r="BF83" s="84"/>
      <c r="BG83" s="84"/>
      <c r="BH83" s="84"/>
      <c r="BI83" s="84"/>
      <c r="BJ83" s="84"/>
      <c r="BK83" s="84"/>
      <c r="BL83" s="84"/>
      <c r="BM83" s="84"/>
      <c r="BN83" s="84"/>
      <c r="BO83" s="84"/>
      <c r="BP83" s="84"/>
      <c r="BQ83" s="84"/>
      <c r="BR83" s="84"/>
      <c r="BS83" s="84"/>
      <c r="BT83" s="84"/>
      <c r="BU83" s="132"/>
      <c r="BV83" s="150"/>
      <c r="BW83" s="132"/>
      <c r="BX83" s="132"/>
      <c r="BY83" s="150"/>
      <c r="BZ83" s="152"/>
      <c r="CA83" s="132"/>
      <c r="CB83" s="150"/>
      <c r="CC83" s="114" t="str">
        <f t="shared" si="1"/>
        <v>$ 67,773,333</v>
      </c>
      <c r="CD83" s="115" t="str">
        <f t="shared" si="2"/>
        <v>299</v>
      </c>
      <c r="CE83" s="94"/>
      <c r="CF83" s="101">
        <v>44561.0</v>
      </c>
      <c r="CG83" s="117" t="s">
        <v>136</v>
      </c>
      <c r="CH83" s="103" t="s">
        <v>160</v>
      </c>
      <c r="CI83" s="118" t="s">
        <v>192</v>
      </c>
      <c r="CJ83" s="84"/>
      <c r="CK83" s="84"/>
      <c r="CL83" s="101" t="s">
        <v>467</v>
      </c>
      <c r="CM83" s="101">
        <v>44258.0</v>
      </c>
      <c r="CN83" s="119" t="s">
        <v>1189</v>
      </c>
      <c r="CO83" s="120" t="s">
        <v>1190</v>
      </c>
      <c r="CP83" s="121" t="s">
        <v>174</v>
      </c>
      <c r="CQ83" s="89"/>
      <c r="CR83" s="108"/>
      <c r="CS83" s="89"/>
      <c r="CT83" s="102"/>
      <c r="CU83" s="90"/>
      <c r="CV83" s="105"/>
      <c r="CW83" s="102"/>
      <c r="CX83" s="123"/>
      <c r="CY83" s="123" t="s">
        <v>175</v>
      </c>
      <c r="CZ83" s="103" t="s">
        <v>143</v>
      </c>
      <c r="DA83" s="103" t="s">
        <v>144</v>
      </c>
      <c r="DB83" s="103"/>
      <c r="DC83" s="123" t="s">
        <v>146</v>
      </c>
      <c r="DD83" s="84"/>
      <c r="DE83" s="84"/>
      <c r="DF83" s="84"/>
      <c r="DG83" s="84"/>
      <c r="DH83" s="52"/>
      <c r="DI83" s="52"/>
      <c r="DJ83" s="52"/>
      <c r="DK83" s="52"/>
      <c r="DL83" s="52"/>
      <c r="DM83" s="52"/>
    </row>
    <row r="84" ht="25.5" customHeight="1">
      <c r="A84" s="124">
        <v>82.0</v>
      </c>
      <c r="B84" s="86" t="s">
        <v>120</v>
      </c>
      <c r="C84" s="87" t="s">
        <v>1191</v>
      </c>
      <c r="D84" s="88" t="s">
        <v>1192</v>
      </c>
      <c r="E84" s="89" t="s">
        <v>123</v>
      </c>
      <c r="F84" s="89" t="s">
        <v>124</v>
      </c>
      <c r="G84" s="90">
        <v>7.9814835E7</v>
      </c>
      <c r="H84" s="90">
        <v>4.0</v>
      </c>
      <c r="I84" s="89" t="s">
        <v>149</v>
      </c>
      <c r="J84" s="137">
        <v>26840.0</v>
      </c>
      <c r="K84" s="138">
        <v>25.0</v>
      </c>
      <c r="L84" s="139">
        <v>6.0</v>
      </c>
      <c r="M84" s="139">
        <v>1973.0</v>
      </c>
      <c r="N84" s="127" t="s">
        <v>1012</v>
      </c>
      <c r="O84" s="87" t="s">
        <v>1193</v>
      </c>
      <c r="P84" s="92" t="s">
        <v>127</v>
      </c>
      <c r="Q84" s="87">
        <v>3.112317628E9</v>
      </c>
      <c r="R84" s="93" t="s">
        <v>1194</v>
      </c>
      <c r="S84" s="93" t="s">
        <v>1195</v>
      </c>
      <c r="T84" s="103" t="s">
        <v>183</v>
      </c>
      <c r="U84" s="92" t="s">
        <v>272</v>
      </c>
      <c r="V84" s="128" t="s">
        <v>157</v>
      </c>
      <c r="W84" s="88">
        <v>4.0</v>
      </c>
      <c r="X84" s="87" t="s">
        <v>158</v>
      </c>
      <c r="Y84" s="117" t="s">
        <v>1196</v>
      </c>
      <c r="Z84" s="130" t="s">
        <v>284</v>
      </c>
      <c r="AA84" s="87" t="s">
        <v>1197</v>
      </c>
      <c r="AB84" s="94" t="s">
        <v>130</v>
      </c>
      <c r="AC84" s="130" t="s">
        <v>161</v>
      </c>
      <c r="AD84" s="87" t="s">
        <v>1198</v>
      </c>
      <c r="AE84" s="95" t="s">
        <v>286</v>
      </c>
      <c r="AF84" s="131" t="s">
        <v>287</v>
      </c>
      <c r="AG84" s="97">
        <v>506.0</v>
      </c>
      <c r="AH84" s="98">
        <v>4.5E7</v>
      </c>
      <c r="AI84" s="99">
        <v>44256.0</v>
      </c>
      <c r="AJ84" s="100">
        <v>57520.0</v>
      </c>
      <c r="AK84" s="101" t="s">
        <v>1199</v>
      </c>
      <c r="AL84" s="101">
        <v>44258.0</v>
      </c>
      <c r="AM84" s="101">
        <v>44561.0</v>
      </c>
      <c r="AN84" s="127">
        <v>9.0</v>
      </c>
      <c r="AO84" s="87">
        <v>29.0</v>
      </c>
      <c r="AP84" s="103" t="str">
        <f t="shared" si="3"/>
        <v>299</v>
      </c>
      <c r="AQ84" s="87" t="s">
        <v>1171</v>
      </c>
      <c r="AR84" s="104">
        <v>4.485E7</v>
      </c>
      <c r="AS84" s="104">
        <v>4500000.0</v>
      </c>
      <c r="AT84" s="106" t="s">
        <v>1200</v>
      </c>
      <c r="AU84" s="104">
        <v>4.485E7</v>
      </c>
      <c r="AV84" s="107">
        <v>44258.0</v>
      </c>
      <c r="AW84" s="108" t="s">
        <v>1201</v>
      </c>
      <c r="AX84" s="84"/>
      <c r="AY84" s="84"/>
      <c r="AZ84" s="84"/>
      <c r="BA84" s="84"/>
      <c r="BB84" s="84"/>
      <c r="BC84" s="84"/>
      <c r="BD84" s="84"/>
      <c r="BE84" s="84"/>
      <c r="BF84" s="84"/>
      <c r="BG84" s="84"/>
      <c r="BH84" s="84"/>
      <c r="BI84" s="84"/>
      <c r="BJ84" s="84"/>
      <c r="BK84" s="84"/>
      <c r="BL84" s="84"/>
      <c r="BM84" s="84"/>
      <c r="BN84" s="84"/>
      <c r="BO84" s="84"/>
      <c r="BP84" s="84"/>
      <c r="BQ84" s="84"/>
      <c r="BR84" s="84"/>
      <c r="BS84" s="84"/>
      <c r="BT84" s="84"/>
      <c r="BU84" s="132" t="s">
        <v>168</v>
      </c>
      <c r="BV84" s="133">
        <v>44560.0</v>
      </c>
      <c r="BW84" s="132">
        <v>68970.0</v>
      </c>
      <c r="BX84" s="134">
        <v>1500000.0</v>
      </c>
      <c r="BY84" s="132">
        <v>939.0</v>
      </c>
      <c r="BZ84" s="132">
        <v>1202.0</v>
      </c>
      <c r="CA84" s="132">
        <v>10.0</v>
      </c>
      <c r="CB84" s="133">
        <v>44571.0</v>
      </c>
      <c r="CC84" s="114" t="str">
        <f t="shared" si="1"/>
        <v>$ 44,850,000</v>
      </c>
      <c r="CD84" s="115" t="str">
        <f t="shared" si="2"/>
        <v>309</v>
      </c>
      <c r="CE84" s="94"/>
      <c r="CF84" s="162">
        <v>44571.0</v>
      </c>
      <c r="CG84" s="117" t="s">
        <v>169</v>
      </c>
      <c r="CH84" s="103" t="s">
        <v>757</v>
      </c>
      <c r="CI84" s="118" t="s">
        <v>279</v>
      </c>
      <c r="CJ84" s="84"/>
      <c r="CK84" s="84"/>
      <c r="CL84" s="101" t="s">
        <v>1199</v>
      </c>
      <c r="CM84" s="101">
        <v>44258.0</v>
      </c>
      <c r="CN84" s="119" t="s">
        <v>1202</v>
      </c>
      <c r="CO84" s="120" t="s">
        <v>1203</v>
      </c>
      <c r="CP84" s="121" t="s">
        <v>736</v>
      </c>
      <c r="CQ84" s="89"/>
      <c r="CR84" s="108"/>
      <c r="CS84" s="89"/>
      <c r="CT84" s="102"/>
      <c r="CU84" s="90"/>
      <c r="CV84" s="105"/>
      <c r="CW84" s="102"/>
      <c r="CX84" s="123"/>
      <c r="CY84" s="123" t="s">
        <v>175</v>
      </c>
      <c r="CZ84" s="103" t="s">
        <v>143</v>
      </c>
      <c r="DA84" s="103" t="s">
        <v>144</v>
      </c>
      <c r="DB84" s="103"/>
      <c r="DC84" s="123" t="s">
        <v>146</v>
      </c>
      <c r="DD84" s="84"/>
      <c r="DE84" s="84"/>
      <c r="DF84" s="84"/>
      <c r="DG84" s="84"/>
      <c r="DH84" s="52"/>
      <c r="DI84" s="52"/>
      <c r="DJ84" s="52"/>
      <c r="DK84" s="52"/>
      <c r="DL84" s="52"/>
      <c r="DM84" s="52"/>
    </row>
    <row r="85" ht="25.5" customHeight="1">
      <c r="A85" s="124">
        <v>83.0</v>
      </c>
      <c r="B85" s="86" t="s">
        <v>120</v>
      </c>
      <c r="C85" s="87" t="s">
        <v>1204</v>
      </c>
      <c r="D85" s="88" t="s">
        <v>1205</v>
      </c>
      <c r="E85" s="89" t="s">
        <v>123</v>
      </c>
      <c r="F85" s="89" t="s">
        <v>124</v>
      </c>
      <c r="G85" s="90">
        <v>8.0130518E7</v>
      </c>
      <c r="H85" s="90">
        <v>1.0</v>
      </c>
      <c r="I85" s="89" t="s">
        <v>149</v>
      </c>
      <c r="J85" s="137">
        <v>29765.0</v>
      </c>
      <c r="K85" s="138">
        <v>28.0</v>
      </c>
      <c r="L85" s="139">
        <v>6.0</v>
      </c>
      <c r="M85" s="139">
        <v>1981.0</v>
      </c>
      <c r="N85" s="127" t="s">
        <v>198</v>
      </c>
      <c r="O85" s="87" t="s">
        <v>1206</v>
      </c>
      <c r="P85" s="92" t="s">
        <v>127</v>
      </c>
      <c r="Q85" s="87">
        <v>3.138585535E9</v>
      </c>
      <c r="R85" s="93" t="s">
        <v>1207</v>
      </c>
      <c r="S85" s="93" t="s">
        <v>1208</v>
      </c>
      <c r="T85" s="103" t="s">
        <v>183</v>
      </c>
      <c r="U85" s="92" t="s">
        <v>184</v>
      </c>
      <c r="V85" s="128" t="s">
        <v>157</v>
      </c>
      <c r="W85" s="88">
        <v>3.0</v>
      </c>
      <c r="X85" s="87" t="s">
        <v>218</v>
      </c>
      <c r="Y85" s="117" t="s">
        <v>1209</v>
      </c>
      <c r="Z85" s="130" t="s">
        <v>137</v>
      </c>
      <c r="AA85" s="87" t="s">
        <v>1210</v>
      </c>
      <c r="AB85" s="94" t="s">
        <v>130</v>
      </c>
      <c r="AC85" s="130" t="s">
        <v>161</v>
      </c>
      <c r="AD85" s="87" t="s">
        <v>1211</v>
      </c>
      <c r="AE85" s="95" t="s">
        <v>163</v>
      </c>
      <c r="AF85" s="131" t="s">
        <v>164</v>
      </c>
      <c r="AG85" s="97">
        <v>499.0</v>
      </c>
      <c r="AH85" s="98">
        <v>2.9E7</v>
      </c>
      <c r="AI85" s="99">
        <v>44256.0</v>
      </c>
      <c r="AJ85" s="100">
        <v>55903.0</v>
      </c>
      <c r="AK85" s="101" t="s">
        <v>1199</v>
      </c>
      <c r="AL85" s="101">
        <v>44258.0</v>
      </c>
      <c r="AM85" s="101">
        <v>44561.0</v>
      </c>
      <c r="AN85" s="127">
        <v>9.0</v>
      </c>
      <c r="AO85" s="87">
        <v>29.0</v>
      </c>
      <c r="AP85" s="103" t="str">
        <f t="shared" si="3"/>
        <v>299</v>
      </c>
      <c r="AQ85" s="87" t="s">
        <v>1171</v>
      </c>
      <c r="AR85" s="104">
        <v>2.8903333E7</v>
      </c>
      <c r="AS85" s="104">
        <v>2900000.0</v>
      </c>
      <c r="AT85" s="106" t="s">
        <v>1212</v>
      </c>
      <c r="AU85" s="104">
        <v>2.8903333E7</v>
      </c>
      <c r="AV85" s="107">
        <v>44258.0</v>
      </c>
      <c r="AW85" s="108" t="s">
        <v>1213</v>
      </c>
      <c r="AX85" s="84"/>
      <c r="AY85" s="84"/>
      <c r="AZ85" s="84"/>
      <c r="BA85" s="84"/>
      <c r="BB85" s="84"/>
      <c r="BC85" s="84"/>
      <c r="BD85" s="84"/>
      <c r="BE85" s="84"/>
      <c r="BF85" s="84"/>
      <c r="BG85" s="84"/>
      <c r="BH85" s="84"/>
      <c r="BI85" s="84"/>
      <c r="BJ85" s="84"/>
      <c r="BK85" s="84"/>
      <c r="BL85" s="84"/>
      <c r="BM85" s="84"/>
      <c r="BN85" s="84"/>
      <c r="BO85" s="84"/>
      <c r="BP85" s="84"/>
      <c r="BQ85" s="84"/>
      <c r="BR85" s="84"/>
      <c r="BS85" s="84"/>
      <c r="BT85" s="84"/>
      <c r="BU85" s="132" t="s">
        <v>168</v>
      </c>
      <c r="BV85" s="133">
        <v>44559.0</v>
      </c>
      <c r="BW85" s="132">
        <v>64295.0</v>
      </c>
      <c r="BX85" s="134">
        <v>966660.0</v>
      </c>
      <c r="BY85" s="132">
        <v>940.0</v>
      </c>
      <c r="BZ85" s="132">
        <v>1184.0</v>
      </c>
      <c r="CA85" s="132">
        <v>10.0</v>
      </c>
      <c r="CB85" s="133">
        <v>44571.0</v>
      </c>
      <c r="CC85" s="114" t="str">
        <f t="shared" si="1"/>
        <v>$ 28,903,333</v>
      </c>
      <c r="CD85" s="115" t="str">
        <f t="shared" si="2"/>
        <v>309</v>
      </c>
      <c r="CE85" s="94"/>
      <c r="CF85" s="162">
        <v>44571.0</v>
      </c>
      <c r="CG85" s="117" t="s">
        <v>169</v>
      </c>
      <c r="CH85" s="103" t="s">
        <v>137</v>
      </c>
      <c r="CI85" s="118" t="s">
        <v>1214</v>
      </c>
      <c r="CJ85" s="84"/>
      <c r="CK85" s="84"/>
      <c r="CL85" s="101" t="s">
        <v>1199</v>
      </c>
      <c r="CM85" s="101">
        <v>44258.0</v>
      </c>
      <c r="CN85" s="119" t="s">
        <v>1215</v>
      </c>
      <c r="CO85" s="120" t="s">
        <v>1216</v>
      </c>
      <c r="CP85" s="121" t="s">
        <v>736</v>
      </c>
      <c r="CQ85" s="89"/>
      <c r="CR85" s="108"/>
      <c r="CS85" s="89"/>
      <c r="CT85" s="102"/>
      <c r="CU85" s="90"/>
      <c r="CV85" s="105"/>
      <c r="CW85" s="102"/>
      <c r="CX85" s="123"/>
      <c r="CY85" s="123" t="s">
        <v>175</v>
      </c>
      <c r="CZ85" s="103" t="s">
        <v>143</v>
      </c>
      <c r="DA85" s="103" t="s">
        <v>144</v>
      </c>
      <c r="DB85" s="103"/>
      <c r="DC85" s="123" t="s">
        <v>146</v>
      </c>
      <c r="DD85" s="84"/>
      <c r="DE85" s="84"/>
      <c r="DF85" s="84"/>
      <c r="DG85" s="84"/>
      <c r="DH85" s="52"/>
      <c r="DI85" s="52"/>
      <c r="DJ85" s="52"/>
      <c r="DK85" s="52"/>
      <c r="DL85" s="52"/>
      <c r="DM85" s="52"/>
    </row>
    <row r="86" ht="25.5" customHeight="1">
      <c r="A86" s="124">
        <v>84.0</v>
      </c>
      <c r="B86" s="86" t="s">
        <v>120</v>
      </c>
      <c r="C86" s="87" t="s">
        <v>1217</v>
      </c>
      <c r="D86" s="88" t="s">
        <v>1218</v>
      </c>
      <c r="E86" s="89" t="s">
        <v>123</v>
      </c>
      <c r="F86" s="89" t="s">
        <v>124</v>
      </c>
      <c r="G86" s="90">
        <v>1.1325314E7</v>
      </c>
      <c r="H86" s="90">
        <v>3.0</v>
      </c>
      <c r="I86" s="89" t="s">
        <v>149</v>
      </c>
      <c r="J86" s="137">
        <v>30535.0</v>
      </c>
      <c r="K86" s="138">
        <v>7.0</v>
      </c>
      <c r="L86" s="139">
        <v>3.0</v>
      </c>
      <c r="M86" s="139">
        <v>1983.0</v>
      </c>
      <c r="N86" s="127" t="s">
        <v>1024</v>
      </c>
      <c r="O86" s="87" t="s">
        <v>1219</v>
      </c>
      <c r="P86" s="92" t="s">
        <v>127</v>
      </c>
      <c r="Q86" s="87">
        <v>3.054272609E9</v>
      </c>
      <c r="R86" s="93" t="s">
        <v>1220</v>
      </c>
      <c r="S86" s="93" t="s">
        <v>1221</v>
      </c>
      <c r="T86" s="103" t="s">
        <v>258</v>
      </c>
      <c r="U86" s="92" t="s">
        <v>184</v>
      </c>
      <c r="V86" s="128" t="s">
        <v>157</v>
      </c>
      <c r="W86" s="88">
        <v>5.0</v>
      </c>
      <c r="X86" s="87" t="s">
        <v>741</v>
      </c>
      <c r="Y86" s="87" t="s">
        <v>741</v>
      </c>
      <c r="Z86" s="130" t="s">
        <v>137</v>
      </c>
      <c r="AA86" s="87" t="s">
        <v>1222</v>
      </c>
      <c r="AB86" s="94" t="s">
        <v>130</v>
      </c>
      <c r="AC86" s="130" t="s">
        <v>161</v>
      </c>
      <c r="AD86" s="87" t="s">
        <v>1223</v>
      </c>
      <c r="AE86" s="95" t="s">
        <v>163</v>
      </c>
      <c r="AF86" s="131" t="s">
        <v>164</v>
      </c>
      <c r="AG86" s="97">
        <v>500.0</v>
      </c>
      <c r="AH86" s="98">
        <v>2.6E7</v>
      </c>
      <c r="AI86" s="99">
        <v>44256.0</v>
      </c>
      <c r="AJ86" s="100">
        <v>55926.0</v>
      </c>
      <c r="AK86" s="101" t="s">
        <v>1199</v>
      </c>
      <c r="AL86" s="101">
        <v>44258.0</v>
      </c>
      <c r="AM86" s="101">
        <v>44561.0</v>
      </c>
      <c r="AN86" s="127">
        <v>9.0</v>
      </c>
      <c r="AO86" s="87">
        <v>29.0</v>
      </c>
      <c r="AP86" s="103" t="str">
        <f t="shared" si="3"/>
        <v>299</v>
      </c>
      <c r="AQ86" s="87" t="s">
        <v>1171</v>
      </c>
      <c r="AR86" s="104">
        <v>2.5913333E7</v>
      </c>
      <c r="AS86" s="104">
        <v>2600000.0</v>
      </c>
      <c r="AT86" s="106" t="s">
        <v>1224</v>
      </c>
      <c r="AU86" s="104">
        <v>2.5913333E7</v>
      </c>
      <c r="AV86" s="107">
        <v>44258.0</v>
      </c>
      <c r="AW86" s="108" t="s">
        <v>1225</v>
      </c>
      <c r="AX86" s="84"/>
      <c r="AY86" s="84"/>
      <c r="AZ86" s="84"/>
      <c r="BA86" s="84"/>
      <c r="BB86" s="84"/>
      <c r="BC86" s="84"/>
      <c r="BD86" s="84"/>
      <c r="BE86" s="84"/>
      <c r="BF86" s="84"/>
      <c r="BG86" s="84"/>
      <c r="BH86" s="84"/>
      <c r="BI86" s="84"/>
      <c r="BJ86" s="84"/>
      <c r="BK86" s="84"/>
      <c r="BL86" s="84"/>
      <c r="BM86" s="84"/>
      <c r="BN86" s="84"/>
      <c r="BO86" s="84"/>
      <c r="BP86" s="84"/>
      <c r="BQ86" s="84"/>
      <c r="BR86" s="84"/>
      <c r="BS86" s="84"/>
      <c r="BT86" s="84"/>
      <c r="BU86" s="132" t="s">
        <v>168</v>
      </c>
      <c r="BV86" s="133">
        <v>44560.0</v>
      </c>
      <c r="BW86" s="132">
        <v>64296.0</v>
      </c>
      <c r="BX86" s="134">
        <v>866667.0</v>
      </c>
      <c r="BY86" s="132">
        <v>886.0</v>
      </c>
      <c r="BZ86" s="132">
        <v>1229.0</v>
      </c>
      <c r="CA86" s="132">
        <v>10.0</v>
      </c>
      <c r="CB86" s="133">
        <v>44571.0</v>
      </c>
      <c r="CC86" s="114" t="str">
        <f t="shared" si="1"/>
        <v>$ 25,913,333</v>
      </c>
      <c r="CD86" s="115" t="str">
        <f t="shared" si="2"/>
        <v>309</v>
      </c>
      <c r="CE86" s="94"/>
      <c r="CF86" s="162">
        <v>44571.0</v>
      </c>
      <c r="CG86" s="117" t="s">
        <v>169</v>
      </c>
      <c r="CH86" s="103" t="s">
        <v>137</v>
      </c>
      <c r="CI86" s="118" t="s">
        <v>1214</v>
      </c>
      <c r="CJ86" s="84"/>
      <c r="CK86" s="84"/>
      <c r="CL86" s="101" t="s">
        <v>1199</v>
      </c>
      <c r="CM86" s="101">
        <v>44258.0</v>
      </c>
      <c r="CN86" s="119" t="s">
        <v>1226</v>
      </c>
      <c r="CO86" s="120" t="s">
        <v>1227</v>
      </c>
      <c r="CP86" s="121" t="s">
        <v>736</v>
      </c>
      <c r="CQ86" s="89"/>
      <c r="CR86" s="108"/>
      <c r="CS86" s="89"/>
      <c r="CT86" s="102"/>
      <c r="CU86" s="90"/>
      <c r="CV86" s="105"/>
      <c r="CW86" s="102"/>
      <c r="CX86" s="123"/>
      <c r="CY86" s="123" t="s">
        <v>175</v>
      </c>
      <c r="CZ86" s="103" t="s">
        <v>143</v>
      </c>
      <c r="DA86" s="103" t="s">
        <v>144</v>
      </c>
      <c r="DB86" s="103"/>
      <c r="DC86" s="123" t="s">
        <v>146</v>
      </c>
      <c r="DD86" s="84"/>
      <c r="DE86" s="84"/>
      <c r="DF86" s="84"/>
      <c r="DG86" s="84"/>
      <c r="DH86" s="52"/>
      <c r="DI86" s="52"/>
      <c r="DJ86" s="52"/>
      <c r="DK86" s="52"/>
      <c r="DL86" s="52"/>
      <c r="DM86" s="52"/>
    </row>
    <row r="87" ht="25.5" customHeight="1">
      <c r="A87" s="124">
        <v>85.0</v>
      </c>
      <c r="B87" s="86" t="s">
        <v>120</v>
      </c>
      <c r="C87" s="87" t="s">
        <v>1228</v>
      </c>
      <c r="D87" s="142" t="s">
        <v>1229</v>
      </c>
      <c r="E87" s="89" t="s">
        <v>123</v>
      </c>
      <c r="F87" s="89" t="s">
        <v>124</v>
      </c>
      <c r="G87" s="90">
        <v>1.000155582E9</v>
      </c>
      <c r="H87" s="90">
        <v>1.0</v>
      </c>
      <c r="I87" s="89" t="s">
        <v>125</v>
      </c>
      <c r="J87" s="137">
        <v>36545.0</v>
      </c>
      <c r="K87" s="138">
        <v>20.0</v>
      </c>
      <c r="L87" s="139">
        <v>1.0</v>
      </c>
      <c r="M87" s="139">
        <v>2000.0</v>
      </c>
      <c r="N87" s="127" t="s">
        <v>198</v>
      </c>
      <c r="O87" s="87" t="s">
        <v>1230</v>
      </c>
      <c r="P87" s="92" t="s">
        <v>127</v>
      </c>
      <c r="Q87" s="87">
        <v>3.225192567E9</v>
      </c>
      <c r="R87" s="93" t="s">
        <v>1231</v>
      </c>
      <c r="S87" s="93" t="s">
        <v>1232</v>
      </c>
      <c r="T87" s="103" t="s">
        <v>155</v>
      </c>
      <c r="U87" s="92" t="s">
        <v>156</v>
      </c>
      <c r="V87" s="128" t="s">
        <v>157</v>
      </c>
      <c r="W87" s="88">
        <v>1.0</v>
      </c>
      <c r="X87" s="87" t="s">
        <v>741</v>
      </c>
      <c r="Y87" s="87" t="s">
        <v>741</v>
      </c>
      <c r="Z87" s="130" t="s">
        <v>495</v>
      </c>
      <c r="AA87" s="87" t="s">
        <v>1233</v>
      </c>
      <c r="AB87" s="94" t="s">
        <v>130</v>
      </c>
      <c r="AC87" s="130" t="s">
        <v>161</v>
      </c>
      <c r="AD87" s="87" t="s">
        <v>1234</v>
      </c>
      <c r="AE87" s="95" t="s">
        <v>163</v>
      </c>
      <c r="AF87" s="131" t="s">
        <v>164</v>
      </c>
      <c r="AG87" s="97">
        <v>511.0</v>
      </c>
      <c r="AH87" s="98">
        <v>2.5E7</v>
      </c>
      <c r="AI87" s="99">
        <v>44256.0</v>
      </c>
      <c r="AJ87" s="100">
        <v>56703.0</v>
      </c>
      <c r="AK87" s="101" t="s">
        <v>1199</v>
      </c>
      <c r="AL87" s="101">
        <v>44258.0</v>
      </c>
      <c r="AM87" s="101">
        <v>44561.0</v>
      </c>
      <c r="AN87" s="127">
        <v>9.0</v>
      </c>
      <c r="AO87" s="87">
        <v>29.0</v>
      </c>
      <c r="AP87" s="103" t="str">
        <f t="shared" si="3"/>
        <v>299</v>
      </c>
      <c r="AQ87" s="87" t="s">
        <v>1171</v>
      </c>
      <c r="AR87" s="104">
        <v>2.4916667E7</v>
      </c>
      <c r="AS87" s="104">
        <v>2500000.0</v>
      </c>
      <c r="AT87" s="106" t="s">
        <v>1235</v>
      </c>
      <c r="AU87" s="104">
        <v>2.4916667E7</v>
      </c>
      <c r="AV87" s="107">
        <v>44258.0</v>
      </c>
      <c r="AW87" s="108" t="s">
        <v>1236</v>
      </c>
      <c r="AX87" s="174" t="s">
        <v>1237</v>
      </c>
      <c r="AY87" s="173">
        <v>44302.0</v>
      </c>
      <c r="AZ87" s="146"/>
      <c r="BA87" s="146"/>
      <c r="BB87" s="146"/>
      <c r="BC87" s="146"/>
      <c r="BD87" s="146"/>
      <c r="BE87" s="146"/>
      <c r="BF87" s="146"/>
      <c r="BG87" s="175" t="s">
        <v>1238</v>
      </c>
      <c r="BH87" s="137">
        <v>44315.0</v>
      </c>
      <c r="BI87" s="146"/>
      <c r="BJ87" s="146"/>
      <c r="BK87" s="146" t="s">
        <v>1239</v>
      </c>
      <c r="BL87" s="137">
        <v>44316.0</v>
      </c>
      <c r="BM87" s="146"/>
      <c r="BN87" s="146"/>
      <c r="BO87" s="146"/>
      <c r="BP87" s="146"/>
      <c r="BQ87" s="146"/>
      <c r="BR87" s="146"/>
      <c r="BS87" s="146" t="s">
        <v>120</v>
      </c>
      <c r="BT87" s="137">
        <v>44561.0</v>
      </c>
      <c r="BU87" s="132"/>
      <c r="BV87" s="133"/>
      <c r="BW87" s="132"/>
      <c r="BX87" s="134"/>
      <c r="BY87" s="132"/>
      <c r="BZ87" s="132"/>
      <c r="CA87" s="132"/>
      <c r="CB87" s="133"/>
      <c r="CC87" s="114" t="str">
        <f t="shared" si="1"/>
        <v>$ 24,916,667</v>
      </c>
      <c r="CD87" s="115" t="str">
        <f>AP88+BF87+BQ87+CA87</f>
        <v>299</v>
      </c>
      <c r="CE87" s="94"/>
      <c r="CF87" s="101">
        <v>44561.0</v>
      </c>
      <c r="CG87" s="117" t="s">
        <v>136</v>
      </c>
      <c r="CH87" s="103" t="s">
        <v>224</v>
      </c>
      <c r="CI87" s="118" t="s">
        <v>225</v>
      </c>
      <c r="CJ87" s="84"/>
      <c r="CK87" s="84"/>
      <c r="CL87" s="101" t="s">
        <v>1199</v>
      </c>
      <c r="CM87" s="101">
        <v>44258.0</v>
      </c>
      <c r="CN87" s="119" t="s">
        <v>1240</v>
      </c>
      <c r="CO87" s="120" t="s">
        <v>1241</v>
      </c>
      <c r="CP87" s="121" t="s">
        <v>736</v>
      </c>
      <c r="CQ87" s="89" t="s">
        <v>1242</v>
      </c>
      <c r="CR87" s="108">
        <v>1.136889542E9</v>
      </c>
      <c r="CS87" s="89" t="s">
        <v>1229</v>
      </c>
      <c r="CT87" s="102">
        <v>44316.0</v>
      </c>
      <c r="CU87" s="90">
        <v>820.0</v>
      </c>
      <c r="CV87" s="105">
        <v>2.0083333E7</v>
      </c>
      <c r="CW87" s="102">
        <v>44319.0</v>
      </c>
      <c r="CX87" s="123"/>
      <c r="CY87" s="123" t="s">
        <v>175</v>
      </c>
      <c r="CZ87" s="103" t="s">
        <v>143</v>
      </c>
      <c r="DA87" s="103" t="s">
        <v>144</v>
      </c>
      <c r="DB87" s="103"/>
      <c r="DC87" s="123" t="s">
        <v>146</v>
      </c>
      <c r="DD87" s="84"/>
      <c r="DE87" s="84"/>
      <c r="DF87" s="84"/>
      <c r="DG87" s="84"/>
      <c r="DH87" s="52"/>
      <c r="DI87" s="52"/>
      <c r="DJ87" s="52"/>
      <c r="DK87" s="52"/>
      <c r="DL87" s="52"/>
      <c r="DM87" s="52"/>
    </row>
    <row r="88" ht="25.5" customHeight="1">
      <c r="A88" s="124">
        <v>86.0</v>
      </c>
      <c r="B88" s="86" t="s">
        <v>120</v>
      </c>
      <c r="C88" s="87" t="s">
        <v>1243</v>
      </c>
      <c r="D88" s="88" t="s">
        <v>1244</v>
      </c>
      <c r="E88" s="89" t="s">
        <v>123</v>
      </c>
      <c r="F88" s="89" t="s">
        <v>124</v>
      </c>
      <c r="G88" s="90">
        <v>5.2695632E7</v>
      </c>
      <c r="H88" s="90">
        <v>6.0</v>
      </c>
      <c r="I88" s="89" t="s">
        <v>125</v>
      </c>
      <c r="J88" s="163">
        <v>29152.0</v>
      </c>
      <c r="K88" s="164">
        <v>24.0</v>
      </c>
      <c r="L88" s="165">
        <v>10.0</v>
      </c>
      <c r="M88" s="165">
        <v>1979.0</v>
      </c>
      <c r="N88" s="127" t="s">
        <v>198</v>
      </c>
      <c r="O88" s="87" t="s">
        <v>1245</v>
      </c>
      <c r="P88" s="92" t="s">
        <v>939</v>
      </c>
      <c r="Q88" s="87">
        <v>3.167427488E9</v>
      </c>
      <c r="R88" s="93" t="s">
        <v>1246</v>
      </c>
      <c r="S88" s="93" t="s">
        <v>1247</v>
      </c>
      <c r="T88" s="103" t="s">
        <v>323</v>
      </c>
      <c r="U88" s="92" t="s">
        <v>272</v>
      </c>
      <c r="V88" s="128" t="s">
        <v>157</v>
      </c>
      <c r="W88" s="88">
        <v>2.0</v>
      </c>
      <c r="X88" s="87" t="s">
        <v>158</v>
      </c>
      <c r="Y88" s="117" t="s">
        <v>1248</v>
      </c>
      <c r="Z88" s="130" t="s">
        <v>479</v>
      </c>
      <c r="AA88" s="87" t="s">
        <v>1249</v>
      </c>
      <c r="AB88" s="94" t="s">
        <v>130</v>
      </c>
      <c r="AC88" s="130" t="s">
        <v>161</v>
      </c>
      <c r="AD88" s="87" t="s">
        <v>571</v>
      </c>
      <c r="AE88" s="95" t="s">
        <v>482</v>
      </c>
      <c r="AF88" s="131" t="s">
        <v>483</v>
      </c>
      <c r="AG88" s="97">
        <v>448.0</v>
      </c>
      <c r="AH88" s="98">
        <v>4.5E8</v>
      </c>
      <c r="AI88" s="99">
        <v>44246.0</v>
      </c>
      <c r="AJ88" s="100">
        <v>56423.0</v>
      </c>
      <c r="AK88" s="101" t="s">
        <v>1199</v>
      </c>
      <c r="AL88" s="101">
        <v>44258.0</v>
      </c>
      <c r="AM88" s="101">
        <v>44561.0</v>
      </c>
      <c r="AN88" s="127">
        <v>9.0</v>
      </c>
      <c r="AO88" s="87">
        <v>29.0</v>
      </c>
      <c r="AP88" s="103" t="str">
        <f t="shared" si="3"/>
        <v>299</v>
      </c>
      <c r="AQ88" s="87" t="s">
        <v>1171</v>
      </c>
      <c r="AR88" s="104">
        <v>4.9833333E7</v>
      </c>
      <c r="AS88" s="104">
        <v>5000000.0</v>
      </c>
      <c r="AT88" s="106" t="s">
        <v>1250</v>
      </c>
      <c r="AU88" s="104">
        <v>4.9833333E7</v>
      </c>
      <c r="AV88" s="107">
        <v>44258.0</v>
      </c>
      <c r="AW88" s="108" t="s">
        <v>1251</v>
      </c>
      <c r="AX88" s="84"/>
      <c r="AY88" s="84"/>
      <c r="AZ88" s="84"/>
      <c r="BA88" s="84"/>
      <c r="BB88" s="84"/>
      <c r="BC88" s="84"/>
      <c r="BD88" s="84"/>
      <c r="BE88" s="84"/>
      <c r="BF88" s="84"/>
      <c r="BG88" s="130"/>
      <c r="BH88" s="84"/>
      <c r="BI88" s="84"/>
      <c r="BJ88" s="84"/>
      <c r="BK88" s="84"/>
      <c r="BL88" s="84"/>
      <c r="BM88" s="84"/>
      <c r="BN88" s="84"/>
      <c r="BO88" s="84"/>
      <c r="BP88" s="84"/>
      <c r="BQ88" s="84"/>
      <c r="BR88" s="84"/>
      <c r="BS88" s="84"/>
      <c r="BT88" s="84"/>
      <c r="BU88" s="132"/>
      <c r="BV88" s="133"/>
      <c r="BW88" s="132"/>
      <c r="BX88" s="134"/>
      <c r="BY88" s="132"/>
      <c r="BZ88" s="132"/>
      <c r="CA88" s="132"/>
      <c r="CB88" s="133"/>
      <c r="CC88" s="114" t="str">
        <f t="shared" si="1"/>
        <v>$ 49,833,333</v>
      </c>
      <c r="CD88" s="115" t="str">
        <f t="shared" ref="CD88:CD91" si="4">AP89+BG88+BQ88+CA88</f>
        <v>299</v>
      </c>
      <c r="CE88" s="94"/>
      <c r="CF88" s="101">
        <v>44561.0</v>
      </c>
      <c r="CG88" s="117" t="s">
        <v>136</v>
      </c>
      <c r="CH88" s="103" t="s">
        <v>479</v>
      </c>
      <c r="CI88" s="118" t="s">
        <v>574</v>
      </c>
      <c r="CJ88" s="84"/>
      <c r="CK88" s="84"/>
      <c r="CL88" s="101" t="s">
        <v>1199</v>
      </c>
      <c r="CM88" s="101">
        <v>44258.0</v>
      </c>
      <c r="CN88" s="119" t="s">
        <v>1252</v>
      </c>
      <c r="CO88" s="120" t="s">
        <v>1253</v>
      </c>
      <c r="CP88" s="121" t="s">
        <v>608</v>
      </c>
      <c r="CQ88" s="89"/>
      <c r="CR88" s="108"/>
      <c r="CS88" s="89"/>
      <c r="CT88" s="102"/>
      <c r="CU88" s="90"/>
      <c r="CV88" s="105"/>
      <c r="CW88" s="102"/>
      <c r="CX88" s="123"/>
      <c r="CY88" s="123" t="s">
        <v>175</v>
      </c>
      <c r="CZ88" s="103" t="s">
        <v>143</v>
      </c>
      <c r="DA88" s="103" t="s">
        <v>144</v>
      </c>
      <c r="DB88" s="103"/>
      <c r="DC88" s="123" t="s">
        <v>146</v>
      </c>
      <c r="DD88" s="84"/>
      <c r="DE88" s="84"/>
      <c r="DF88" s="84"/>
      <c r="DG88" s="84"/>
      <c r="DH88" s="52"/>
      <c r="DI88" s="52"/>
      <c r="DJ88" s="52"/>
      <c r="DK88" s="52"/>
      <c r="DL88" s="52"/>
      <c r="DM88" s="52"/>
    </row>
    <row r="89" ht="25.5" customHeight="1">
      <c r="A89" s="124">
        <v>87.0</v>
      </c>
      <c r="B89" s="86" t="s">
        <v>120</v>
      </c>
      <c r="C89" s="87" t="s">
        <v>1254</v>
      </c>
      <c r="D89" s="88" t="s">
        <v>1255</v>
      </c>
      <c r="E89" s="89" t="s">
        <v>123</v>
      </c>
      <c r="F89" s="89" t="s">
        <v>124</v>
      </c>
      <c r="G89" s="90">
        <v>1.023005024E9</v>
      </c>
      <c r="H89" s="90">
        <v>4.0</v>
      </c>
      <c r="I89" s="89" t="s">
        <v>149</v>
      </c>
      <c r="J89" s="137">
        <v>34852.0</v>
      </c>
      <c r="K89" s="138">
        <v>2.0</v>
      </c>
      <c r="L89" s="139">
        <v>6.0</v>
      </c>
      <c r="M89" s="139">
        <v>1995.0</v>
      </c>
      <c r="N89" s="127" t="s">
        <v>198</v>
      </c>
      <c r="O89" s="87" t="s">
        <v>1256</v>
      </c>
      <c r="P89" s="92" t="s">
        <v>127</v>
      </c>
      <c r="Q89" s="87">
        <v>3.213880111E9</v>
      </c>
      <c r="R89" s="93" t="s">
        <v>1257</v>
      </c>
      <c r="S89" s="93" t="s">
        <v>1258</v>
      </c>
      <c r="T89" s="103" t="s">
        <v>155</v>
      </c>
      <c r="U89" s="92" t="s">
        <v>272</v>
      </c>
      <c r="V89" s="128" t="s">
        <v>157</v>
      </c>
      <c r="W89" s="88">
        <v>4.0</v>
      </c>
      <c r="X89" s="87" t="s">
        <v>158</v>
      </c>
      <c r="Y89" s="117" t="s">
        <v>1259</v>
      </c>
      <c r="Z89" s="130" t="s">
        <v>366</v>
      </c>
      <c r="AA89" s="87" t="s">
        <v>1260</v>
      </c>
      <c r="AB89" s="94" t="s">
        <v>130</v>
      </c>
      <c r="AC89" s="130" t="s">
        <v>161</v>
      </c>
      <c r="AD89" s="87" t="s">
        <v>1261</v>
      </c>
      <c r="AE89" s="95" t="s">
        <v>369</v>
      </c>
      <c r="AF89" s="131" t="s">
        <v>370</v>
      </c>
      <c r="AG89" s="97">
        <v>509.0</v>
      </c>
      <c r="AH89" s="98">
        <v>8.6E7</v>
      </c>
      <c r="AI89" s="99">
        <v>44256.0</v>
      </c>
      <c r="AJ89" s="100">
        <v>56814.0</v>
      </c>
      <c r="AK89" s="101" t="s">
        <v>1199</v>
      </c>
      <c r="AL89" s="101">
        <v>44258.0</v>
      </c>
      <c r="AM89" s="101">
        <v>44561.0</v>
      </c>
      <c r="AN89" s="127">
        <v>9.0</v>
      </c>
      <c r="AO89" s="87">
        <v>29.0</v>
      </c>
      <c r="AP89" s="103" t="str">
        <f t="shared" si="3"/>
        <v>299</v>
      </c>
      <c r="AQ89" s="87" t="s">
        <v>1171</v>
      </c>
      <c r="AR89" s="104">
        <v>4.2856667E7</v>
      </c>
      <c r="AS89" s="104">
        <v>4300000.0</v>
      </c>
      <c r="AT89" s="106" t="s">
        <v>1262</v>
      </c>
      <c r="AU89" s="104">
        <v>4.2856667E7</v>
      </c>
      <c r="AV89" s="107">
        <v>44258.0</v>
      </c>
      <c r="AW89" s="108" t="s">
        <v>1263</v>
      </c>
      <c r="AX89" s="84"/>
      <c r="AY89" s="84"/>
      <c r="AZ89" s="84"/>
      <c r="BA89" s="84"/>
      <c r="BB89" s="84"/>
      <c r="BC89" s="84"/>
      <c r="BD89" s="84"/>
      <c r="BE89" s="84"/>
      <c r="BF89" s="84"/>
      <c r="BG89" s="130"/>
      <c r="BH89" s="84"/>
      <c r="BI89" s="84"/>
      <c r="BJ89" s="84"/>
      <c r="BK89" s="84"/>
      <c r="BL89" s="84"/>
      <c r="BM89" s="84"/>
      <c r="BN89" s="84"/>
      <c r="BO89" s="84"/>
      <c r="BP89" s="84"/>
      <c r="BQ89" s="84"/>
      <c r="BR89" s="84"/>
      <c r="BS89" s="84"/>
      <c r="BT89" s="84"/>
      <c r="BU89" s="132" t="s">
        <v>168</v>
      </c>
      <c r="BV89" s="133">
        <v>44561.0</v>
      </c>
      <c r="BW89" s="132">
        <v>65143.0</v>
      </c>
      <c r="BX89" s="134">
        <v>1433333.0</v>
      </c>
      <c r="BY89" s="132">
        <v>941.0</v>
      </c>
      <c r="BZ89" s="132">
        <v>1238.0</v>
      </c>
      <c r="CA89" s="132">
        <v>10.0</v>
      </c>
      <c r="CB89" s="133">
        <v>44571.0</v>
      </c>
      <c r="CC89" s="114" t="str">
        <f t="shared" si="1"/>
        <v>$ 42,856,667</v>
      </c>
      <c r="CD89" s="115" t="str">
        <f t="shared" si="4"/>
        <v>309</v>
      </c>
      <c r="CE89" s="94"/>
      <c r="CF89" s="162">
        <v>44571.0</v>
      </c>
      <c r="CG89" s="117" t="s">
        <v>169</v>
      </c>
      <c r="CH89" s="103" t="s">
        <v>366</v>
      </c>
      <c r="CI89" s="118" t="s">
        <v>810</v>
      </c>
      <c r="CJ89" s="84"/>
      <c r="CK89" s="84"/>
      <c r="CL89" s="101" t="s">
        <v>1199</v>
      </c>
      <c r="CM89" s="101">
        <v>44258.0</v>
      </c>
      <c r="CN89" s="119" t="s">
        <v>1264</v>
      </c>
      <c r="CO89" s="120" t="s">
        <v>1265</v>
      </c>
      <c r="CP89" s="121" t="s">
        <v>309</v>
      </c>
      <c r="CQ89" s="89"/>
      <c r="CR89" s="108"/>
      <c r="CS89" s="89"/>
      <c r="CT89" s="102"/>
      <c r="CU89" s="90"/>
      <c r="CV89" s="105"/>
      <c r="CW89" s="102"/>
      <c r="CX89" s="123"/>
      <c r="CY89" s="123" t="s">
        <v>175</v>
      </c>
      <c r="CZ89" s="103" t="s">
        <v>143</v>
      </c>
      <c r="DA89" s="103" t="s">
        <v>144</v>
      </c>
      <c r="DB89" s="103"/>
      <c r="DC89" s="123" t="s">
        <v>146</v>
      </c>
      <c r="DD89" s="84"/>
      <c r="DE89" s="84"/>
      <c r="DF89" s="84"/>
      <c r="DG89" s="84"/>
      <c r="DH89" s="52"/>
      <c r="DI89" s="52"/>
      <c r="DJ89" s="52"/>
      <c r="DK89" s="52"/>
      <c r="DL89" s="52"/>
      <c r="DM89" s="52"/>
    </row>
    <row r="90" ht="25.5" customHeight="1">
      <c r="A90" s="124">
        <v>88.0</v>
      </c>
      <c r="B90" s="86" t="s">
        <v>120</v>
      </c>
      <c r="C90" s="87" t="s">
        <v>1266</v>
      </c>
      <c r="D90" s="88" t="s">
        <v>1267</v>
      </c>
      <c r="E90" s="89" t="s">
        <v>123</v>
      </c>
      <c r="F90" s="89" t="s">
        <v>124</v>
      </c>
      <c r="G90" s="90">
        <v>1.022937483E9</v>
      </c>
      <c r="H90" s="90">
        <v>7.0</v>
      </c>
      <c r="I90" s="89" t="s">
        <v>149</v>
      </c>
      <c r="J90" s="163">
        <v>32065.0</v>
      </c>
      <c r="K90" s="164">
        <v>15.0</v>
      </c>
      <c r="L90" s="165">
        <v>10.0</v>
      </c>
      <c r="M90" s="165">
        <v>1987.0</v>
      </c>
      <c r="N90" s="127" t="s">
        <v>198</v>
      </c>
      <c r="O90" s="87" t="s">
        <v>1268</v>
      </c>
      <c r="P90" s="92" t="s">
        <v>127</v>
      </c>
      <c r="Q90" s="87">
        <v>3.042815644E9</v>
      </c>
      <c r="R90" s="93" t="s">
        <v>1269</v>
      </c>
      <c r="S90" s="93" t="s">
        <v>1270</v>
      </c>
      <c r="T90" s="103" t="s">
        <v>258</v>
      </c>
      <c r="U90" s="92" t="s">
        <v>184</v>
      </c>
      <c r="V90" s="128" t="s">
        <v>157</v>
      </c>
      <c r="W90" s="88">
        <v>2.0</v>
      </c>
      <c r="X90" s="87" t="s">
        <v>218</v>
      </c>
      <c r="Y90" s="117" t="s">
        <v>1271</v>
      </c>
      <c r="Z90" s="130" t="s">
        <v>866</v>
      </c>
      <c r="AA90" s="87" t="s">
        <v>1272</v>
      </c>
      <c r="AB90" s="94" t="s">
        <v>130</v>
      </c>
      <c r="AC90" s="130" t="s">
        <v>161</v>
      </c>
      <c r="AD90" s="87" t="s">
        <v>868</v>
      </c>
      <c r="AE90" s="95" t="s">
        <v>869</v>
      </c>
      <c r="AF90" s="131" t="s">
        <v>870</v>
      </c>
      <c r="AG90" s="97">
        <v>413.0</v>
      </c>
      <c r="AH90" s="98">
        <v>7.7E7</v>
      </c>
      <c r="AI90" s="99">
        <v>44237.0</v>
      </c>
      <c r="AJ90" s="100">
        <v>56242.0</v>
      </c>
      <c r="AK90" s="101" t="s">
        <v>1199</v>
      </c>
      <c r="AL90" s="101">
        <v>44258.0</v>
      </c>
      <c r="AM90" s="101">
        <v>44561.0</v>
      </c>
      <c r="AN90" s="127">
        <v>9.0</v>
      </c>
      <c r="AO90" s="87">
        <v>29.0</v>
      </c>
      <c r="AP90" s="103" t="str">
        <f t="shared" si="3"/>
        <v>299</v>
      </c>
      <c r="AQ90" s="87" t="s">
        <v>1171</v>
      </c>
      <c r="AR90" s="104">
        <v>3.8371667E7</v>
      </c>
      <c r="AS90" s="104">
        <v>3850000.0</v>
      </c>
      <c r="AT90" s="106" t="s">
        <v>1273</v>
      </c>
      <c r="AU90" s="104">
        <v>3.8371667E7</v>
      </c>
      <c r="AV90" s="107">
        <v>44258.0</v>
      </c>
      <c r="AW90" s="108" t="s">
        <v>1274</v>
      </c>
      <c r="AX90" s="84"/>
      <c r="AY90" s="84"/>
      <c r="AZ90" s="84"/>
      <c r="BA90" s="84"/>
      <c r="BB90" s="84"/>
      <c r="BC90" s="84"/>
      <c r="BD90" s="84"/>
      <c r="BE90" s="84"/>
      <c r="BF90" s="84"/>
      <c r="BG90" s="130"/>
      <c r="BH90" s="84"/>
      <c r="BI90" s="84"/>
      <c r="BJ90" s="84"/>
      <c r="BK90" s="84"/>
      <c r="BL90" s="84"/>
      <c r="BM90" s="84"/>
      <c r="BN90" s="84"/>
      <c r="BO90" s="84"/>
      <c r="BP90" s="84"/>
      <c r="BQ90" s="84"/>
      <c r="BR90" s="84"/>
      <c r="BS90" s="84"/>
      <c r="BT90" s="84"/>
      <c r="BU90" s="132" t="s">
        <v>168</v>
      </c>
      <c r="BV90" s="133">
        <v>44559.0</v>
      </c>
      <c r="BW90" s="132">
        <v>67683.0</v>
      </c>
      <c r="BX90" s="134">
        <v>1283333.0</v>
      </c>
      <c r="BY90" s="132">
        <v>942.0</v>
      </c>
      <c r="BZ90" s="132">
        <v>1186.0</v>
      </c>
      <c r="CA90" s="132">
        <v>10.0</v>
      </c>
      <c r="CB90" s="133">
        <v>44571.0</v>
      </c>
      <c r="CC90" s="114" t="str">
        <f t="shared" si="1"/>
        <v>$ 38,371,667</v>
      </c>
      <c r="CD90" s="115" t="str">
        <f t="shared" si="4"/>
        <v>309</v>
      </c>
      <c r="CE90" s="94"/>
      <c r="CF90" s="162">
        <v>44571.0</v>
      </c>
      <c r="CG90" s="117" t="s">
        <v>169</v>
      </c>
      <c r="CH90" s="103" t="s">
        <v>873</v>
      </c>
      <c r="CI90" s="118" t="s">
        <v>874</v>
      </c>
      <c r="CJ90" s="84"/>
      <c r="CK90" s="84"/>
      <c r="CL90" s="101" t="s">
        <v>1199</v>
      </c>
      <c r="CM90" s="101">
        <v>44258.0</v>
      </c>
      <c r="CN90" s="119" t="s">
        <v>1275</v>
      </c>
      <c r="CO90" s="120" t="s">
        <v>1276</v>
      </c>
      <c r="CP90" s="121" t="s">
        <v>608</v>
      </c>
      <c r="CQ90" s="89"/>
      <c r="CR90" s="108"/>
      <c r="CS90" s="89"/>
      <c r="CT90" s="102"/>
      <c r="CU90" s="90"/>
      <c r="CV90" s="105"/>
      <c r="CW90" s="102"/>
      <c r="CX90" s="123"/>
      <c r="CY90" s="123" t="s">
        <v>175</v>
      </c>
      <c r="CZ90" s="103" t="s">
        <v>143</v>
      </c>
      <c r="DA90" s="103" t="s">
        <v>144</v>
      </c>
      <c r="DB90" s="103"/>
      <c r="DC90" s="123" t="s">
        <v>146</v>
      </c>
      <c r="DD90" s="84"/>
      <c r="DE90" s="84"/>
      <c r="DF90" s="84"/>
      <c r="DG90" s="84"/>
      <c r="DH90" s="52"/>
      <c r="DI90" s="52"/>
      <c r="DJ90" s="52"/>
      <c r="DK90" s="52"/>
      <c r="DL90" s="52"/>
      <c r="DM90" s="52"/>
    </row>
    <row r="91" ht="25.5" customHeight="1">
      <c r="A91" s="124">
        <v>89.0</v>
      </c>
      <c r="B91" s="86" t="s">
        <v>120</v>
      </c>
      <c r="C91" s="87" t="s">
        <v>1277</v>
      </c>
      <c r="D91" s="88" t="s">
        <v>1278</v>
      </c>
      <c r="E91" s="89" t="s">
        <v>123</v>
      </c>
      <c r="F91" s="89" t="s">
        <v>124</v>
      </c>
      <c r="G91" s="90">
        <v>1.022962992E9</v>
      </c>
      <c r="H91" s="90">
        <v>1.0</v>
      </c>
      <c r="I91" s="89" t="s">
        <v>125</v>
      </c>
      <c r="J91" s="163">
        <v>33133.0</v>
      </c>
      <c r="K91" s="164">
        <v>17.0</v>
      </c>
      <c r="L91" s="165">
        <v>9.0</v>
      </c>
      <c r="M91" s="165">
        <v>1990.0</v>
      </c>
      <c r="N91" s="127" t="s">
        <v>198</v>
      </c>
      <c r="O91" s="87" t="s">
        <v>1279</v>
      </c>
      <c r="P91" s="92" t="s">
        <v>127</v>
      </c>
      <c r="Q91" s="87">
        <v>3.106185073E9</v>
      </c>
      <c r="R91" s="93" t="s">
        <v>1280</v>
      </c>
      <c r="S91" s="93" t="s">
        <v>1281</v>
      </c>
      <c r="T91" s="103" t="s">
        <v>183</v>
      </c>
      <c r="U91" s="92" t="s">
        <v>184</v>
      </c>
      <c r="V91" s="128" t="s">
        <v>157</v>
      </c>
      <c r="W91" s="88">
        <v>2.0</v>
      </c>
      <c r="X91" s="87" t="s">
        <v>158</v>
      </c>
      <c r="Y91" s="117" t="s">
        <v>1282</v>
      </c>
      <c r="Z91" s="130" t="s">
        <v>866</v>
      </c>
      <c r="AA91" s="87" t="s">
        <v>1283</v>
      </c>
      <c r="AB91" s="94" t="s">
        <v>130</v>
      </c>
      <c r="AC91" s="130" t="s">
        <v>161</v>
      </c>
      <c r="AD91" s="87" t="s">
        <v>1284</v>
      </c>
      <c r="AE91" s="95" t="s">
        <v>869</v>
      </c>
      <c r="AF91" s="131" t="s">
        <v>870</v>
      </c>
      <c r="AG91" s="97">
        <v>508.0</v>
      </c>
      <c r="AH91" s="98">
        <v>4.7E7</v>
      </c>
      <c r="AI91" s="99">
        <v>44256.0</v>
      </c>
      <c r="AJ91" s="100">
        <v>56261.0</v>
      </c>
      <c r="AK91" s="101" t="s">
        <v>1199</v>
      </c>
      <c r="AL91" s="101">
        <v>44258.0</v>
      </c>
      <c r="AM91" s="101">
        <v>44561.0</v>
      </c>
      <c r="AN91" s="127">
        <v>9.0</v>
      </c>
      <c r="AO91" s="87">
        <v>29.0</v>
      </c>
      <c r="AP91" s="103" t="str">
        <f t="shared" si="3"/>
        <v>299</v>
      </c>
      <c r="AQ91" s="87" t="s">
        <v>1171</v>
      </c>
      <c r="AR91" s="104">
        <v>4.6843333E7</v>
      </c>
      <c r="AS91" s="104">
        <v>4700000.0</v>
      </c>
      <c r="AT91" s="106" t="s">
        <v>1285</v>
      </c>
      <c r="AU91" s="104">
        <v>4.6843333E7</v>
      </c>
      <c r="AV91" s="107">
        <v>44258.0</v>
      </c>
      <c r="AW91" s="108" t="s">
        <v>1286</v>
      </c>
      <c r="AX91" s="84"/>
      <c r="AY91" s="84"/>
      <c r="AZ91" s="84"/>
      <c r="BA91" s="84"/>
      <c r="BB91" s="84"/>
      <c r="BC91" s="84"/>
      <c r="BD91" s="84"/>
      <c r="BE91" s="84"/>
      <c r="BF91" s="84"/>
      <c r="BG91" s="130"/>
      <c r="BH91" s="84"/>
      <c r="BI91" s="84"/>
      <c r="BJ91" s="84"/>
      <c r="BK91" s="84"/>
      <c r="BL91" s="84"/>
      <c r="BM91" s="84"/>
      <c r="BN91" s="84"/>
      <c r="BO91" s="84"/>
      <c r="BP91" s="84"/>
      <c r="BQ91" s="84"/>
      <c r="BR91" s="84"/>
      <c r="BS91" s="84"/>
      <c r="BT91" s="84"/>
      <c r="BU91" s="132" t="s">
        <v>168</v>
      </c>
      <c r="BV91" s="133">
        <v>44559.0</v>
      </c>
      <c r="BW91" s="132">
        <v>67680.0</v>
      </c>
      <c r="BX91" s="134">
        <v>1566667.0</v>
      </c>
      <c r="BY91" s="132">
        <v>928.0</v>
      </c>
      <c r="BZ91" s="132">
        <v>1203.0</v>
      </c>
      <c r="CA91" s="132">
        <v>10.0</v>
      </c>
      <c r="CB91" s="133">
        <v>44571.0</v>
      </c>
      <c r="CC91" s="114" t="str">
        <f t="shared" si="1"/>
        <v>$ 46,843,333</v>
      </c>
      <c r="CD91" s="115" t="str">
        <f t="shared" si="4"/>
        <v>309</v>
      </c>
      <c r="CE91" s="94"/>
      <c r="CF91" s="141">
        <v>44571.0</v>
      </c>
      <c r="CG91" s="117" t="s">
        <v>169</v>
      </c>
      <c r="CH91" s="103" t="s">
        <v>873</v>
      </c>
      <c r="CI91" s="118" t="s">
        <v>874</v>
      </c>
      <c r="CJ91" s="84"/>
      <c r="CK91" s="84"/>
      <c r="CL91" s="101" t="s">
        <v>1199</v>
      </c>
      <c r="CM91" s="101">
        <v>44258.0</v>
      </c>
      <c r="CN91" s="119" t="s">
        <v>1287</v>
      </c>
      <c r="CO91" s="120" t="s">
        <v>1288</v>
      </c>
      <c r="CP91" s="121" t="s">
        <v>309</v>
      </c>
      <c r="CQ91" s="89"/>
      <c r="CR91" s="108"/>
      <c r="CS91" s="89"/>
      <c r="CT91" s="102"/>
      <c r="CU91" s="90"/>
      <c r="CV91" s="105"/>
      <c r="CW91" s="102"/>
      <c r="CX91" s="123"/>
      <c r="CY91" s="123" t="s">
        <v>175</v>
      </c>
      <c r="CZ91" s="103" t="s">
        <v>143</v>
      </c>
      <c r="DA91" s="103" t="s">
        <v>144</v>
      </c>
      <c r="DB91" s="103"/>
      <c r="DC91" s="123" t="s">
        <v>146</v>
      </c>
      <c r="DD91" s="84"/>
      <c r="DE91" s="84"/>
      <c r="DF91" s="84"/>
      <c r="DG91" s="84"/>
      <c r="DH91" s="52"/>
      <c r="DI91" s="52"/>
      <c r="DJ91" s="52"/>
      <c r="DK91" s="52"/>
      <c r="DL91" s="52"/>
      <c r="DM91" s="52"/>
    </row>
    <row r="92" ht="25.5" customHeight="1">
      <c r="A92" s="124">
        <v>90.0</v>
      </c>
      <c r="B92" s="86" t="s">
        <v>120</v>
      </c>
      <c r="C92" s="87" t="s">
        <v>1289</v>
      </c>
      <c r="D92" s="142" t="s">
        <v>1290</v>
      </c>
      <c r="E92" s="89" t="s">
        <v>123</v>
      </c>
      <c r="F92" s="89" t="s">
        <v>124</v>
      </c>
      <c r="G92" s="90">
        <v>3.532138E7</v>
      </c>
      <c r="H92" s="90">
        <v>9.0</v>
      </c>
      <c r="I92" s="89" t="s">
        <v>125</v>
      </c>
      <c r="J92" s="137">
        <v>20189.0</v>
      </c>
      <c r="K92" s="138">
        <v>10.0</v>
      </c>
      <c r="L92" s="139">
        <v>4.0</v>
      </c>
      <c r="M92" s="139">
        <v>1955.0</v>
      </c>
      <c r="N92" s="154" t="s">
        <v>1291</v>
      </c>
      <c r="O92" s="94" t="s">
        <v>1292</v>
      </c>
      <c r="P92" s="103" t="s">
        <v>580</v>
      </c>
      <c r="Q92" s="94">
        <v>3.142570673E9</v>
      </c>
      <c r="R92" s="93" t="s">
        <v>1293</v>
      </c>
      <c r="S92" s="176" t="s">
        <v>1294</v>
      </c>
      <c r="T92" s="103" t="s">
        <v>299</v>
      </c>
      <c r="U92" s="103" t="s">
        <v>272</v>
      </c>
      <c r="V92" s="128" t="s">
        <v>157</v>
      </c>
      <c r="W92" s="88">
        <v>2.0</v>
      </c>
      <c r="X92" s="94" t="s">
        <v>158</v>
      </c>
      <c r="Y92" s="117" t="s">
        <v>1295</v>
      </c>
      <c r="Z92" s="130" t="s">
        <v>866</v>
      </c>
      <c r="AA92" s="87" t="s">
        <v>1296</v>
      </c>
      <c r="AB92" s="94" t="s">
        <v>130</v>
      </c>
      <c r="AC92" s="130" t="s">
        <v>161</v>
      </c>
      <c r="AD92" s="87" t="s">
        <v>896</v>
      </c>
      <c r="AE92" s="95" t="s">
        <v>869</v>
      </c>
      <c r="AF92" s="131" t="s">
        <v>870</v>
      </c>
      <c r="AG92" s="97">
        <v>478.0</v>
      </c>
      <c r="AH92" s="98">
        <v>3.2537057E8</v>
      </c>
      <c r="AI92" s="99">
        <v>44250.0</v>
      </c>
      <c r="AJ92" s="100">
        <v>56187.0</v>
      </c>
      <c r="AK92" s="101" t="s">
        <v>1199</v>
      </c>
      <c r="AL92" s="101">
        <v>44258.0</v>
      </c>
      <c r="AM92" s="101">
        <v>44561.0</v>
      </c>
      <c r="AN92" s="127">
        <v>9.0</v>
      </c>
      <c r="AO92" s="87">
        <v>29.0</v>
      </c>
      <c r="AP92" s="103" t="str">
        <f t="shared" si="3"/>
        <v>299</v>
      </c>
      <c r="AQ92" s="87" t="s">
        <v>1171</v>
      </c>
      <c r="AR92" s="104">
        <v>4.6326572E7</v>
      </c>
      <c r="AS92" s="104">
        <v>4648151.0</v>
      </c>
      <c r="AT92" s="106" t="s">
        <v>1297</v>
      </c>
      <c r="AU92" s="104">
        <v>4.6326572E7</v>
      </c>
      <c r="AV92" s="107">
        <v>44258.0</v>
      </c>
      <c r="AW92" s="108" t="s">
        <v>1298</v>
      </c>
      <c r="AX92" s="174" t="s">
        <v>1237</v>
      </c>
      <c r="AY92" s="173">
        <v>44317.0</v>
      </c>
      <c r="AZ92" s="146"/>
      <c r="BA92" s="146"/>
      <c r="BB92" s="146"/>
      <c r="BC92" s="146"/>
      <c r="BD92" s="146"/>
      <c r="BE92" s="146"/>
      <c r="BF92" s="146"/>
      <c r="BG92" s="175" t="s">
        <v>1299</v>
      </c>
      <c r="BH92" s="137">
        <v>44348.0</v>
      </c>
      <c r="BI92" s="146"/>
      <c r="BJ92" s="146"/>
      <c r="BK92" s="146" t="s">
        <v>1239</v>
      </c>
      <c r="BL92" s="137">
        <v>44347.0</v>
      </c>
      <c r="BM92" s="146"/>
      <c r="BN92" s="146"/>
      <c r="BO92" s="146"/>
      <c r="BP92" s="146"/>
      <c r="BQ92" s="146"/>
      <c r="BR92" s="146"/>
      <c r="BS92" s="146"/>
      <c r="BT92" s="146"/>
      <c r="BU92" s="132"/>
      <c r="BV92" s="133"/>
      <c r="BW92" s="132"/>
      <c r="BX92" s="134"/>
      <c r="BY92" s="132"/>
      <c r="BZ92" s="132"/>
      <c r="CA92" s="132"/>
      <c r="CB92" s="133"/>
      <c r="CC92" s="114" t="str">
        <f t="shared" si="1"/>
        <v>$ 46,326,572</v>
      </c>
      <c r="CD92" s="115" t="str">
        <f>AP93+BF92+BQ92+CA92</f>
        <v>299</v>
      </c>
      <c r="CE92" s="94"/>
      <c r="CF92" s="101">
        <v>44561.0</v>
      </c>
      <c r="CG92" s="117" t="s">
        <v>136</v>
      </c>
      <c r="CH92" s="103" t="s">
        <v>873</v>
      </c>
      <c r="CI92" s="118" t="s">
        <v>874</v>
      </c>
      <c r="CJ92" s="84"/>
      <c r="CK92" s="84"/>
      <c r="CL92" s="101" t="s">
        <v>1199</v>
      </c>
      <c r="CM92" s="101">
        <v>44258.0</v>
      </c>
      <c r="CN92" s="119" t="s">
        <v>1300</v>
      </c>
      <c r="CO92" s="120" t="s">
        <v>1301</v>
      </c>
      <c r="CP92" s="121" t="s">
        <v>608</v>
      </c>
      <c r="CQ92" s="89" t="s">
        <v>1302</v>
      </c>
      <c r="CR92" s="108">
        <v>5.1901092E7</v>
      </c>
      <c r="CS92" s="89" t="s">
        <v>1290</v>
      </c>
      <c r="CT92" s="102">
        <v>44347.0</v>
      </c>
      <c r="CU92" s="90">
        <v>834.0</v>
      </c>
      <c r="CV92" s="105">
        <v>3.2537057E7</v>
      </c>
      <c r="CW92" s="102">
        <v>44348.0</v>
      </c>
      <c r="CX92" s="108"/>
      <c r="CY92" s="123" t="s">
        <v>175</v>
      </c>
      <c r="CZ92" s="103" t="s">
        <v>143</v>
      </c>
      <c r="DA92" s="103" t="s">
        <v>205</v>
      </c>
      <c r="DB92" s="103"/>
      <c r="DC92" s="123" t="s">
        <v>146</v>
      </c>
      <c r="DD92" s="84"/>
      <c r="DE92" s="84"/>
      <c r="DF92" s="84"/>
      <c r="DG92" s="84"/>
      <c r="DH92" s="52"/>
      <c r="DI92" s="52"/>
      <c r="DJ92" s="52"/>
      <c r="DK92" s="52"/>
      <c r="DL92" s="52"/>
      <c r="DM92" s="52"/>
    </row>
    <row r="93" ht="25.5" customHeight="1">
      <c r="A93" s="124">
        <v>91.0</v>
      </c>
      <c r="B93" s="86" t="s">
        <v>120</v>
      </c>
      <c r="C93" s="87" t="s">
        <v>1303</v>
      </c>
      <c r="D93" s="88" t="s">
        <v>1304</v>
      </c>
      <c r="E93" s="89" t="s">
        <v>123</v>
      </c>
      <c r="F93" s="89" t="s">
        <v>124</v>
      </c>
      <c r="G93" s="90">
        <v>8.0018323E7</v>
      </c>
      <c r="H93" s="90">
        <v>4.0</v>
      </c>
      <c r="I93" s="89" t="s">
        <v>149</v>
      </c>
      <c r="J93" s="137">
        <v>28557.0</v>
      </c>
      <c r="K93" s="139">
        <v>8.0</v>
      </c>
      <c r="L93" s="139">
        <v>3.0</v>
      </c>
      <c r="M93" s="139">
        <v>1978.0</v>
      </c>
      <c r="N93" s="127" t="s">
        <v>198</v>
      </c>
      <c r="O93" s="87" t="s">
        <v>1305</v>
      </c>
      <c r="P93" s="92" t="s">
        <v>399</v>
      </c>
      <c r="Q93" s="87">
        <v>3.18527253E9</v>
      </c>
      <c r="R93" s="93" t="s">
        <v>1306</v>
      </c>
      <c r="S93" s="93" t="s">
        <v>1307</v>
      </c>
      <c r="T93" s="103" t="s">
        <v>258</v>
      </c>
      <c r="U93" s="92" t="s">
        <v>184</v>
      </c>
      <c r="V93" s="128" t="s">
        <v>157</v>
      </c>
      <c r="W93" s="88">
        <v>3.0</v>
      </c>
      <c r="X93" s="87" t="s">
        <v>158</v>
      </c>
      <c r="Y93" s="117" t="s">
        <v>1308</v>
      </c>
      <c r="Z93" s="130" t="s">
        <v>1309</v>
      </c>
      <c r="AA93" s="87" t="s">
        <v>1310</v>
      </c>
      <c r="AB93" s="94" t="s">
        <v>130</v>
      </c>
      <c r="AC93" s="130" t="s">
        <v>161</v>
      </c>
      <c r="AD93" s="87" t="s">
        <v>1311</v>
      </c>
      <c r="AE93" s="95" t="s">
        <v>163</v>
      </c>
      <c r="AF93" s="131" t="s">
        <v>164</v>
      </c>
      <c r="AG93" s="97">
        <v>510.0</v>
      </c>
      <c r="AH93" s="98">
        <v>6.0E7</v>
      </c>
      <c r="AI93" s="99">
        <v>44256.0</v>
      </c>
      <c r="AJ93" s="100">
        <v>56478.0</v>
      </c>
      <c r="AK93" s="101" t="s">
        <v>1199</v>
      </c>
      <c r="AL93" s="101">
        <v>44258.0</v>
      </c>
      <c r="AM93" s="101">
        <v>44561.0</v>
      </c>
      <c r="AN93" s="127">
        <v>9.0</v>
      </c>
      <c r="AO93" s="87">
        <v>29.0</v>
      </c>
      <c r="AP93" s="103" t="str">
        <f t="shared" si="3"/>
        <v>299</v>
      </c>
      <c r="AQ93" s="87" t="s">
        <v>1171</v>
      </c>
      <c r="AR93" s="104">
        <v>5.98E7</v>
      </c>
      <c r="AS93" s="104">
        <v>6000000.0</v>
      </c>
      <c r="AT93" s="106" t="s">
        <v>1312</v>
      </c>
      <c r="AU93" s="104">
        <v>5.98E7</v>
      </c>
      <c r="AV93" s="107">
        <v>44258.0</v>
      </c>
      <c r="AW93" s="108" t="s">
        <v>1313</v>
      </c>
      <c r="AX93" s="84"/>
      <c r="AY93" s="84"/>
      <c r="AZ93" s="84"/>
      <c r="BA93" s="84"/>
      <c r="BB93" s="84"/>
      <c r="BC93" s="84"/>
      <c r="BD93" s="84"/>
      <c r="BE93" s="84"/>
      <c r="BF93" s="84"/>
      <c r="BG93" s="130"/>
      <c r="BH93" s="84"/>
      <c r="BI93" s="84"/>
      <c r="BJ93" s="84"/>
      <c r="BK93" s="84"/>
      <c r="BL93" s="84"/>
      <c r="BM93" s="84"/>
      <c r="BN93" s="84"/>
      <c r="BO93" s="84"/>
      <c r="BP93" s="84"/>
      <c r="BQ93" s="84"/>
      <c r="BR93" s="84"/>
      <c r="BS93" s="84"/>
      <c r="BT93" s="84"/>
      <c r="BU93" s="132" t="s">
        <v>168</v>
      </c>
      <c r="BV93" s="133">
        <v>44560.0</v>
      </c>
      <c r="BW93" s="132">
        <v>64464.0</v>
      </c>
      <c r="BX93" s="134">
        <v>2000000.0</v>
      </c>
      <c r="BY93" s="132">
        <v>888.0</v>
      </c>
      <c r="BZ93" s="132">
        <v>1195.0</v>
      </c>
      <c r="CA93" s="132">
        <v>10.0</v>
      </c>
      <c r="CB93" s="133">
        <v>44571.0</v>
      </c>
      <c r="CC93" s="114" t="str">
        <f t="shared" si="1"/>
        <v>$ 59,800,000</v>
      </c>
      <c r="CD93" s="115" t="str">
        <f t="shared" ref="CD93:CD138" si="5">AP94+BG93+BQ93+CA93</f>
        <v>309</v>
      </c>
      <c r="CE93" s="94"/>
      <c r="CF93" s="162">
        <v>44571.0</v>
      </c>
      <c r="CG93" s="117" t="s">
        <v>169</v>
      </c>
      <c r="CH93" s="103" t="s">
        <v>1309</v>
      </c>
      <c r="CI93" s="118" t="s">
        <v>1314</v>
      </c>
      <c r="CJ93" s="84"/>
      <c r="CK93" s="84"/>
      <c r="CL93" s="101" t="s">
        <v>1199</v>
      </c>
      <c r="CM93" s="101">
        <v>44258.0</v>
      </c>
      <c r="CN93" s="119" t="s">
        <v>1315</v>
      </c>
      <c r="CO93" s="120" t="s">
        <v>1316</v>
      </c>
      <c r="CP93" s="121" t="s">
        <v>174</v>
      </c>
      <c r="CQ93" s="89"/>
      <c r="CR93" s="108"/>
      <c r="CS93" s="89"/>
      <c r="CT93" s="102"/>
      <c r="CU93" s="90"/>
      <c r="CV93" s="105"/>
      <c r="CW93" s="102"/>
      <c r="CX93" s="89"/>
      <c r="CY93" s="123" t="s">
        <v>175</v>
      </c>
      <c r="CZ93" s="103" t="s">
        <v>143</v>
      </c>
      <c r="DA93" s="103" t="s">
        <v>144</v>
      </c>
      <c r="DB93" s="103"/>
      <c r="DC93" s="123" t="s">
        <v>146</v>
      </c>
      <c r="DD93" s="84"/>
      <c r="DE93" s="84"/>
      <c r="DF93" s="84"/>
      <c r="DG93" s="84"/>
      <c r="DH93" s="52"/>
      <c r="DI93" s="52"/>
      <c r="DJ93" s="52"/>
      <c r="DK93" s="52"/>
      <c r="DL93" s="52"/>
      <c r="DM93" s="52"/>
    </row>
    <row r="94" ht="25.5" customHeight="1">
      <c r="A94" s="124">
        <v>92.0</v>
      </c>
      <c r="B94" s="86" t="s">
        <v>120</v>
      </c>
      <c r="C94" s="87" t="s">
        <v>1317</v>
      </c>
      <c r="D94" s="88" t="s">
        <v>1318</v>
      </c>
      <c r="E94" s="89" t="s">
        <v>123</v>
      </c>
      <c r="F94" s="89" t="s">
        <v>124</v>
      </c>
      <c r="G94" s="90">
        <v>5.3038656E7</v>
      </c>
      <c r="H94" s="90">
        <v>9.0</v>
      </c>
      <c r="I94" s="89" t="s">
        <v>125</v>
      </c>
      <c r="J94" s="137">
        <v>30703.0</v>
      </c>
      <c r="K94" s="138">
        <v>22.0</v>
      </c>
      <c r="L94" s="139">
        <v>1.0</v>
      </c>
      <c r="M94" s="139">
        <v>1984.0</v>
      </c>
      <c r="N94" s="127" t="s">
        <v>1319</v>
      </c>
      <c r="O94" s="87" t="s">
        <v>1320</v>
      </c>
      <c r="P94" s="92" t="s">
        <v>127</v>
      </c>
      <c r="Q94" s="87">
        <v>3.125353704E9</v>
      </c>
      <c r="R94" s="93" t="s">
        <v>1321</v>
      </c>
      <c r="S94" s="93" t="s">
        <v>1322</v>
      </c>
      <c r="T94" s="103" t="s">
        <v>183</v>
      </c>
      <c r="U94" s="92" t="s">
        <v>184</v>
      </c>
      <c r="V94" s="128" t="s">
        <v>157</v>
      </c>
      <c r="W94" s="88">
        <v>1.0</v>
      </c>
      <c r="X94" s="87" t="s">
        <v>741</v>
      </c>
      <c r="Y94" s="117" t="s">
        <v>1323</v>
      </c>
      <c r="Z94" s="130" t="s">
        <v>448</v>
      </c>
      <c r="AA94" s="87" t="s">
        <v>1324</v>
      </c>
      <c r="AB94" s="94" t="s">
        <v>130</v>
      </c>
      <c r="AC94" s="130" t="s">
        <v>161</v>
      </c>
      <c r="AD94" s="87" t="s">
        <v>1325</v>
      </c>
      <c r="AE94" s="95" t="s">
        <v>451</v>
      </c>
      <c r="AF94" s="131" t="s">
        <v>452</v>
      </c>
      <c r="AG94" s="97">
        <v>490.0</v>
      </c>
      <c r="AH94" s="98">
        <v>1.8E7</v>
      </c>
      <c r="AI94" s="99">
        <v>44251.0</v>
      </c>
      <c r="AJ94" s="100">
        <v>56881.0</v>
      </c>
      <c r="AK94" s="101" t="s">
        <v>1199</v>
      </c>
      <c r="AL94" s="101">
        <v>44258.0</v>
      </c>
      <c r="AM94" s="101">
        <v>44561.0</v>
      </c>
      <c r="AN94" s="127">
        <v>9.0</v>
      </c>
      <c r="AO94" s="87">
        <v>29.0</v>
      </c>
      <c r="AP94" s="103" t="str">
        <f t="shared" si="3"/>
        <v>299</v>
      </c>
      <c r="AQ94" s="87" t="s">
        <v>1171</v>
      </c>
      <c r="AR94" s="104">
        <v>1.794E7</v>
      </c>
      <c r="AS94" s="104">
        <v>1800000.0</v>
      </c>
      <c r="AT94" s="106" t="s">
        <v>1326</v>
      </c>
      <c r="AU94" s="104">
        <v>1.794E7</v>
      </c>
      <c r="AV94" s="107">
        <v>44258.0</v>
      </c>
      <c r="AW94" s="108" t="s">
        <v>1327</v>
      </c>
      <c r="AX94" s="84"/>
      <c r="AY94" s="84"/>
      <c r="AZ94" s="84"/>
      <c r="BA94" s="84"/>
      <c r="BB94" s="84"/>
      <c r="BC94" s="84"/>
      <c r="BD94" s="84"/>
      <c r="BE94" s="84"/>
      <c r="BF94" s="84"/>
      <c r="BG94" s="130"/>
      <c r="BH94" s="84"/>
      <c r="BI94" s="84"/>
      <c r="BJ94" s="84"/>
      <c r="BK94" s="84"/>
      <c r="BL94" s="84"/>
      <c r="BM94" s="84"/>
      <c r="BN94" s="84"/>
      <c r="BO94" s="84"/>
      <c r="BP94" s="84"/>
      <c r="BQ94" s="84"/>
      <c r="BR94" s="84"/>
      <c r="BS94" s="84"/>
      <c r="BT94" s="84"/>
      <c r="BU94" s="132" t="s">
        <v>168</v>
      </c>
      <c r="BV94" s="133">
        <v>44559.0</v>
      </c>
      <c r="BW94" s="132">
        <v>69302.0</v>
      </c>
      <c r="BX94" s="134">
        <v>600000.0</v>
      </c>
      <c r="BY94" s="132">
        <v>930.0</v>
      </c>
      <c r="BZ94" s="132">
        <v>1286.0</v>
      </c>
      <c r="CA94" s="132">
        <v>10.0</v>
      </c>
      <c r="CB94" s="133">
        <v>44571.0</v>
      </c>
      <c r="CC94" s="114" t="str">
        <f t="shared" si="1"/>
        <v>$ 17,940,000</v>
      </c>
      <c r="CD94" s="115" t="str">
        <f t="shared" si="5"/>
        <v>309</v>
      </c>
      <c r="CE94" s="94"/>
      <c r="CF94" s="162">
        <v>44571.0</v>
      </c>
      <c r="CG94" s="117" t="s">
        <v>169</v>
      </c>
      <c r="CH94" s="103" t="s">
        <v>448</v>
      </c>
      <c r="CI94" s="118" t="s">
        <v>455</v>
      </c>
      <c r="CJ94" s="84"/>
      <c r="CK94" s="84"/>
      <c r="CL94" s="101" t="s">
        <v>1199</v>
      </c>
      <c r="CM94" s="101">
        <v>44258.0</v>
      </c>
      <c r="CN94" s="119" t="s">
        <v>1328</v>
      </c>
      <c r="CO94" s="120" t="s">
        <v>1329</v>
      </c>
      <c r="CP94" s="121" t="s">
        <v>174</v>
      </c>
      <c r="CQ94" s="89"/>
      <c r="CR94" s="108"/>
      <c r="CS94" s="89"/>
      <c r="CT94" s="102"/>
      <c r="CU94" s="90"/>
      <c r="CV94" s="105"/>
      <c r="CW94" s="102"/>
      <c r="CX94" s="123"/>
      <c r="CY94" s="123" t="s">
        <v>175</v>
      </c>
      <c r="CZ94" s="103" t="s">
        <v>143</v>
      </c>
      <c r="DA94" s="103" t="s">
        <v>144</v>
      </c>
      <c r="DB94" s="103"/>
      <c r="DC94" s="123" t="s">
        <v>146</v>
      </c>
      <c r="DD94" s="84"/>
      <c r="DE94" s="84"/>
      <c r="DF94" s="84"/>
      <c r="DG94" s="84"/>
      <c r="DH94" s="52"/>
      <c r="DI94" s="52"/>
      <c r="DJ94" s="52"/>
      <c r="DK94" s="52"/>
      <c r="DL94" s="52"/>
      <c r="DM94" s="52"/>
    </row>
    <row r="95" ht="25.5" customHeight="1">
      <c r="A95" s="124">
        <v>93.0</v>
      </c>
      <c r="B95" s="86" t="s">
        <v>120</v>
      </c>
      <c r="C95" s="87" t="s">
        <v>1330</v>
      </c>
      <c r="D95" s="88" t="s">
        <v>1331</v>
      </c>
      <c r="E95" s="89" t="s">
        <v>123</v>
      </c>
      <c r="F95" s="89" t="s">
        <v>124</v>
      </c>
      <c r="G95" s="90">
        <v>1.023913536E9</v>
      </c>
      <c r="H95" s="90">
        <v>9.0</v>
      </c>
      <c r="I95" s="89" t="s">
        <v>125</v>
      </c>
      <c r="J95" s="163">
        <v>33611.0</v>
      </c>
      <c r="K95" s="164">
        <v>8.0</v>
      </c>
      <c r="L95" s="165">
        <v>1.0</v>
      </c>
      <c r="M95" s="165">
        <v>1992.0</v>
      </c>
      <c r="N95" s="127" t="s">
        <v>198</v>
      </c>
      <c r="O95" s="87" t="s">
        <v>1332</v>
      </c>
      <c r="P95" s="92" t="s">
        <v>127</v>
      </c>
      <c r="Q95" s="87">
        <v>3.006827922E9</v>
      </c>
      <c r="R95" s="93" t="s">
        <v>1333</v>
      </c>
      <c r="S95" s="93" t="s">
        <v>1334</v>
      </c>
      <c r="T95" s="103" t="s">
        <v>323</v>
      </c>
      <c r="U95" s="92" t="s">
        <v>156</v>
      </c>
      <c r="V95" s="128" t="s">
        <v>157</v>
      </c>
      <c r="W95" s="88">
        <v>1.0</v>
      </c>
      <c r="X95" s="87" t="s">
        <v>158</v>
      </c>
      <c r="Y95" s="117" t="s">
        <v>447</v>
      </c>
      <c r="Z95" s="130" t="s">
        <v>324</v>
      </c>
      <c r="AA95" s="87" t="s">
        <v>1335</v>
      </c>
      <c r="AB95" s="94" t="s">
        <v>130</v>
      </c>
      <c r="AC95" s="130" t="s">
        <v>161</v>
      </c>
      <c r="AD95" s="87" t="s">
        <v>1336</v>
      </c>
      <c r="AE95" s="95" t="s">
        <v>163</v>
      </c>
      <c r="AF95" s="131" t="s">
        <v>164</v>
      </c>
      <c r="AG95" s="97">
        <v>419.0</v>
      </c>
      <c r="AH95" s="98">
        <v>1.65E8</v>
      </c>
      <c r="AI95" s="99">
        <v>44238.0</v>
      </c>
      <c r="AJ95" s="100">
        <v>56801.0</v>
      </c>
      <c r="AK95" s="101" t="s">
        <v>1199</v>
      </c>
      <c r="AL95" s="101">
        <v>44258.0</v>
      </c>
      <c r="AM95" s="101">
        <v>44561.0</v>
      </c>
      <c r="AN95" s="127">
        <v>9.0</v>
      </c>
      <c r="AO95" s="87">
        <v>29.0</v>
      </c>
      <c r="AP95" s="103" t="str">
        <f t="shared" si="3"/>
        <v>299</v>
      </c>
      <c r="AQ95" s="87" t="s">
        <v>1171</v>
      </c>
      <c r="AR95" s="104">
        <v>5.4816667E7</v>
      </c>
      <c r="AS95" s="104">
        <v>5500000.0</v>
      </c>
      <c r="AT95" s="106" t="s">
        <v>1337</v>
      </c>
      <c r="AU95" s="104">
        <v>5.4816667E7</v>
      </c>
      <c r="AV95" s="107">
        <v>44258.0</v>
      </c>
      <c r="AW95" s="108" t="s">
        <v>1338</v>
      </c>
      <c r="AX95" s="84"/>
      <c r="AY95" s="84"/>
      <c r="AZ95" s="84"/>
      <c r="BA95" s="84"/>
      <c r="BB95" s="84"/>
      <c r="BC95" s="84"/>
      <c r="BD95" s="84"/>
      <c r="BE95" s="84"/>
      <c r="BF95" s="84"/>
      <c r="BG95" s="130"/>
      <c r="BH95" s="84"/>
      <c r="BI95" s="84"/>
      <c r="BJ95" s="84"/>
      <c r="BK95" s="84"/>
      <c r="BL95" s="84"/>
      <c r="BM95" s="84"/>
      <c r="BN95" s="84"/>
      <c r="BO95" s="84"/>
      <c r="BP95" s="84"/>
      <c r="BQ95" s="84"/>
      <c r="BR95" s="84"/>
      <c r="BS95" s="84"/>
      <c r="BT95" s="84"/>
      <c r="BU95" s="132"/>
      <c r="BV95" s="133"/>
      <c r="BW95" s="132"/>
      <c r="BX95" s="134"/>
      <c r="BY95" s="132"/>
      <c r="BZ95" s="132"/>
      <c r="CA95" s="132"/>
      <c r="CB95" s="133"/>
      <c r="CC95" s="114" t="str">
        <f t="shared" si="1"/>
        <v>$ 54,816,667</v>
      </c>
      <c r="CD95" s="115" t="str">
        <f t="shared" si="5"/>
        <v>299</v>
      </c>
      <c r="CE95" s="94"/>
      <c r="CF95" s="162">
        <v>44561.0</v>
      </c>
      <c r="CG95" s="117" t="s">
        <v>136</v>
      </c>
      <c r="CH95" s="103" t="s">
        <v>324</v>
      </c>
      <c r="CI95" s="118" t="s">
        <v>525</v>
      </c>
      <c r="CJ95" s="84"/>
      <c r="CK95" s="84"/>
      <c r="CL95" s="101" t="s">
        <v>1199</v>
      </c>
      <c r="CM95" s="101">
        <v>44258.0</v>
      </c>
      <c r="CN95" s="119" t="s">
        <v>1339</v>
      </c>
      <c r="CO95" s="120" t="s">
        <v>1340</v>
      </c>
      <c r="CP95" s="121" t="s">
        <v>608</v>
      </c>
      <c r="CQ95" s="89"/>
      <c r="CR95" s="108"/>
      <c r="CS95" s="89"/>
      <c r="CT95" s="102"/>
      <c r="CU95" s="90"/>
      <c r="CV95" s="105"/>
      <c r="CW95" s="102"/>
      <c r="CX95" s="123"/>
      <c r="CY95" s="123" t="s">
        <v>175</v>
      </c>
      <c r="CZ95" s="103" t="s">
        <v>143</v>
      </c>
      <c r="DA95" s="103" t="s">
        <v>144</v>
      </c>
      <c r="DB95" s="103"/>
      <c r="DC95" s="123" t="s">
        <v>146</v>
      </c>
      <c r="DD95" s="84"/>
      <c r="DE95" s="84"/>
      <c r="DF95" s="84"/>
      <c r="DG95" s="84"/>
      <c r="DH95" s="52"/>
      <c r="DI95" s="52"/>
      <c r="DJ95" s="52"/>
      <c r="DK95" s="52"/>
      <c r="DL95" s="52"/>
      <c r="DM95" s="52"/>
    </row>
    <row r="96" ht="25.5" customHeight="1">
      <c r="A96" s="124">
        <v>94.0</v>
      </c>
      <c r="B96" s="86" t="s">
        <v>120</v>
      </c>
      <c r="C96" s="87" t="s">
        <v>1341</v>
      </c>
      <c r="D96" s="88" t="s">
        <v>1342</v>
      </c>
      <c r="E96" s="89" t="s">
        <v>123</v>
      </c>
      <c r="F96" s="89" t="s">
        <v>124</v>
      </c>
      <c r="G96" s="90">
        <v>5.3020892E7</v>
      </c>
      <c r="H96" s="90">
        <v>1.0</v>
      </c>
      <c r="I96" s="89" t="s">
        <v>125</v>
      </c>
      <c r="J96" s="137">
        <v>31331.0</v>
      </c>
      <c r="K96" s="138">
        <v>11.0</v>
      </c>
      <c r="L96" s="139">
        <v>10.0</v>
      </c>
      <c r="M96" s="139">
        <v>1985.0</v>
      </c>
      <c r="N96" s="127" t="s">
        <v>198</v>
      </c>
      <c r="O96" s="87" t="s">
        <v>1343</v>
      </c>
      <c r="P96" s="92" t="s">
        <v>127</v>
      </c>
      <c r="Q96" s="87">
        <v>3.18888575E8</v>
      </c>
      <c r="R96" s="93" t="s">
        <v>1344</v>
      </c>
      <c r="S96" s="93" t="s">
        <v>1345</v>
      </c>
      <c r="T96" s="103" t="s">
        <v>183</v>
      </c>
      <c r="U96" s="92" t="s">
        <v>233</v>
      </c>
      <c r="V96" s="128" t="s">
        <v>157</v>
      </c>
      <c r="W96" s="88">
        <v>1.0</v>
      </c>
      <c r="X96" s="87" t="s">
        <v>741</v>
      </c>
      <c r="Y96" s="117" t="s">
        <v>1346</v>
      </c>
      <c r="Z96" s="130" t="s">
        <v>284</v>
      </c>
      <c r="AA96" s="87" t="s">
        <v>1347</v>
      </c>
      <c r="AB96" s="94" t="s">
        <v>130</v>
      </c>
      <c r="AC96" s="130" t="s">
        <v>161</v>
      </c>
      <c r="AD96" s="87" t="s">
        <v>1041</v>
      </c>
      <c r="AE96" s="95" t="s">
        <v>286</v>
      </c>
      <c r="AF96" s="131" t="s">
        <v>287</v>
      </c>
      <c r="AG96" s="97">
        <v>493.0</v>
      </c>
      <c r="AH96" s="98">
        <v>4.6E7</v>
      </c>
      <c r="AI96" s="99">
        <v>44251.0</v>
      </c>
      <c r="AJ96" s="100">
        <v>56822.0</v>
      </c>
      <c r="AK96" s="101" t="s">
        <v>1199</v>
      </c>
      <c r="AL96" s="101">
        <v>44258.0</v>
      </c>
      <c r="AM96" s="101">
        <v>44561.0</v>
      </c>
      <c r="AN96" s="127">
        <v>9.0</v>
      </c>
      <c r="AO96" s="87">
        <v>29.0</v>
      </c>
      <c r="AP96" s="103" t="str">
        <f t="shared" si="3"/>
        <v>299</v>
      </c>
      <c r="AQ96" s="87" t="s">
        <v>1171</v>
      </c>
      <c r="AR96" s="104">
        <v>2.2923333E7</v>
      </c>
      <c r="AS96" s="104">
        <v>2300000.0</v>
      </c>
      <c r="AT96" s="106" t="s">
        <v>1348</v>
      </c>
      <c r="AU96" s="104">
        <v>2.2923333E7</v>
      </c>
      <c r="AV96" s="107">
        <v>44258.0</v>
      </c>
      <c r="AW96" s="108" t="s">
        <v>1349</v>
      </c>
      <c r="AX96" s="84"/>
      <c r="AY96" s="84"/>
      <c r="AZ96" s="84"/>
      <c r="BA96" s="84"/>
      <c r="BB96" s="84"/>
      <c r="BC96" s="84"/>
      <c r="BD96" s="84"/>
      <c r="BE96" s="84"/>
      <c r="BF96" s="84"/>
      <c r="BG96" s="130"/>
      <c r="BH96" s="84"/>
      <c r="BI96" s="84"/>
      <c r="BJ96" s="84"/>
      <c r="BK96" s="84"/>
      <c r="BL96" s="84"/>
      <c r="BM96" s="84"/>
      <c r="BN96" s="84"/>
      <c r="BO96" s="84"/>
      <c r="BP96" s="84"/>
      <c r="BQ96" s="84"/>
      <c r="BR96" s="84"/>
      <c r="BS96" s="84"/>
      <c r="BT96" s="84"/>
      <c r="BU96" s="132" t="s">
        <v>168</v>
      </c>
      <c r="BV96" s="133">
        <v>44560.0</v>
      </c>
      <c r="BW96" s="132">
        <v>68973.0</v>
      </c>
      <c r="BX96" s="134">
        <v>766667.0</v>
      </c>
      <c r="BY96" s="132">
        <v>931.0</v>
      </c>
      <c r="BZ96" s="132">
        <v>1204.0</v>
      </c>
      <c r="CA96" s="132">
        <v>10.0</v>
      </c>
      <c r="CB96" s="133">
        <v>44571.0</v>
      </c>
      <c r="CC96" s="114" t="str">
        <f t="shared" si="1"/>
        <v>$ 22,923,333</v>
      </c>
      <c r="CD96" s="115" t="str">
        <f t="shared" si="5"/>
        <v>309</v>
      </c>
      <c r="CE96" s="94"/>
      <c r="CF96" s="162">
        <v>44571.0</v>
      </c>
      <c r="CG96" s="117" t="s">
        <v>169</v>
      </c>
      <c r="CH96" s="103" t="s">
        <v>757</v>
      </c>
      <c r="CI96" s="118" t="s">
        <v>769</v>
      </c>
      <c r="CJ96" s="84"/>
      <c r="CK96" s="84"/>
      <c r="CL96" s="101" t="s">
        <v>1199</v>
      </c>
      <c r="CM96" s="101">
        <v>44258.0</v>
      </c>
      <c r="CN96" s="119" t="s">
        <v>1350</v>
      </c>
      <c r="CO96" s="120" t="s">
        <v>1351</v>
      </c>
      <c r="CP96" s="121" t="s">
        <v>294</v>
      </c>
      <c r="CQ96" s="89"/>
      <c r="CR96" s="108"/>
      <c r="CS96" s="89"/>
      <c r="CT96" s="102"/>
      <c r="CU96" s="90"/>
      <c r="CV96" s="105"/>
      <c r="CW96" s="102"/>
      <c r="CX96" s="123"/>
      <c r="CY96" s="123" t="s">
        <v>175</v>
      </c>
      <c r="CZ96" s="103" t="s">
        <v>143</v>
      </c>
      <c r="DA96" s="103" t="s">
        <v>144</v>
      </c>
      <c r="DB96" s="103"/>
      <c r="DC96" s="123" t="s">
        <v>146</v>
      </c>
      <c r="DD96" s="84"/>
      <c r="DE96" s="84"/>
      <c r="DF96" s="84"/>
      <c r="DG96" s="84"/>
      <c r="DH96" s="52"/>
      <c r="DI96" s="52"/>
      <c r="DJ96" s="52"/>
      <c r="DK96" s="52"/>
      <c r="DL96" s="52"/>
      <c r="DM96" s="52"/>
    </row>
    <row r="97" ht="25.5" customHeight="1">
      <c r="A97" s="124">
        <v>95.0</v>
      </c>
      <c r="B97" s="86" t="s">
        <v>120</v>
      </c>
      <c r="C97" s="87" t="s">
        <v>1352</v>
      </c>
      <c r="D97" s="88" t="s">
        <v>1353</v>
      </c>
      <c r="E97" s="89" t="s">
        <v>123</v>
      </c>
      <c r="F97" s="89" t="s">
        <v>124</v>
      </c>
      <c r="G97" s="90">
        <v>8.0185153E7</v>
      </c>
      <c r="H97" s="90">
        <v>3.0</v>
      </c>
      <c r="I97" s="89" t="s">
        <v>149</v>
      </c>
      <c r="J97" s="137">
        <v>30115.0</v>
      </c>
      <c r="K97" s="138">
        <v>13.0</v>
      </c>
      <c r="L97" s="139">
        <v>6.0</v>
      </c>
      <c r="M97" s="139">
        <v>1982.0</v>
      </c>
      <c r="N97" s="127" t="s">
        <v>198</v>
      </c>
      <c r="O97" s="87" t="s">
        <v>1354</v>
      </c>
      <c r="P97" s="92" t="s">
        <v>127</v>
      </c>
      <c r="Q97" s="87">
        <v>3.502978554E9</v>
      </c>
      <c r="R97" s="93" t="s">
        <v>1355</v>
      </c>
      <c r="S97" s="93" t="s">
        <v>1356</v>
      </c>
      <c r="T97" s="103" t="s">
        <v>258</v>
      </c>
      <c r="U97" s="92" t="s">
        <v>156</v>
      </c>
      <c r="V97" s="128" t="s">
        <v>157</v>
      </c>
      <c r="W97" s="88">
        <v>1.0</v>
      </c>
      <c r="X97" s="87" t="s">
        <v>158</v>
      </c>
      <c r="Y97" s="117" t="s">
        <v>1357</v>
      </c>
      <c r="Z97" s="130" t="s">
        <v>160</v>
      </c>
      <c r="AA97" s="87" t="s">
        <v>1358</v>
      </c>
      <c r="AB97" s="94" t="s">
        <v>130</v>
      </c>
      <c r="AC97" s="130" t="s">
        <v>161</v>
      </c>
      <c r="AD97" s="87" t="s">
        <v>351</v>
      </c>
      <c r="AE97" s="95" t="s">
        <v>352</v>
      </c>
      <c r="AF97" s="131" t="s">
        <v>353</v>
      </c>
      <c r="AG97" s="97">
        <v>429.0</v>
      </c>
      <c r="AH97" s="98">
        <v>3.3E8</v>
      </c>
      <c r="AI97" s="99">
        <v>44244.0</v>
      </c>
      <c r="AJ97" s="100">
        <v>56347.0</v>
      </c>
      <c r="AK97" s="101" t="s">
        <v>1199</v>
      </c>
      <c r="AL97" s="101">
        <v>44258.0</v>
      </c>
      <c r="AM97" s="101">
        <v>44561.0</v>
      </c>
      <c r="AN97" s="127">
        <v>9.0</v>
      </c>
      <c r="AO97" s="87">
        <v>29.0</v>
      </c>
      <c r="AP97" s="103" t="str">
        <f t="shared" si="3"/>
        <v>299</v>
      </c>
      <c r="AQ97" s="87" t="s">
        <v>1171</v>
      </c>
      <c r="AR97" s="104">
        <v>5.4816667E7</v>
      </c>
      <c r="AS97" s="104">
        <v>5500000.0</v>
      </c>
      <c r="AT97" s="106" t="s">
        <v>1359</v>
      </c>
      <c r="AU97" s="104">
        <v>5.4816667E7</v>
      </c>
      <c r="AV97" s="107">
        <v>44258.0</v>
      </c>
      <c r="AW97" s="108" t="s">
        <v>1360</v>
      </c>
      <c r="AX97" s="84"/>
      <c r="AY97" s="84"/>
      <c r="AZ97" s="84"/>
      <c r="BA97" s="84"/>
      <c r="BB97" s="84"/>
      <c r="BC97" s="84"/>
      <c r="BD97" s="84"/>
      <c r="BE97" s="84"/>
      <c r="BF97" s="84"/>
      <c r="BG97" s="130"/>
      <c r="BH97" s="84"/>
      <c r="BI97" s="84"/>
      <c r="BJ97" s="84"/>
      <c r="BK97" s="84"/>
      <c r="BL97" s="84"/>
      <c r="BM97" s="84"/>
      <c r="BN97" s="84"/>
      <c r="BO97" s="84"/>
      <c r="BP97" s="84"/>
      <c r="BQ97" s="84"/>
      <c r="BR97" s="84"/>
      <c r="BS97" s="84"/>
      <c r="BT97" s="84"/>
      <c r="BU97" s="132" t="s">
        <v>168</v>
      </c>
      <c r="BV97" s="133">
        <v>44559.0</v>
      </c>
      <c r="BW97" s="132">
        <v>65083.0</v>
      </c>
      <c r="BX97" s="134">
        <v>1833333.0</v>
      </c>
      <c r="BY97" s="132">
        <v>932.0</v>
      </c>
      <c r="BZ97" s="132">
        <v>1117.0</v>
      </c>
      <c r="CA97" s="132">
        <v>10.0</v>
      </c>
      <c r="CB97" s="133">
        <v>44571.0</v>
      </c>
      <c r="CC97" s="114" t="str">
        <f t="shared" si="1"/>
        <v>$ 54,816,667</v>
      </c>
      <c r="CD97" s="115" t="str">
        <f t="shared" si="5"/>
        <v>308</v>
      </c>
      <c r="CE97" s="94"/>
      <c r="CF97" s="162">
        <v>44571.0</v>
      </c>
      <c r="CG97" s="117" t="s">
        <v>169</v>
      </c>
      <c r="CH97" s="103" t="s">
        <v>160</v>
      </c>
      <c r="CI97" s="118" t="s">
        <v>356</v>
      </c>
      <c r="CJ97" s="84"/>
      <c r="CK97" s="84"/>
      <c r="CL97" s="101" t="s">
        <v>1199</v>
      </c>
      <c r="CM97" s="101">
        <v>44258.0</v>
      </c>
      <c r="CN97" s="119" t="s">
        <v>1361</v>
      </c>
      <c r="CO97" s="120" t="s">
        <v>1362</v>
      </c>
      <c r="CP97" s="121" t="s">
        <v>294</v>
      </c>
      <c r="CQ97" s="89"/>
      <c r="CR97" s="108"/>
      <c r="CS97" s="89"/>
      <c r="CT97" s="102"/>
      <c r="CU97" s="90"/>
      <c r="CV97" s="105"/>
      <c r="CW97" s="102"/>
      <c r="CX97" s="123"/>
      <c r="CY97" s="123" t="s">
        <v>175</v>
      </c>
      <c r="CZ97" s="103" t="s">
        <v>143</v>
      </c>
      <c r="DA97" s="103" t="s">
        <v>144</v>
      </c>
      <c r="DB97" s="103"/>
      <c r="DC97" s="123" t="s">
        <v>146</v>
      </c>
      <c r="DD97" s="84"/>
      <c r="DE97" s="84"/>
      <c r="DF97" s="84"/>
      <c r="DG97" s="84"/>
      <c r="DH97" s="52"/>
      <c r="DI97" s="52"/>
      <c r="DJ97" s="52"/>
      <c r="DK97" s="52"/>
      <c r="DL97" s="52"/>
      <c r="DM97" s="52"/>
    </row>
    <row r="98" ht="25.5" customHeight="1">
      <c r="A98" s="124">
        <v>96.0</v>
      </c>
      <c r="B98" s="86" t="s">
        <v>120</v>
      </c>
      <c r="C98" s="87" t="s">
        <v>1363</v>
      </c>
      <c r="D98" s="88" t="s">
        <v>1364</v>
      </c>
      <c r="E98" s="89" t="s">
        <v>123</v>
      </c>
      <c r="F98" s="89" t="s">
        <v>124</v>
      </c>
      <c r="G98" s="90">
        <v>5.166794E7</v>
      </c>
      <c r="H98" s="90">
        <v>7.0</v>
      </c>
      <c r="I98" s="89" t="s">
        <v>125</v>
      </c>
      <c r="J98" s="137">
        <v>22617.0</v>
      </c>
      <c r="K98" s="138">
        <v>2.0</v>
      </c>
      <c r="L98" s="139">
        <v>12.0</v>
      </c>
      <c r="M98" s="139">
        <v>1961.0</v>
      </c>
      <c r="N98" s="127" t="s">
        <v>1365</v>
      </c>
      <c r="O98" s="155" t="s">
        <v>1366</v>
      </c>
      <c r="P98" s="92" t="s">
        <v>180</v>
      </c>
      <c r="Q98" s="87">
        <v>3.133696767E9</v>
      </c>
      <c r="R98" s="93" t="s">
        <v>1367</v>
      </c>
      <c r="S98" s="93" t="s">
        <v>1368</v>
      </c>
      <c r="T98" s="117" t="s">
        <v>1369</v>
      </c>
      <c r="U98" s="129" t="s">
        <v>1370</v>
      </c>
      <c r="V98" s="128" t="s">
        <v>157</v>
      </c>
      <c r="W98" s="88">
        <v>1.0</v>
      </c>
      <c r="X98" s="87" t="s">
        <v>741</v>
      </c>
      <c r="Y98" s="87" t="s">
        <v>741</v>
      </c>
      <c r="Z98" s="130" t="s">
        <v>284</v>
      </c>
      <c r="AA98" s="87" t="s">
        <v>1371</v>
      </c>
      <c r="AB98" s="94" t="s">
        <v>130</v>
      </c>
      <c r="AC98" s="130" t="s">
        <v>161</v>
      </c>
      <c r="AD98" s="87" t="s">
        <v>1372</v>
      </c>
      <c r="AE98" s="95" t="s">
        <v>286</v>
      </c>
      <c r="AF98" s="131" t="s">
        <v>287</v>
      </c>
      <c r="AG98" s="143">
        <v>494.0</v>
      </c>
      <c r="AH98" s="98">
        <v>2.6E7</v>
      </c>
      <c r="AI98" s="99">
        <v>44251.0</v>
      </c>
      <c r="AJ98" s="100">
        <v>56838.0</v>
      </c>
      <c r="AK98" s="101" t="s">
        <v>1373</v>
      </c>
      <c r="AL98" s="101">
        <v>44259.0</v>
      </c>
      <c r="AM98" s="101">
        <v>44561.0</v>
      </c>
      <c r="AN98" s="127">
        <v>9.0</v>
      </c>
      <c r="AO98" s="87">
        <v>28.0</v>
      </c>
      <c r="AP98" s="103" t="str">
        <f t="shared" si="3"/>
        <v>298</v>
      </c>
      <c r="AQ98" s="87" t="s">
        <v>1374</v>
      </c>
      <c r="AR98" s="104">
        <v>2.5826667E7</v>
      </c>
      <c r="AS98" s="104">
        <v>2600000.0</v>
      </c>
      <c r="AT98" s="106">
        <v>656.0</v>
      </c>
      <c r="AU98" s="104">
        <v>2.5826667E7</v>
      </c>
      <c r="AV98" s="107">
        <v>44259.0</v>
      </c>
      <c r="AW98" s="108" t="s">
        <v>1375</v>
      </c>
      <c r="AX98" s="84"/>
      <c r="AY98" s="84"/>
      <c r="AZ98" s="84"/>
      <c r="BA98" s="84"/>
      <c r="BB98" s="84"/>
      <c r="BC98" s="84"/>
      <c r="BD98" s="84"/>
      <c r="BE98" s="84"/>
      <c r="BF98" s="84"/>
      <c r="BG98" s="130"/>
      <c r="BH98" s="84"/>
      <c r="BI98" s="84"/>
      <c r="BJ98" s="84"/>
      <c r="BK98" s="84"/>
      <c r="BL98" s="84"/>
      <c r="BM98" s="84"/>
      <c r="BN98" s="84"/>
      <c r="BO98" s="84"/>
      <c r="BP98" s="84"/>
      <c r="BQ98" s="84"/>
      <c r="BR98" s="84"/>
      <c r="BS98" s="84"/>
      <c r="BT98" s="84"/>
      <c r="BU98" s="132" t="s">
        <v>168</v>
      </c>
      <c r="BV98" s="133">
        <v>44560.0</v>
      </c>
      <c r="BW98" s="132">
        <v>68971.0</v>
      </c>
      <c r="BX98" s="134">
        <v>866667.0</v>
      </c>
      <c r="BY98" s="132">
        <v>933.0</v>
      </c>
      <c r="BZ98" s="132">
        <v>1205.0</v>
      </c>
      <c r="CA98" s="132">
        <v>10.0</v>
      </c>
      <c r="CB98" s="133">
        <v>44571.0</v>
      </c>
      <c r="CC98" s="114" t="str">
        <f t="shared" si="1"/>
        <v>$ 25,826,667</v>
      </c>
      <c r="CD98" s="115" t="str">
        <f t="shared" si="5"/>
        <v>190</v>
      </c>
      <c r="CE98" s="94"/>
      <c r="CF98" s="162">
        <v>44571.0</v>
      </c>
      <c r="CG98" s="117" t="s">
        <v>169</v>
      </c>
      <c r="CH98" s="103" t="s">
        <v>757</v>
      </c>
      <c r="CI98" s="118" t="s">
        <v>769</v>
      </c>
      <c r="CJ98" s="84"/>
      <c r="CK98" s="84"/>
      <c r="CL98" s="101" t="s">
        <v>1373</v>
      </c>
      <c r="CM98" s="101">
        <v>44259.0</v>
      </c>
      <c r="CN98" s="119" t="s">
        <v>1376</v>
      </c>
      <c r="CO98" s="120" t="s">
        <v>1377</v>
      </c>
      <c r="CP98" s="121" t="s">
        <v>141</v>
      </c>
      <c r="CQ98" s="89"/>
      <c r="CR98" s="108"/>
      <c r="CS98" s="89"/>
      <c r="CT98" s="102"/>
      <c r="CU98" s="90"/>
      <c r="CV98" s="105"/>
      <c r="CW98" s="102"/>
      <c r="CX98" s="123"/>
      <c r="CY98" s="123" t="s">
        <v>175</v>
      </c>
      <c r="CZ98" s="103" t="s">
        <v>143</v>
      </c>
      <c r="DA98" s="103" t="s">
        <v>144</v>
      </c>
      <c r="DB98" s="103"/>
      <c r="DC98" s="123" t="s">
        <v>146</v>
      </c>
      <c r="DD98" s="84"/>
      <c r="DE98" s="84"/>
      <c r="DF98" s="84"/>
      <c r="DG98" s="84"/>
      <c r="DH98" s="52"/>
      <c r="DI98" s="52"/>
      <c r="DJ98" s="52"/>
      <c r="DK98" s="52"/>
      <c r="DL98" s="52"/>
      <c r="DM98" s="52"/>
    </row>
    <row r="99" ht="25.5" customHeight="1">
      <c r="A99" s="124">
        <v>97.0</v>
      </c>
      <c r="B99" s="86" t="s">
        <v>120</v>
      </c>
      <c r="C99" s="87" t="s">
        <v>1378</v>
      </c>
      <c r="D99" s="88" t="s">
        <v>1379</v>
      </c>
      <c r="E99" s="89" t="s">
        <v>123</v>
      </c>
      <c r="F99" s="89" t="s">
        <v>124</v>
      </c>
      <c r="G99" s="90">
        <v>1.022931957E9</v>
      </c>
      <c r="H99" s="90">
        <v>9.0</v>
      </c>
      <c r="I99" s="89" t="s">
        <v>149</v>
      </c>
      <c r="J99" s="137">
        <v>31838.0</v>
      </c>
      <c r="K99" s="138">
        <v>2.0</v>
      </c>
      <c r="L99" s="139">
        <v>3.0</v>
      </c>
      <c r="M99" s="139">
        <v>1987.0</v>
      </c>
      <c r="N99" s="127" t="s">
        <v>198</v>
      </c>
      <c r="O99" s="87" t="s">
        <v>1380</v>
      </c>
      <c r="P99" s="92" t="s">
        <v>127</v>
      </c>
      <c r="Q99" s="87">
        <v>3.202762374E9</v>
      </c>
      <c r="R99" s="93" t="s">
        <v>1381</v>
      </c>
      <c r="S99" s="93" t="s">
        <v>1382</v>
      </c>
      <c r="T99" s="103" t="s">
        <v>155</v>
      </c>
      <c r="U99" s="92" t="s">
        <v>156</v>
      </c>
      <c r="V99" s="128" t="s">
        <v>157</v>
      </c>
      <c r="W99" s="88">
        <v>1.0</v>
      </c>
      <c r="X99" s="87" t="s">
        <v>741</v>
      </c>
      <c r="Y99" s="117" t="s">
        <v>741</v>
      </c>
      <c r="Z99" s="130" t="s">
        <v>1383</v>
      </c>
      <c r="AA99" s="87" t="s">
        <v>1384</v>
      </c>
      <c r="AB99" s="94" t="s">
        <v>130</v>
      </c>
      <c r="AC99" s="130" t="s">
        <v>161</v>
      </c>
      <c r="AD99" s="87" t="s">
        <v>1107</v>
      </c>
      <c r="AE99" s="95" t="s">
        <v>286</v>
      </c>
      <c r="AF99" s="131" t="s">
        <v>287</v>
      </c>
      <c r="AG99" s="97">
        <v>485.0</v>
      </c>
      <c r="AH99" s="98">
        <v>5.52E7</v>
      </c>
      <c r="AI99" s="99">
        <v>44251.0</v>
      </c>
      <c r="AJ99" s="100">
        <v>56817.0</v>
      </c>
      <c r="AK99" s="101" t="s">
        <v>1385</v>
      </c>
      <c r="AL99" s="101">
        <v>44260.0</v>
      </c>
      <c r="AM99" s="101">
        <v>44442.0</v>
      </c>
      <c r="AN99" s="127">
        <v>6.0</v>
      </c>
      <c r="AO99" s="87">
        <v>0.0</v>
      </c>
      <c r="AP99" s="103">
        <v>180.0</v>
      </c>
      <c r="AQ99" s="87" t="s">
        <v>288</v>
      </c>
      <c r="AR99" s="104">
        <v>1.38E7</v>
      </c>
      <c r="AS99" s="104">
        <v>2300000.0</v>
      </c>
      <c r="AT99" s="106" t="s">
        <v>1386</v>
      </c>
      <c r="AU99" s="104">
        <v>1.38E7</v>
      </c>
      <c r="AV99" s="107">
        <v>44260.0</v>
      </c>
      <c r="AW99" s="108" t="s">
        <v>1387</v>
      </c>
      <c r="AX99" s="84"/>
      <c r="AY99" s="84"/>
      <c r="AZ99" s="84"/>
      <c r="BA99" s="84"/>
      <c r="BB99" s="84"/>
      <c r="BC99" s="84"/>
      <c r="BD99" s="84"/>
      <c r="BE99" s="84"/>
      <c r="BF99" s="84"/>
      <c r="BG99" s="130"/>
      <c r="BH99" s="84"/>
      <c r="BI99" s="84"/>
      <c r="BJ99" s="84"/>
      <c r="BK99" s="84"/>
      <c r="BL99" s="84"/>
      <c r="BM99" s="84"/>
      <c r="BN99" s="84"/>
      <c r="BO99" s="84"/>
      <c r="BP99" s="84"/>
      <c r="BQ99" s="84"/>
      <c r="BR99" s="84"/>
      <c r="BS99" s="84"/>
      <c r="BT99" s="84"/>
      <c r="BU99" s="132"/>
      <c r="BV99" s="133"/>
      <c r="BW99" s="132"/>
      <c r="BX99" s="134"/>
      <c r="BY99" s="132"/>
      <c r="BZ99" s="132"/>
      <c r="CA99" s="132"/>
      <c r="CB99" s="133"/>
      <c r="CC99" s="114" t="str">
        <f t="shared" si="1"/>
        <v>$ 13,800,000</v>
      </c>
      <c r="CD99" s="115" t="str">
        <f t="shared" si="5"/>
        <v>297</v>
      </c>
      <c r="CE99" s="94"/>
      <c r="CF99" s="141" t="str">
        <f>AM99</f>
        <v>3/09/2021</v>
      </c>
      <c r="CG99" s="117" t="s">
        <v>136</v>
      </c>
      <c r="CH99" s="103" t="s">
        <v>1388</v>
      </c>
      <c r="CI99" s="118" t="s">
        <v>1389</v>
      </c>
      <c r="CJ99" s="84"/>
      <c r="CK99" s="84"/>
      <c r="CL99" s="101" t="s">
        <v>1385</v>
      </c>
      <c r="CM99" s="101">
        <v>44260.0</v>
      </c>
      <c r="CN99" s="119" t="s">
        <v>1390</v>
      </c>
      <c r="CO99" s="120" t="s">
        <v>1391</v>
      </c>
      <c r="CP99" s="121" t="s">
        <v>736</v>
      </c>
      <c r="CQ99" s="89"/>
      <c r="CR99" s="108"/>
      <c r="CS99" s="89"/>
      <c r="CT99" s="102"/>
      <c r="CU99" s="90"/>
      <c r="CV99" s="105"/>
      <c r="CW99" s="102"/>
      <c r="CX99" s="123"/>
      <c r="CY99" s="123" t="s">
        <v>175</v>
      </c>
      <c r="CZ99" s="103" t="s">
        <v>143</v>
      </c>
      <c r="DA99" s="103" t="s">
        <v>144</v>
      </c>
      <c r="DB99" s="103"/>
      <c r="DC99" s="123" t="s">
        <v>146</v>
      </c>
      <c r="DD99" s="84"/>
      <c r="DE99" s="84"/>
      <c r="DF99" s="84"/>
      <c r="DG99" s="84"/>
      <c r="DH99" s="52"/>
      <c r="DI99" s="52"/>
      <c r="DJ99" s="52"/>
      <c r="DK99" s="52"/>
      <c r="DL99" s="52"/>
      <c r="DM99" s="52"/>
    </row>
    <row r="100" ht="25.5" customHeight="1">
      <c r="A100" s="124">
        <v>98.0</v>
      </c>
      <c r="B100" s="86" t="s">
        <v>120</v>
      </c>
      <c r="C100" s="87" t="s">
        <v>1392</v>
      </c>
      <c r="D100" s="88" t="s">
        <v>1393</v>
      </c>
      <c r="E100" s="89" t="s">
        <v>123</v>
      </c>
      <c r="F100" s="89" t="s">
        <v>124</v>
      </c>
      <c r="G100" s="90">
        <v>1.033775053E9</v>
      </c>
      <c r="H100" s="90">
        <v>7.0</v>
      </c>
      <c r="I100" s="89" t="s">
        <v>125</v>
      </c>
      <c r="J100" s="137">
        <v>34814.0</v>
      </c>
      <c r="K100" s="138">
        <v>25.0</v>
      </c>
      <c r="L100" s="139">
        <v>4.0</v>
      </c>
      <c r="M100" s="139">
        <v>1995.0</v>
      </c>
      <c r="N100" s="127" t="s">
        <v>198</v>
      </c>
      <c r="O100" s="87" t="s">
        <v>1394</v>
      </c>
      <c r="P100" s="92" t="s">
        <v>939</v>
      </c>
      <c r="Q100" s="87">
        <v>3.12428181E9</v>
      </c>
      <c r="R100" s="93" t="s">
        <v>1395</v>
      </c>
      <c r="S100" s="93" t="s">
        <v>1396</v>
      </c>
      <c r="T100" s="103" t="s">
        <v>258</v>
      </c>
      <c r="U100" s="92" t="s">
        <v>233</v>
      </c>
      <c r="V100" s="128" t="s">
        <v>157</v>
      </c>
      <c r="W100" s="88">
        <v>3.0</v>
      </c>
      <c r="X100" s="87" t="s">
        <v>158</v>
      </c>
      <c r="Y100" s="117" t="s">
        <v>1397</v>
      </c>
      <c r="Z100" s="130" t="s">
        <v>1309</v>
      </c>
      <c r="AA100" s="87" t="s">
        <v>1398</v>
      </c>
      <c r="AB100" s="94" t="s">
        <v>130</v>
      </c>
      <c r="AC100" s="130" t="s">
        <v>161</v>
      </c>
      <c r="AD100" s="87" t="s">
        <v>1399</v>
      </c>
      <c r="AE100" s="95" t="s">
        <v>163</v>
      </c>
      <c r="AF100" s="131" t="s">
        <v>164</v>
      </c>
      <c r="AG100" s="97">
        <v>507.0</v>
      </c>
      <c r="AH100" s="98">
        <v>6.0E7</v>
      </c>
      <c r="AI100" s="99">
        <v>44256.0</v>
      </c>
      <c r="AJ100" s="100">
        <v>56479.0</v>
      </c>
      <c r="AK100" s="101" t="s">
        <v>1385</v>
      </c>
      <c r="AL100" s="101">
        <v>44260.0</v>
      </c>
      <c r="AM100" s="101">
        <v>44561.0</v>
      </c>
      <c r="AN100" s="127">
        <v>9.0</v>
      </c>
      <c r="AO100" s="87">
        <v>27.0</v>
      </c>
      <c r="AP100" s="103" t="str">
        <f t="shared" ref="AP100:AP102" si="6">(AN100*30)+AO100</f>
        <v>297</v>
      </c>
      <c r="AQ100" s="87" t="s">
        <v>1400</v>
      </c>
      <c r="AR100" s="104">
        <v>5.94E7</v>
      </c>
      <c r="AS100" s="104">
        <v>6000000.0</v>
      </c>
      <c r="AT100" s="106" t="s">
        <v>1401</v>
      </c>
      <c r="AU100" s="104">
        <v>5.94E7</v>
      </c>
      <c r="AV100" s="107">
        <v>44260.0</v>
      </c>
      <c r="AW100" s="108" t="s">
        <v>1402</v>
      </c>
      <c r="AX100" s="84"/>
      <c r="AY100" s="84"/>
      <c r="AZ100" s="84"/>
      <c r="BA100" s="84"/>
      <c r="BB100" s="84"/>
      <c r="BC100" s="84"/>
      <c r="BD100" s="84"/>
      <c r="BE100" s="84"/>
      <c r="BF100" s="84"/>
      <c r="BG100" s="130"/>
      <c r="BH100" s="84"/>
      <c r="BI100" s="84"/>
      <c r="BJ100" s="84"/>
      <c r="BK100" s="84"/>
      <c r="BL100" s="84"/>
      <c r="BM100" s="84"/>
      <c r="BN100" s="84"/>
      <c r="BO100" s="84"/>
      <c r="BP100" s="84"/>
      <c r="BQ100" s="84"/>
      <c r="BR100" s="84"/>
      <c r="BS100" s="84"/>
      <c r="BT100" s="84"/>
      <c r="BU100" s="132" t="s">
        <v>168</v>
      </c>
      <c r="BV100" s="133">
        <v>44561.0</v>
      </c>
      <c r="BW100" s="132">
        <v>64466.0</v>
      </c>
      <c r="BX100" s="134">
        <v>2000000.0</v>
      </c>
      <c r="BY100" s="132">
        <v>1067.0</v>
      </c>
      <c r="BZ100" s="132">
        <v>1230.0</v>
      </c>
      <c r="CA100" s="132">
        <v>10.0</v>
      </c>
      <c r="CB100" s="133">
        <v>44571.0</v>
      </c>
      <c r="CC100" s="114" t="str">
        <f t="shared" si="1"/>
        <v>$ 59,400,000</v>
      </c>
      <c r="CD100" s="115" t="str">
        <f t="shared" si="5"/>
        <v>307</v>
      </c>
      <c r="CE100" s="94"/>
      <c r="CF100" s="162">
        <v>44571.0</v>
      </c>
      <c r="CG100" s="117" t="s">
        <v>169</v>
      </c>
      <c r="CH100" s="103" t="s">
        <v>1309</v>
      </c>
      <c r="CI100" s="118" t="s">
        <v>1314</v>
      </c>
      <c r="CJ100" s="84"/>
      <c r="CK100" s="84"/>
      <c r="CL100" s="101" t="s">
        <v>1385</v>
      </c>
      <c r="CM100" s="101">
        <v>44260.0</v>
      </c>
      <c r="CN100" s="119" t="s">
        <v>1403</v>
      </c>
      <c r="CO100" s="120" t="s">
        <v>1404</v>
      </c>
      <c r="CP100" s="121" t="s">
        <v>736</v>
      </c>
      <c r="CQ100" s="89"/>
      <c r="CR100" s="108"/>
      <c r="CS100" s="89"/>
      <c r="CT100" s="102"/>
      <c r="CU100" s="90"/>
      <c r="CV100" s="105"/>
      <c r="CW100" s="102"/>
      <c r="CX100" s="123"/>
      <c r="CY100" s="123" t="s">
        <v>175</v>
      </c>
      <c r="CZ100" s="103" t="s">
        <v>143</v>
      </c>
      <c r="DA100" s="103" t="s">
        <v>144</v>
      </c>
      <c r="DB100" s="103"/>
      <c r="DC100" s="123" t="s">
        <v>146</v>
      </c>
      <c r="DD100" s="84"/>
      <c r="DE100" s="84"/>
      <c r="DF100" s="84"/>
      <c r="DG100" s="84"/>
      <c r="DH100" s="52"/>
      <c r="DI100" s="52"/>
      <c r="DJ100" s="52"/>
      <c r="DK100" s="52"/>
      <c r="DL100" s="52"/>
      <c r="DM100" s="52"/>
    </row>
    <row r="101" ht="25.5" customHeight="1">
      <c r="A101" s="124">
        <v>99.0</v>
      </c>
      <c r="B101" s="86" t="s">
        <v>120</v>
      </c>
      <c r="C101" s="87" t="s">
        <v>1405</v>
      </c>
      <c r="D101" s="88" t="s">
        <v>1406</v>
      </c>
      <c r="E101" s="89" t="s">
        <v>123</v>
      </c>
      <c r="F101" s="89" t="s">
        <v>124</v>
      </c>
      <c r="G101" s="90">
        <v>8.012838E7</v>
      </c>
      <c r="H101" s="90">
        <v>6.0</v>
      </c>
      <c r="I101" s="89" t="s">
        <v>149</v>
      </c>
      <c r="J101" s="137">
        <v>29490.0</v>
      </c>
      <c r="K101" s="138">
        <v>26.0</v>
      </c>
      <c r="L101" s="139">
        <v>9.0</v>
      </c>
      <c r="M101" s="139">
        <v>1980.0</v>
      </c>
      <c r="N101" s="127" t="s">
        <v>198</v>
      </c>
      <c r="O101" s="87" t="s">
        <v>1407</v>
      </c>
      <c r="P101" s="92" t="s">
        <v>127</v>
      </c>
      <c r="Q101" s="87">
        <v>3.203696777E9</v>
      </c>
      <c r="R101" s="93" t="s">
        <v>1408</v>
      </c>
      <c r="S101" s="93" t="s">
        <v>1409</v>
      </c>
      <c r="T101" s="103" t="s">
        <v>183</v>
      </c>
      <c r="U101" s="92" t="s">
        <v>156</v>
      </c>
      <c r="V101" s="128" t="s">
        <v>157</v>
      </c>
      <c r="W101" s="88">
        <v>1.0</v>
      </c>
      <c r="X101" s="87" t="s">
        <v>218</v>
      </c>
      <c r="Y101" s="117" t="s">
        <v>741</v>
      </c>
      <c r="Z101" s="130" t="s">
        <v>1410</v>
      </c>
      <c r="AA101" s="87" t="s">
        <v>1411</v>
      </c>
      <c r="AB101" s="94" t="s">
        <v>130</v>
      </c>
      <c r="AC101" s="130" t="s">
        <v>161</v>
      </c>
      <c r="AD101" s="87" t="s">
        <v>1412</v>
      </c>
      <c r="AE101" s="95" t="s">
        <v>163</v>
      </c>
      <c r="AF101" s="131" t="s">
        <v>164</v>
      </c>
      <c r="AG101" s="97">
        <v>503.0</v>
      </c>
      <c r="AH101" s="98">
        <v>2.9E7</v>
      </c>
      <c r="AI101" s="99">
        <v>44256.0</v>
      </c>
      <c r="AJ101" s="100">
        <v>57514.0</v>
      </c>
      <c r="AK101" s="101" t="s">
        <v>1385</v>
      </c>
      <c r="AL101" s="101">
        <v>44260.0</v>
      </c>
      <c r="AM101" s="101">
        <v>44561.0</v>
      </c>
      <c r="AN101" s="127">
        <v>9.0</v>
      </c>
      <c r="AO101" s="87">
        <v>27.0</v>
      </c>
      <c r="AP101" s="103" t="str">
        <f t="shared" si="6"/>
        <v>297</v>
      </c>
      <c r="AQ101" s="87" t="s">
        <v>1400</v>
      </c>
      <c r="AR101" s="104">
        <v>2.871E7</v>
      </c>
      <c r="AS101" s="104">
        <v>2900000.0</v>
      </c>
      <c r="AT101" s="106" t="s">
        <v>1413</v>
      </c>
      <c r="AU101" s="104">
        <v>2.871E7</v>
      </c>
      <c r="AV101" s="107">
        <v>44260.0</v>
      </c>
      <c r="AW101" s="108" t="s">
        <v>1414</v>
      </c>
      <c r="AX101" s="84"/>
      <c r="AY101" s="84"/>
      <c r="AZ101" s="84"/>
      <c r="BA101" s="84"/>
      <c r="BB101" s="84"/>
      <c r="BC101" s="84"/>
      <c r="BD101" s="84"/>
      <c r="BE101" s="84"/>
      <c r="BF101" s="84"/>
      <c r="BG101" s="130"/>
      <c r="BH101" s="84"/>
      <c r="BI101" s="84"/>
      <c r="BJ101" s="84"/>
      <c r="BK101" s="84"/>
      <c r="BL101" s="84"/>
      <c r="BM101" s="84"/>
      <c r="BN101" s="84"/>
      <c r="BO101" s="84"/>
      <c r="BP101" s="84"/>
      <c r="BQ101" s="84"/>
      <c r="BR101" s="84"/>
      <c r="BS101" s="84"/>
      <c r="BT101" s="84"/>
      <c r="BU101" s="132" t="s">
        <v>168</v>
      </c>
      <c r="BV101" s="133">
        <v>44559.0</v>
      </c>
      <c r="BW101" s="132">
        <v>64297.0</v>
      </c>
      <c r="BX101" s="134">
        <v>966667.0</v>
      </c>
      <c r="BY101" s="132">
        <v>889.0</v>
      </c>
      <c r="BZ101" s="132">
        <v>1160.0</v>
      </c>
      <c r="CA101" s="132">
        <v>10.0</v>
      </c>
      <c r="CB101" s="133">
        <v>44571.0</v>
      </c>
      <c r="CC101" s="114" t="str">
        <f t="shared" si="1"/>
        <v>$ 28,710,000</v>
      </c>
      <c r="CD101" s="115" t="str">
        <f t="shared" si="5"/>
        <v>283</v>
      </c>
      <c r="CE101" s="94"/>
      <c r="CF101" s="162">
        <v>44571.0</v>
      </c>
      <c r="CG101" s="117" t="s">
        <v>169</v>
      </c>
      <c r="CH101" s="103" t="s">
        <v>170</v>
      </c>
      <c r="CI101" s="118" t="s">
        <v>249</v>
      </c>
      <c r="CJ101" s="84"/>
      <c r="CK101" s="84"/>
      <c r="CL101" s="101" t="s">
        <v>1385</v>
      </c>
      <c r="CM101" s="101">
        <v>44260.0</v>
      </c>
      <c r="CN101" s="119" t="s">
        <v>1415</v>
      </c>
      <c r="CO101" s="120" t="s">
        <v>1416</v>
      </c>
      <c r="CP101" s="121" t="s">
        <v>174</v>
      </c>
      <c r="CQ101" s="89"/>
      <c r="CR101" s="108"/>
      <c r="CS101" s="89"/>
      <c r="CT101" s="102"/>
      <c r="CU101" s="90"/>
      <c r="CV101" s="105"/>
      <c r="CW101" s="102"/>
      <c r="CX101" s="123"/>
      <c r="CY101" s="123" t="s">
        <v>175</v>
      </c>
      <c r="CZ101" s="103" t="s">
        <v>143</v>
      </c>
      <c r="DA101" s="103" t="s">
        <v>144</v>
      </c>
      <c r="DB101" s="103"/>
      <c r="DC101" s="123" t="s">
        <v>146</v>
      </c>
      <c r="DD101" s="84"/>
      <c r="DE101" s="84"/>
      <c r="DF101" s="84"/>
      <c r="DG101" s="84"/>
      <c r="DH101" s="52"/>
      <c r="DI101" s="52"/>
      <c r="DJ101" s="52"/>
      <c r="DK101" s="52"/>
      <c r="DL101" s="52"/>
      <c r="DM101" s="52"/>
    </row>
    <row r="102" ht="25.5" customHeight="1">
      <c r="A102" s="124">
        <v>100.0</v>
      </c>
      <c r="B102" s="86" t="s">
        <v>120</v>
      </c>
      <c r="C102" s="87" t="s">
        <v>1417</v>
      </c>
      <c r="D102" s="88" t="s">
        <v>1418</v>
      </c>
      <c r="E102" s="89" t="s">
        <v>123</v>
      </c>
      <c r="F102" s="89" t="s">
        <v>124</v>
      </c>
      <c r="G102" s="90">
        <v>5.2710638E7</v>
      </c>
      <c r="H102" s="90">
        <v>4.0</v>
      </c>
      <c r="I102" s="89" t="s">
        <v>125</v>
      </c>
      <c r="J102" s="137">
        <v>29556.0</v>
      </c>
      <c r="K102" s="138">
        <v>1.0</v>
      </c>
      <c r="L102" s="139">
        <v>12.0</v>
      </c>
      <c r="M102" s="139">
        <v>1980.0</v>
      </c>
      <c r="N102" s="127" t="s">
        <v>198</v>
      </c>
      <c r="O102" s="87" t="s">
        <v>1419</v>
      </c>
      <c r="P102" s="92" t="s">
        <v>127</v>
      </c>
      <c r="Q102" s="87">
        <v>3.04217246E9</v>
      </c>
      <c r="R102" s="93" t="s">
        <v>1420</v>
      </c>
      <c r="S102" s="93" t="s">
        <v>1421</v>
      </c>
      <c r="T102" s="103" t="s">
        <v>258</v>
      </c>
      <c r="U102" s="92" t="s">
        <v>184</v>
      </c>
      <c r="V102" s="128" t="s">
        <v>157</v>
      </c>
      <c r="W102" s="88">
        <v>2.0</v>
      </c>
      <c r="X102" s="87" t="s">
        <v>158</v>
      </c>
      <c r="Y102" s="117" t="s">
        <v>967</v>
      </c>
      <c r="Z102" s="130" t="s">
        <v>866</v>
      </c>
      <c r="AA102" s="87" t="s">
        <v>1422</v>
      </c>
      <c r="AB102" s="94" t="s">
        <v>130</v>
      </c>
      <c r="AC102" s="130" t="s">
        <v>161</v>
      </c>
      <c r="AD102" s="87" t="s">
        <v>896</v>
      </c>
      <c r="AE102" s="95" t="s">
        <v>869</v>
      </c>
      <c r="AF102" s="131" t="s">
        <v>870</v>
      </c>
      <c r="AG102" s="97">
        <v>478.0</v>
      </c>
      <c r="AH102" s="98">
        <v>3.2537057E8</v>
      </c>
      <c r="AI102" s="99">
        <v>44250.0</v>
      </c>
      <c r="AJ102" s="100">
        <v>56187.0</v>
      </c>
      <c r="AK102" s="101" t="s">
        <v>1385</v>
      </c>
      <c r="AL102" s="101">
        <v>44263.0</v>
      </c>
      <c r="AM102" s="101">
        <v>44539.0</v>
      </c>
      <c r="AN102" s="127">
        <v>9.0</v>
      </c>
      <c r="AO102" s="87">
        <v>3.0</v>
      </c>
      <c r="AP102" s="103" t="str">
        <f t="shared" si="6"/>
        <v>273</v>
      </c>
      <c r="AQ102" s="87" t="s">
        <v>1423</v>
      </c>
      <c r="AR102" s="104">
        <v>4.2298174E7</v>
      </c>
      <c r="AS102" s="104">
        <v>4648151.0</v>
      </c>
      <c r="AT102" s="106" t="s">
        <v>1424</v>
      </c>
      <c r="AU102" s="104">
        <v>4.2298174E7</v>
      </c>
      <c r="AV102" s="107">
        <v>44263.0</v>
      </c>
      <c r="AW102" s="108" t="s">
        <v>1425</v>
      </c>
      <c r="AX102" s="84"/>
      <c r="AY102" s="84"/>
      <c r="AZ102" s="84"/>
      <c r="BA102" s="84"/>
      <c r="BB102" s="84"/>
      <c r="BC102" s="84"/>
      <c r="BD102" s="84"/>
      <c r="BE102" s="84"/>
      <c r="BF102" s="84"/>
      <c r="BG102" s="130"/>
      <c r="BH102" s="84"/>
      <c r="BI102" s="84"/>
      <c r="BJ102" s="84"/>
      <c r="BK102" s="84"/>
      <c r="BL102" s="84"/>
      <c r="BM102" s="84"/>
      <c r="BN102" s="84"/>
      <c r="BO102" s="84"/>
      <c r="BP102" s="84"/>
      <c r="BQ102" s="84"/>
      <c r="BR102" s="84"/>
      <c r="BS102" s="84"/>
      <c r="BT102" s="84"/>
      <c r="BU102" s="132" t="s">
        <v>168</v>
      </c>
      <c r="BV102" s="133">
        <v>44539.0</v>
      </c>
      <c r="BW102" s="132">
        <v>64487.0</v>
      </c>
      <c r="BX102" s="134">
        <v>4803089.0</v>
      </c>
      <c r="BY102" s="132">
        <v>784.0</v>
      </c>
      <c r="BZ102" s="132">
        <v>1026.0</v>
      </c>
      <c r="CA102" s="132">
        <v>10.0</v>
      </c>
      <c r="CB102" s="133">
        <v>44571.0</v>
      </c>
      <c r="CC102" s="114" t="str">
        <f t="shared" si="1"/>
        <v>$ 42,298,174</v>
      </c>
      <c r="CD102" s="115" t="str">
        <f t="shared" si="5"/>
        <v>190</v>
      </c>
      <c r="CE102" s="94"/>
      <c r="CF102" s="162">
        <v>44571.0</v>
      </c>
      <c r="CG102" s="117" t="s">
        <v>169</v>
      </c>
      <c r="CH102" s="103" t="s">
        <v>873</v>
      </c>
      <c r="CI102" s="118" t="s">
        <v>874</v>
      </c>
      <c r="CJ102" s="84"/>
      <c r="CK102" s="84"/>
      <c r="CL102" s="101" t="s">
        <v>1385</v>
      </c>
      <c r="CM102" s="101">
        <v>44263.0</v>
      </c>
      <c r="CN102" s="119" t="s">
        <v>1426</v>
      </c>
      <c r="CO102" s="120" t="s">
        <v>1427</v>
      </c>
      <c r="CP102" s="121" t="s">
        <v>294</v>
      </c>
      <c r="CQ102" s="89"/>
      <c r="CR102" s="108"/>
      <c r="CS102" s="89"/>
      <c r="CT102" s="102"/>
      <c r="CU102" s="90"/>
      <c r="CV102" s="105"/>
      <c r="CW102" s="102"/>
      <c r="CX102" s="123"/>
      <c r="CY102" s="123" t="s">
        <v>175</v>
      </c>
      <c r="CZ102" s="103" t="s">
        <v>143</v>
      </c>
      <c r="DA102" s="103" t="s">
        <v>144</v>
      </c>
      <c r="DB102" s="103"/>
      <c r="DC102" s="123" t="s">
        <v>146</v>
      </c>
      <c r="DD102" s="84"/>
      <c r="DE102" s="84"/>
      <c r="DF102" s="84"/>
      <c r="DG102" s="84"/>
      <c r="DH102" s="52"/>
      <c r="DI102" s="52"/>
      <c r="DJ102" s="52"/>
      <c r="DK102" s="52"/>
      <c r="DL102" s="52"/>
      <c r="DM102" s="52"/>
    </row>
    <row r="103" ht="25.5" customHeight="1">
      <c r="A103" s="124">
        <v>101.0</v>
      </c>
      <c r="B103" s="86" t="s">
        <v>120</v>
      </c>
      <c r="C103" s="87" t="s">
        <v>1428</v>
      </c>
      <c r="D103" s="88" t="s">
        <v>1429</v>
      </c>
      <c r="E103" s="89" t="s">
        <v>123</v>
      </c>
      <c r="F103" s="89" t="s">
        <v>124</v>
      </c>
      <c r="G103" s="90">
        <v>1.02294534E9</v>
      </c>
      <c r="H103" s="90">
        <v>6.0</v>
      </c>
      <c r="I103" s="89" t="s">
        <v>125</v>
      </c>
      <c r="J103" s="137">
        <v>32406.0</v>
      </c>
      <c r="K103" s="138">
        <v>20.0</v>
      </c>
      <c r="L103" s="139">
        <v>9.0</v>
      </c>
      <c r="M103" s="139">
        <v>1988.0</v>
      </c>
      <c r="N103" s="127" t="s">
        <v>198</v>
      </c>
      <c r="O103" s="87" t="s">
        <v>1430</v>
      </c>
      <c r="P103" s="92" t="s">
        <v>127</v>
      </c>
      <c r="Q103" s="87">
        <v>3.102983207E9</v>
      </c>
      <c r="R103" s="93" t="s">
        <v>1431</v>
      </c>
      <c r="S103" s="93" t="s">
        <v>1432</v>
      </c>
      <c r="T103" s="103" t="s">
        <v>323</v>
      </c>
      <c r="U103" s="92" t="s">
        <v>272</v>
      </c>
      <c r="V103" s="128" t="s">
        <v>157</v>
      </c>
      <c r="W103" s="88">
        <v>4.0</v>
      </c>
      <c r="X103" s="87" t="s">
        <v>158</v>
      </c>
      <c r="Y103" s="117" t="s">
        <v>283</v>
      </c>
      <c r="Z103" s="130" t="s">
        <v>284</v>
      </c>
      <c r="AA103" s="87" t="s">
        <v>1433</v>
      </c>
      <c r="AB103" s="94" t="s">
        <v>130</v>
      </c>
      <c r="AC103" s="130" t="s">
        <v>161</v>
      </c>
      <c r="AD103" s="87" t="s">
        <v>1075</v>
      </c>
      <c r="AE103" s="95" t="s">
        <v>286</v>
      </c>
      <c r="AF103" s="131" t="s">
        <v>287</v>
      </c>
      <c r="AG103" s="97">
        <v>449.0</v>
      </c>
      <c r="AH103" s="98">
        <v>1.08E8</v>
      </c>
      <c r="AI103" s="99">
        <v>44246.0</v>
      </c>
      <c r="AJ103" s="100">
        <v>56639.0</v>
      </c>
      <c r="AK103" s="101" t="s">
        <v>1385</v>
      </c>
      <c r="AL103" s="101">
        <v>44263.0</v>
      </c>
      <c r="AM103" s="101">
        <v>44445.0</v>
      </c>
      <c r="AN103" s="127">
        <v>6.0</v>
      </c>
      <c r="AO103" s="87">
        <v>0.0</v>
      </c>
      <c r="AP103" s="103">
        <v>180.0</v>
      </c>
      <c r="AQ103" s="87" t="s">
        <v>288</v>
      </c>
      <c r="AR103" s="104">
        <v>2.7E7</v>
      </c>
      <c r="AS103" s="104">
        <v>4500000.0</v>
      </c>
      <c r="AT103" s="106" t="s">
        <v>1434</v>
      </c>
      <c r="AU103" s="104">
        <v>2.7E7</v>
      </c>
      <c r="AV103" s="107">
        <v>44263.0</v>
      </c>
      <c r="AW103" s="108" t="s">
        <v>1435</v>
      </c>
      <c r="AX103" s="84"/>
      <c r="AY103" s="84"/>
      <c r="AZ103" s="84"/>
      <c r="BA103" s="84"/>
      <c r="BB103" s="84"/>
      <c r="BC103" s="84"/>
      <c r="BD103" s="84"/>
      <c r="BE103" s="84"/>
      <c r="BF103" s="84"/>
      <c r="BG103" s="130"/>
      <c r="BH103" s="84"/>
      <c r="BI103" s="84"/>
      <c r="BJ103" s="84"/>
      <c r="BK103" s="84"/>
      <c r="BL103" s="84"/>
      <c r="BM103" s="84"/>
      <c r="BN103" s="84"/>
      <c r="BO103" s="84"/>
      <c r="BP103" s="84"/>
      <c r="BQ103" s="84"/>
      <c r="BR103" s="84"/>
      <c r="BS103" s="84"/>
      <c r="BT103" s="84"/>
      <c r="BU103" s="132"/>
      <c r="BV103" s="133"/>
      <c r="BW103" s="132"/>
      <c r="BX103" s="134"/>
      <c r="BY103" s="132"/>
      <c r="BZ103" s="132"/>
      <c r="CA103" s="132"/>
      <c r="CB103" s="133"/>
      <c r="CC103" s="114" t="str">
        <f t="shared" si="1"/>
        <v>$ 27,000,000</v>
      </c>
      <c r="CD103" s="115" t="str">
        <f t="shared" si="5"/>
        <v>294</v>
      </c>
      <c r="CE103" s="94"/>
      <c r="CF103" s="141" t="str">
        <f>AM103</f>
        <v>6/09/2021</v>
      </c>
      <c r="CG103" s="117" t="s">
        <v>136</v>
      </c>
      <c r="CH103" s="103" t="s">
        <v>757</v>
      </c>
      <c r="CI103" s="118" t="s">
        <v>279</v>
      </c>
      <c r="CJ103" s="84"/>
      <c r="CK103" s="84"/>
      <c r="CL103" s="101" t="s">
        <v>1385</v>
      </c>
      <c r="CM103" s="101">
        <v>44263.0</v>
      </c>
      <c r="CN103" s="119" t="s">
        <v>1436</v>
      </c>
      <c r="CO103" s="120" t="s">
        <v>1437</v>
      </c>
      <c r="CP103" s="121" t="s">
        <v>309</v>
      </c>
      <c r="CQ103" s="89"/>
      <c r="CR103" s="108"/>
      <c r="CS103" s="89"/>
      <c r="CT103" s="102"/>
      <c r="CU103" s="90"/>
      <c r="CV103" s="105"/>
      <c r="CW103" s="102"/>
      <c r="CX103" s="123"/>
      <c r="CY103" s="123" t="s">
        <v>175</v>
      </c>
      <c r="CZ103" s="103" t="s">
        <v>143</v>
      </c>
      <c r="DA103" s="103" t="s">
        <v>144</v>
      </c>
      <c r="DB103" s="103"/>
      <c r="DC103" s="123" t="s">
        <v>146</v>
      </c>
      <c r="DD103" s="84"/>
      <c r="DE103" s="84"/>
      <c r="DF103" s="84"/>
      <c r="DG103" s="84"/>
      <c r="DH103" s="52"/>
      <c r="DI103" s="52"/>
      <c r="DJ103" s="52"/>
      <c r="DK103" s="52"/>
      <c r="DL103" s="52"/>
      <c r="DM103" s="52"/>
    </row>
    <row r="104" ht="25.5" customHeight="1">
      <c r="A104" s="124">
        <v>102.0</v>
      </c>
      <c r="B104" s="86" t="s">
        <v>120</v>
      </c>
      <c r="C104" s="87" t="s">
        <v>1438</v>
      </c>
      <c r="D104" s="88" t="s">
        <v>1439</v>
      </c>
      <c r="E104" s="89" t="s">
        <v>123</v>
      </c>
      <c r="F104" s="89" t="s">
        <v>124</v>
      </c>
      <c r="G104" s="90">
        <v>1.9424318E7</v>
      </c>
      <c r="H104" s="90">
        <v>6.0</v>
      </c>
      <c r="I104" s="89" t="s">
        <v>149</v>
      </c>
      <c r="J104" s="163">
        <v>22098.0</v>
      </c>
      <c r="K104" s="164">
        <v>1.0</v>
      </c>
      <c r="L104" s="165">
        <v>7.0</v>
      </c>
      <c r="M104" s="165">
        <v>1960.0</v>
      </c>
      <c r="N104" s="127" t="s">
        <v>198</v>
      </c>
      <c r="O104" s="103" t="s">
        <v>1440</v>
      </c>
      <c r="P104" s="92" t="s">
        <v>127</v>
      </c>
      <c r="Q104" s="87">
        <v>3.112125092E9</v>
      </c>
      <c r="R104" s="93" t="s">
        <v>1441</v>
      </c>
      <c r="S104" s="93" t="s">
        <v>1442</v>
      </c>
      <c r="T104" s="103" t="s">
        <v>323</v>
      </c>
      <c r="U104" s="97" t="s">
        <v>1443</v>
      </c>
      <c r="V104" s="128" t="s">
        <v>157</v>
      </c>
      <c r="W104" s="88">
        <v>3.0</v>
      </c>
      <c r="X104" s="87" t="s">
        <v>741</v>
      </c>
      <c r="Y104" s="117" t="s">
        <v>1444</v>
      </c>
      <c r="Z104" s="130" t="s">
        <v>448</v>
      </c>
      <c r="AA104" s="87" t="s">
        <v>1445</v>
      </c>
      <c r="AB104" s="94" t="s">
        <v>130</v>
      </c>
      <c r="AC104" s="130" t="s">
        <v>161</v>
      </c>
      <c r="AD104" s="87" t="s">
        <v>1446</v>
      </c>
      <c r="AE104" s="95" t="s">
        <v>1133</v>
      </c>
      <c r="AF104" s="131" t="s">
        <v>1134</v>
      </c>
      <c r="AG104" s="97">
        <v>484.0</v>
      </c>
      <c r="AH104" s="98">
        <v>3.6E7</v>
      </c>
      <c r="AI104" s="99">
        <v>44251.0</v>
      </c>
      <c r="AJ104" s="100">
        <v>56878.0</v>
      </c>
      <c r="AK104" s="101" t="s">
        <v>1447</v>
      </c>
      <c r="AL104" s="101">
        <v>44263.0</v>
      </c>
      <c r="AM104" s="101">
        <v>44561.0</v>
      </c>
      <c r="AN104" s="127">
        <v>9.0</v>
      </c>
      <c r="AO104" s="87">
        <v>24.0</v>
      </c>
      <c r="AP104" s="103" t="str">
        <f t="shared" ref="AP104:AP106" si="7">(AN104*30)+AO104</f>
        <v>294</v>
      </c>
      <c r="AQ104" s="87" t="s">
        <v>1448</v>
      </c>
      <c r="AR104" s="104">
        <v>1.764E7</v>
      </c>
      <c r="AS104" s="104">
        <v>1800000.0</v>
      </c>
      <c r="AT104" s="106" t="s">
        <v>1449</v>
      </c>
      <c r="AU104" s="104">
        <v>1.764E7</v>
      </c>
      <c r="AV104" s="107">
        <v>44263.0</v>
      </c>
      <c r="AW104" s="108" t="s">
        <v>1450</v>
      </c>
      <c r="AX104" s="84"/>
      <c r="AY104" s="84"/>
      <c r="AZ104" s="84"/>
      <c r="BA104" s="84"/>
      <c r="BB104" s="84"/>
      <c r="BC104" s="84"/>
      <c r="BD104" s="84"/>
      <c r="BE104" s="84"/>
      <c r="BF104" s="84"/>
      <c r="BG104" s="130"/>
      <c r="BH104" s="84"/>
      <c r="BI104" s="84"/>
      <c r="BJ104" s="84"/>
      <c r="BK104" s="84"/>
      <c r="BL104" s="84"/>
      <c r="BM104" s="84"/>
      <c r="BN104" s="84"/>
      <c r="BO104" s="84"/>
      <c r="BP104" s="84"/>
      <c r="BQ104" s="84"/>
      <c r="BR104" s="84"/>
      <c r="BS104" s="84"/>
      <c r="BT104" s="84"/>
      <c r="BU104" s="132" t="s">
        <v>168</v>
      </c>
      <c r="BV104" s="133">
        <v>44561.0</v>
      </c>
      <c r="BW104" s="132">
        <v>65127.0</v>
      </c>
      <c r="BX104" s="134">
        <v>600000.0</v>
      </c>
      <c r="BY104" s="132">
        <v>934.0</v>
      </c>
      <c r="BZ104" s="132">
        <v>1218.0</v>
      </c>
      <c r="CA104" s="132">
        <v>10.0</v>
      </c>
      <c r="CB104" s="133">
        <v>44571.0</v>
      </c>
      <c r="CC104" s="114" t="str">
        <f t="shared" si="1"/>
        <v>$ 17,640,000</v>
      </c>
      <c r="CD104" s="115" t="str">
        <f t="shared" si="5"/>
        <v>304</v>
      </c>
      <c r="CE104" s="94"/>
      <c r="CF104" s="162">
        <v>44571.0</v>
      </c>
      <c r="CG104" s="117" t="s">
        <v>169</v>
      </c>
      <c r="CH104" s="103" t="s">
        <v>448</v>
      </c>
      <c r="CI104" s="118" t="s">
        <v>455</v>
      </c>
      <c r="CJ104" s="84"/>
      <c r="CK104" s="84"/>
      <c r="CL104" s="101" t="s">
        <v>1447</v>
      </c>
      <c r="CM104" s="101">
        <v>44263.0</v>
      </c>
      <c r="CN104" s="119" t="s">
        <v>1451</v>
      </c>
      <c r="CO104" s="120" t="s">
        <v>1452</v>
      </c>
      <c r="CP104" s="121" t="s">
        <v>174</v>
      </c>
      <c r="CQ104" s="89"/>
      <c r="CR104" s="108"/>
      <c r="CS104" s="89"/>
      <c r="CT104" s="102"/>
      <c r="CU104" s="90"/>
      <c r="CV104" s="105"/>
      <c r="CW104" s="102"/>
      <c r="CX104" s="123"/>
      <c r="CY104" s="123" t="s">
        <v>175</v>
      </c>
      <c r="CZ104" s="103" t="s">
        <v>143</v>
      </c>
      <c r="DA104" s="103" t="s">
        <v>144</v>
      </c>
      <c r="DB104" s="103"/>
      <c r="DC104" s="123" t="s">
        <v>146</v>
      </c>
      <c r="DD104" s="84"/>
      <c r="DE104" s="84"/>
      <c r="DF104" s="84"/>
      <c r="DG104" s="84"/>
      <c r="DH104" s="52"/>
      <c r="DI104" s="52"/>
      <c r="DJ104" s="52"/>
      <c r="DK104" s="52"/>
      <c r="DL104" s="52"/>
      <c r="DM104" s="52"/>
    </row>
    <row r="105" ht="25.5" customHeight="1">
      <c r="A105" s="124">
        <v>103.0</v>
      </c>
      <c r="B105" s="86" t="s">
        <v>120</v>
      </c>
      <c r="C105" s="87" t="s">
        <v>1453</v>
      </c>
      <c r="D105" s="88" t="s">
        <v>1454</v>
      </c>
      <c r="E105" s="89" t="s">
        <v>123</v>
      </c>
      <c r="F105" s="89" t="s">
        <v>124</v>
      </c>
      <c r="G105" s="90">
        <v>1.085919339E9</v>
      </c>
      <c r="H105" s="90">
        <v>7.0</v>
      </c>
      <c r="I105" s="89" t="s">
        <v>149</v>
      </c>
      <c r="J105" s="137">
        <v>33065.0</v>
      </c>
      <c r="K105" s="138">
        <v>11.0</v>
      </c>
      <c r="L105" s="139">
        <v>7.0</v>
      </c>
      <c r="M105" s="139">
        <v>1990.0</v>
      </c>
      <c r="N105" s="127" t="s">
        <v>1455</v>
      </c>
      <c r="O105" s="87" t="s">
        <v>1456</v>
      </c>
      <c r="P105" s="92" t="s">
        <v>593</v>
      </c>
      <c r="Q105" s="87">
        <v>3.219653387E9</v>
      </c>
      <c r="R105" s="93" t="s">
        <v>1457</v>
      </c>
      <c r="S105" s="93" t="s">
        <v>1458</v>
      </c>
      <c r="T105" s="103" t="s">
        <v>299</v>
      </c>
      <c r="U105" s="92" t="s">
        <v>272</v>
      </c>
      <c r="V105" s="128" t="s">
        <v>157</v>
      </c>
      <c r="W105" s="88">
        <v>1.0</v>
      </c>
      <c r="X105" s="87" t="s">
        <v>158</v>
      </c>
      <c r="Y105" s="117" t="s">
        <v>1459</v>
      </c>
      <c r="Z105" s="130" t="s">
        <v>160</v>
      </c>
      <c r="AA105" s="87" t="s">
        <v>1460</v>
      </c>
      <c r="AB105" s="94" t="s">
        <v>130</v>
      </c>
      <c r="AC105" s="130" t="s">
        <v>161</v>
      </c>
      <c r="AD105" s="87" t="s">
        <v>351</v>
      </c>
      <c r="AE105" s="95" t="s">
        <v>352</v>
      </c>
      <c r="AF105" s="131" t="s">
        <v>353</v>
      </c>
      <c r="AG105" s="97">
        <v>429.0</v>
      </c>
      <c r="AH105" s="98">
        <v>3.3E8</v>
      </c>
      <c r="AI105" s="99">
        <v>44244.0</v>
      </c>
      <c r="AJ105" s="100">
        <v>56347.0</v>
      </c>
      <c r="AK105" s="101" t="s">
        <v>1447</v>
      </c>
      <c r="AL105" s="101">
        <v>44263.0</v>
      </c>
      <c r="AM105" s="101">
        <v>44561.0</v>
      </c>
      <c r="AN105" s="127">
        <v>9.0</v>
      </c>
      <c r="AO105" s="87">
        <v>24.0</v>
      </c>
      <c r="AP105" s="103" t="str">
        <f t="shared" si="7"/>
        <v>294</v>
      </c>
      <c r="AQ105" s="87" t="s">
        <v>1448</v>
      </c>
      <c r="AR105" s="104">
        <v>5.39E7</v>
      </c>
      <c r="AS105" s="104">
        <v>5500000.0</v>
      </c>
      <c r="AT105" s="106" t="s">
        <v>1461</v>
      </c>
      <c r="AU105" s="104">
        <v>5.39E7</v>
      </c>
      <c r="AV105" s="107">
        <v>44263.0</v>
      </c>
      <c r="AW105" s="108" t="s">
        <v>1462</v>
      </c>
      <c r="AX105" s="84"/>
      <c r="AY105" s="84"/>
      <c r="AZ105" s="84"/>
      <c r="BA105" s="84"/>
      <c r="BB105" s="84"/>
      <c r="BC105" s="84"/>
      <c r="BD105" s="84"/>
      <c r="BE105" s="84"/>
      <c r="BF105" s="84"/>
      <c r="BG105" s="130"/>
      <c r="BH105" s="84"/>
      <c r="BI105" s="84"/>
      <c r="BJ105" s="84"/>
      <c r="BK105" s="84"/>
      <c r="BL105" s="84"/>
      <c r="BM105" s="84"/>
      <c r="BN105" s="84"/>
      <c r="BO105" s="84"/>
      <c r="BP105" s="84"/>
      <c r="BQ105" s="84"/>
      <c r="BR105" s="84"/>
      <c r="BS105" s="84"/>
      <c r="BT105" s="84"/>
      <c r="BU105" s="132" t="s">
        <v>168</v>
      </c>
      <c r="BV105" s="133">
        <v>44559.0</v>
      </c>
      <c r="BW105" s="132">
        <v>65082.0</v>
      </c>
      <c r="BX105" s="134">
        <v>1833333.0</v>
      </c>
      <c r="BY105" s="132">
        <v>935.0</v>
      </c>
      <c r="BZ105" s="132">
        <v>1165.0</v>
      </c>
      <c r="CA105" s="132">
        <v>10.0</v>
      </c>
      <c r="CB105" s="133">
        <v>44571.0</v>
      </c>
      <c r="CC105" s="114" t="str">
        <f t="shared" si="1"/>
        <v>$ 53,900,000</v>
      </c>
      <c r="CD105" s="115" t="str">
        <f t="shared" si="5"/>
        <v>304</v>
      </c>
      <c r="CE105" s="94"/>
      <c r="CF105" s="162">
        <v>44571.0</v>
      </c>
      <c r="CG105" s="117" t="s">
        <v>169</v>
      </c>
      <c r="CH105" s="103" t="s">
        <v>160</v>
      </c>
      <c r="CI105" s="118" t="s">
        <v>356</v>
      </c>
      <c r="CJ105" s="84"/>
      <c r="CK105" s="84"/>
      <c r="CL105" s="101" t="s">
        <v>1447</v>
      </c>
      <c r="CM105" s="101">
        <v>44263.0</v>
      </c>
      <c r="CN105" s="119" t="s">
        <v>1463</v>
      </c>
      <c r="CO105" s="120" t="s">
        <v>1464</v>
      </c>
      <c r="CP105" s="121" t="s">
        <v>608</v>
      </c>
      <c r="CQ105" s="89"/>
      <c r="CR105" s="108"/>
      <c r="CS105" s="89"/>
      <c r="CT105" s="102"/>
      <c r="CU105" s="90"/>
      <c r="CV105" s="105"/>
      <c r="CW105" s="102"/>
      <c r="CX105" s="123"/>
      <c r="CY105" s="123" t="s">
        <v>175</v>
      </c>
      <c r="CZ105" s="103" t="s">
        <v>143</v>
      </c>
      <c r="DA105" s="103" t="s">
        <v>144</v>
      </c>
      <c r="DB105" s="103"/>
      <c r="DC105" s="123" t="s">
        <v>146</v>
      </c>
      <c r="DD105" s="84"/>
      <c r="DE105" s="84"/>
      <c r="DF105" s="84"/>
      <c r="DG105" s="84"/>
      <c r="DH105" s="52"/>
      <c r="DI105" s="52"/>
      <c r="DJ105" s="52"/>
      <c r="DK105" s="52"/>
      <c r="DL105" s="52"/>
      <c r="DM105" s="52"/>
    </row>
    <row r="106" ht="25.5" customHeight="1">
      <c r="A106" s="124">
        <v>104.0</v>
      </c>
      <c r="B106" s="86" t="s">
        <v>120</v>
      </c>
      <c r="C106" s="87" t="s">
        <v>1465</v>
      </c>
      <c r="D106" s="88" t="s">
        <v>1466</v>
      </c>
      <c r="E106" s="89" t="s">
        <v>123</v>
      </c>
      <c r="F106" s="89" t="s">
        <v>124</v>
      </c>
      <c r="G106" s="90">
        <v>1.022992021E9</v>
      </c>
      <c r="H106" s="90">
        <v>1.0</v>
      </c>
      <c r="I106" s="89" t="s">
        <v>125</v>
      </c>
      <c r="J106" s="137">
        <v>34325.0</v>
      </c>
      <c r="K106" s="138">
        <v>22.0</v>
      </c>
      <c r="L106" s="139">
        <v>12.0</v>
      </c>
      <c r="M106" s="139">
        <v>1993.0</v>
      </c>
      <c r="N106" s="127" t="s">
        <v>198</v>
      </c>
      <c r="O106" s="87" t="s">
        <v>1467</v>
      </c>
      <c r="P106" s="92" t="s">
        <v>127</v>
      </c>
      <c r="Q106" s="87">
        <v>3.113850716E10</v>
      </c>
      <c r="R106" s="93" t="s">
        <v>1468</v>
      </c>
      <c r="S106" s="93" t="s">
        <v>1469</v>
      </c>
      <c r="T106" s="103" t="s">
        <v>323</v>
      </c>
      <c r="U106" s="92" t="s">
        <v>233</v>
      </c>
      <c r="V106" s="128" t="s">
        <v>157</v>
      </c>
      <c r="W106" s="88">
        <v>1.0</v>
      </c>
      <c r="X106" s="87" t="s">
        <v>158</v>
      </c>
      <c r="Y106" s="117" t="s">
        <v>234</v>
      </c>
      <c r="Z106" s="130" t="s">
        <v>324</v>
      </c>
      <c r="AA106" s="155" t="s">
        <v>1470</v>
      </c>
      <c r="AB106" s="94" t="s">
        <v>130</v>
      </c>
      <c r="AC106" s="130" t="s">
        <v>161</v>
      </c>
      <c r="AD106" s="87" t="s">
        <v>1336</v>
      </c>
      <c r="AE106" s="95" t="s">
        <v>163</v>
      </c>
      <c r="AF106" s="131" t="s">
        <v>164</v>
      </c>
      <c r="AG106" s="97">
        <v>419.0</v>
      </c>
      <c r="AH106" s="98">
        <v>1.65E8</v>
      </c>
      <c r="AI106" s="99">
        <v>44238.0</v>
      </c>
      <c r="AJ106" s="100">
        <v>56801.0</v>
      </c>
      <c r="AK106" s="101" t="s">
        <v>1447</v>
      </c>
      <c r="AL106" s="101">
        <v>44263.0</v>
      </c>
      <c r="AM106" s="101">
        <v>44561.0</v>
      </c>
      <c r="AN106" s="127">
        <v>9.0</v>
      </c>
      <c r="AO106" s="87">
        <v>24.0</v>
      </c>
      <c r="AP106" s="103" t="str">
        <f t="shared" si="7"/>
        <v>294</v>
      </c>
      <c r="AQ106" s="87" t="s">
        <v>1448</v>
      </c>
      <c r="AR106" s="104">
        <v>5.39E7</v>
      </c>
      <c r="AS106" s="104">
        <v>5500000.0</v>
      </c>
      <c r="AT106" s="106" t="s">
        <v>1471</v>
      </c>
      <c r="AU106" s="104">
        <v>5.39E7</v>
      </c>
      <c r="AV106" s="107">
        <v>44263.0</v>
      </c>
      <c r="AW106" s="108" t="s">
        <v>1472</v>
      </c>
      <c r="AX106" s="84"/>
      <c r="AY106" s="84"/>
      <c r="AZ106" s="84"/>
      <c r="BA106" s="84"/>
      <c r="BB106" s="84"/>
      <c r="BC106" s="84"/>
      <c r="BD106" s="84"/>
      <c r="BE106" s="84"/>
      <c r="BF106" s="84"/>
      <c r="BG106" s="130"/>
      <c r="BH106" s="84"/>
      <c r="BI106" s="84"/>
      <c r="BJ106" s="84"/>
      <c r="BK106" s="84"/>
      <c r="BL106" s="84"/>
      <c r="BM106" s="84"/>
      <c r="BN106" s="84"/>
      <c r="BO106" s="84"/>
      <c r="BP106" s="84"/>
      <c r="BQ106" s="84"/>
      <c r="BR106" s="84"/>
      <c r="BS106" s="84"/>
      <c r="BT106" s="84"/>
      <c r="BU106" s="132" t="s">
        <v>168</v>
      </c>
      <c r="BV106" s="133">
        <v>44560.0</v>
      </c>
      <c r="BW106" s="132">
        <v>64467.0</v>
      </c>
      <c r="BX106" s="134">
        <v>1833333.0</v>
      </c>
      <c r="BY106" s="132">
        <v>890.0</v>
      </c>
      <c r="BZ106" s="132">
        <v>1206.0</v>
      </c>
      <c r="CA106" s="132">
        <v>10.0</v>
      </c>
      <c r="CB106" s="133">
        <v>44571.0</v>
      </c>
      <c r="CC106" s="114" t="str">
        <f t="shared" si="1"/>
        <v>$ 53,900,000</v>
      </c>
      <c r="CD106" s="115" t="str">
        <f t="shared" si="5"/>
        <v>190</v>
      </c>
      <c r="CE106" s="94"/>
      <c r="CF106" s="162">
        <v>44571.0</v>
      </c>
      <c r="CG106" s="117" t="s">
        <v>169</v>
      </c>
      <c r="CH106" s="103" t="s">
        <v>324</v>
      </c>
      <c r="CI106" s="118" t="s">
        <v>525</v>
      </c>
      <c r="CJ106" s="84"/>
      <c r="CK106" s="84"/>
      <c r="CL106" s="101" t="s">
        <v>1447</v>
      </c>
      <c r="CM106" s="101">
        <v>44263.0</v>
      </c>
      <c r="CN106" s="119" t="s">
        <v>1473</v>
      </c>
      <c r="CO106" s="120" t="s">
        <v>1474</v>
      </c>
      <c r="CP106" s="121" t="s">
        <v>608</v>
      </c>
      <c r="CQ106" s="89"/>
      <c r="CR106" s="108"/>
      <c r="CS106" s="89"/>
      <c r="CT106" s="102"/>
      <c r="CU106" s="90"/>
      <c r="CV106" s="105"/>
      <c r="CW106" s="102"/>
      <c r="CX106" s="123"/>
      <c r="CY106" s="123" t="s">
        <v>175</v>
      </c>
      <c r="CZ106" s="103" t="s">
        <v>143</v>
      </c>
      <c r="DA106" s="103" t="s">
        <v>144</v>
      </c>
      <c r="DB106" s="103"/>
      <c r="DC106" s="123" t="s">
        <v>146</v>
      </c>
      <c r="DD106" s="84"/>
      <c r="DE106" s="84"/>
      <c r="DF106" s="84"/>
      <c r="DG106" s="84"/>
      <c r="DH106" s="52"/>
      <c r="DI106" s="52"/>
      <c r="DJ106" s="52"/>
      <c r="DK106" s="52"/>
      <c r="DL106" s="52"/>
      <c r="DM106" s="52"/>
    </row>
    <row r="107" ht="25.5" customHeight="1">
      <c r="A107" s="124">
        <v>105.0</v>
      </c>
      <c r="B107" s="86" t="s">
        <v>120</v>
      </c>
      <c r="C107" s="87" t="s">
        <v>1475</v>
      </c>
      <c r="D107" s="88" t="s">
        <v>1476</v>
      </c>
      <c r="E107" s="89" t="s">
        <v>123</v>
      </c>
      <c r="F107" s="89" t="s">
        <v>124</v>
      </c>
      <c r="G107" s="90">
        <v>1.024579151E9</v>
      </c>
      <c r="H107" s="90">
        <v>8.0</v>
      </c>
      <c r="I107" s="89" t="s">
        <v>149</v>
      </c>
      <c r="J107" s="137">
        <v>35505.0</v>
      </c>
      <c r="K107" s="138">
        <v>16.0</v>
      </c>
      <c r="L107" s="139">
        <v>3.0</v>
      </c>
      <c r="M107" s="139">
        <v>1997.0</v>
      </c>
      <c r="N107" s="127" t="s">
        <v>198</v>
      </c>
      <c r="O107" s="155" t="s">
        <v>1477</v>
      </c>
      <c r="P107" s="92" t="s">
        <v>127</v>
      </c>
      <c r="Q107" s="87">
        <v>3.17696919E9</v>
      </c>
      <c r="R107" s="93" t="s">
        <v>1478</v>
      </c>
      <c r="S107" s="93" t="s">
        <v>1479</v>
      </c>
      <c r="T107" s="103" t="s">
        <v>258</v>
      </c>
      <c r="U107" s="92" t="s">
        <v>272</v>
      </c>
      <c r="V107" s="128" t="s">
        <v>157</v>
      </c>
      <c r="W107" s="88">
        <v>4.0</v>
      </c>
      <c r="X107" s="87" t="s">
        <v>158</v>
      </c>
      <c r="Y107" s="117" t="s">
        <v>507</v>
      </c>
      <c r="Z107" s="130" t="s">
        <v>1383</v>
      </c>
      <c r="AA107" s="87" t="s">
        <v>1480</v>
      </c>
      <c r="AB107" s="94" t="s">
        <v>130</v>
      </c>
      <c r="AC107" s="130" t="s">
        <v>161</v>
      </c>
      <c r="AD107" s="87" t="s">
        <v>1481</v>
      </c>
      <c r="AE107" s="95" t="s">
        <v>286</v>
      </c>
      <c r="AF107" s="131" t="s">
        <v>287</v>
      </c>
      <c r="AG107" s="97">
        <v>437.0</v>
      </c>
      <c r="AH107" s="98">
        <v>1.548E8</v>
      </c>
      <c r="AI107" s="99">
        <v>44245.0</v>
      </c>
      <c r="AJ107" s="100">
        <v>56625.0</v>
      </c>
      <c r="AK107" s="101" t="s">
        <v>1447</v>
      </c>
      <c r="AL107" s="101">
        <v>44263.0</v>
      </c>
      <c r="AM107" s="101">
        <v>44445.0</v>
      </c>
      <c r="AN107" s="127">
        <v>6.0</v>
      </c>
      <c r="AO107" s="87">
        <v>0.0</v>
      </c>
      <c r="AP107" s="103">
        <v>180.0</v>
      </c>
      <c r="AQ107" s="87" t="s">
        <v>288</v>
      </c>
      <c r="AR107" s="104">
        <v>2.58E7</v>
      </c>
      <c r="AS107" s="104">
        <v>4300000.0</v>
      </c>
      <c r="AT107" s="106" t="s">
        <v>1482</v>
      </c>
      <c r="AU107" s="104">
        <v>2.58E7</v>
      </c>
      <c r="AV107" s="107">
        <v>44263.0</v>
      </c>
      <c r="AW107" s="108" t="s">
        <v>1483</v>
      </c>
      <c r="AX107" s="84"/>
      <c r="AY107" s="84"/>
      <c r="AZ107" s="84"/>
      <c r="BA107" s="84"/>
      <c r="BB107" s="84"/>
      <c r="BC107" s="84"/>
      <c r="BD107" s="84"/>
      <c r="BE107" s="84"/>
      <c r="BF107" s="84"/>
      <c r="BG107" s="130"/>
      <c r="BH107" s="84"/>
      <c r="BI107" s="84"/>
      <c r="BJ107" s="84"/>
      <c r="BK107" s="84"/>
      <c r="BL107" s="84"/>
      <c r="BM107" s="84"/>
      <c r="BN107" s="84"/>
      <c r="BO107" s="84"/>
      <c r="BP107" s="84"/>
      <c r="BQ107" s="84"/>
      <c r="BR107" s="84"/>
      <c r="BS107" s="84"/>
      <c r="BT107" s="84"/>
      <c r="BU107" s="132"/>
      <c r="BV107" s="133"/>
      <c r="BW107" s="132"/>
      <c r="BX107" s="134"/>
      <c r="BY107" s="132"/>
      <c r="BZ107" s="132"/>
      <c r="CA107" s="132"/>
      <c r="CB107" s="133"/>
      <c r="CC107" s="114" t="str">
        <f t="shared" si="1"/>
        <v>$ 25,800,000</v>
      </c>
      <c r="CD107" s="115" t="str">
        <f t="shared" si="5"/>
        <v>294</v>
      </c>
      <c r="CE107" s="94"/>
      <c r="CF107" s="141" t="str">
        <f>AM107</f>
        <v>6/09/2021</v>
      </c>
      <c r="CG107" s="117" t="s">
        <v>136</v>
      </c>
      <c r="CH107" s="103" t="s">
        <v>1388</v>
      </c>
      <c r="CI107" s="118" t="s">
        <v>1389</v>
      </c>
      <c r="CJ107" s="84"/>
      <c r="CK107" s="84"/>
      <c r="CL107" s="101" t="s">
        <v>1447</v>
      </c>
      <c r="CM107" s="101">
        <v>44263.0</v>
      </c>
      <c r="CN107" s="119" t="s">
        <v>1484</v>
      </c>
      <c r="CO107" s="120" t="s">
        <v>1485</v>
      </c>
      <c r="CP107" s="121" t="s">
        <v>608</v>
      </c>
      <c r="CQ107" s="89"/>
      <c r="CR107" s="108"/>
      <c r="CS107" s="89"/>
      <c r="CT107" s="102"/>
      <c r="CU107" s="90"/>
      <c r="CV107" s="105"/>
      <c r="CW107" s="102"/>
      <c r="CX107" s="118"/>
      <c r="CY107" s="123" t="s">
        <v>175</v>
      </c>
      <c r="CZ107" s="103" t="s">
        <v>143</v>
      </c>
      <c r="DA107" s="103" t="s">
        <v>144</v>
      </c>
      <c r="DB107" s="103"/>
      <c r="DC107" s="123" t="s">
        <v>146</v>
      </c>
      <c r="DD107" s="84"/>
      <c r="DE107" s="84"/>
      <c r="DF107" s="84"/>
      <c r="DG107" s="84"/>
      <c r="DH107" s="52"/>
      <c r="DI107" s="52"/>
      <c r="DJ107" s="52"/>
      <c r="DK107" s="52"/>
      <c r="DL107" s="52"/>
      <c r="DM107" s="52"/>
    </row>
    <row r="108" ht="25.5" customHeight="1">
      <c r="A108" s="124">
        <v>106.0</v>
      </c>
      <c r="B108" s="86" t="s">
        <v>120</v>
      </c>
      <c r="C108" s="87" t="s">
        <v>1486</v>
      </c>
      <c r="D108" s="88" t="s">
        <v>1487</v>
      </c>
      <c r="E108" s="89" t="s">
        <v>123</v>
      </c>
      <c r="F108" s="89" t="s">
        <v>124</v>
      </c>
      <c r="G108" s="90">
        <v>1.94946E7</v>
      </c>
      <c r="H108" s="90">
        <v>8.0</v>
      </c>
      <c r="I108" s="89" t="s">
        <v>149</v>
      </c>
      <c r="J108" s="137">
        <v>22932.0</v>
      </c>
      <c r="K108" s="138">
        <v>13.0</v>
      </c>
      <c r="L108" s="139">
        <v>10.0</v>
      </c>
      <c r="M108" s="139">
        <v>1962.0</v>
      </c>
      <c r="N108" s="127" t="s">
        <v>198</v>
      </c>
      <c r="O108" s="155" t="s">
        <v>1488</v>
      </c>
      <c r="P108" s="92" t="s">
        <v>152</v>
      </c>
      <c r="Q108" s="87">
        <v>3.016198986E9</v>
      </c>
      <c r="R108" s="93" t="s">
        <v>1489</v>
      </c>
      <c r="S108" s="93" t="s">
        <v>1490</v>
      </c>
      <c r="T108" s="103" t="s">
        <v>183</v>
      </c>
      <c r="U108" s="92" t="s">
        <v>272</v>
      </c>
      <c r="V108" s="128" t="s">
        <v>157</v>
      </c>
      <c r="W108" s="88">
        <v>4.0</v>
      </c>
      <c r="X108" s="87" t="s">
        <v>158</v>
      </c>
      <c r="Y108" s="117" t="s">
        <v>1491</v>
      </c>
      <c r="Z108" s="130" t="s">
        <v>284</v>
      </c>
      <c r="AA108" s="87" t="s">
        <v>1492</v>
      </c>
      <c r="AB108" s="94" t="s">
        <v>130</v>
      </c>
      <c r="AC108" s="130" t="s">
        <v>161</v>
      </c>
      <c r="AD108" s="87" t="s">
        <v>1493</v>
      </c>
      <c r="AE108" s="95" t="s">
        <v>286</v>
      </c>
      <c r="AF108" s="131" t="s">
        <v>287</v>
      </c>
      <c r="AG108" s="97">
        <v>534.0</v>
      </c>
      <c r="AH108" s="98">
        <v>1.5E8</v>
      </c>
      <c r="AI108" s="99">
        <v>44259.0</v>
      </c>
      <c r="AJ108" s="100">
        <v>57557.0</v>
      </c>
      <c r="AK108" s="101" t="s">
        <v>1447</v>
      </c>
      <c r="AL108" s="101">
        <v>44263.0</v>
      </c>
      <c r="AM108" s="101">
        <v>44561.0</v>
      </c>
      <c r="AN108" s="127">
        <v>9.0</v>
      </c>
      <c r="AO108" s="87">
        <v>24.0</v>
      </c>
      <c r="AP108" s="103" t="str">
        <f>(AN108*30)+AO108</f>
        <v>294</v>
      </c>
      <c r="AQ108" s="87" t="s">
        <v>1448</v>
      </c>
      <c r="AR108" s="104">
        <v>4.9E7</v>
      </c>
      <c r="AS108" s="104">
        <v>5000000.0</v>
      </c>
      <c r="AT108" s="106" t="s">
        <v>1494</v>
      </c>
      <c r="AU108" s="104">
        <v>4.9E7</v>
      </c>
      <c r="AV108" s="107">
        <v>44263.0</v>
      </c>
      <c r="AW108" s="108" t="s">
        <v>1495</v>
      </c>
      <c r="AX108" s="84"/>
      <c r="AY108" s="84"/>
      <c r="AZ108" s="84"/>
      <c r="BA108" s="84"/>
      <c r="BB108" s="84"/>
      <c r="BC108" s="84"/>
      <c r="BD108" s="84"/>
      <c r="BE108" s="84"/>
      <c r="BF108" s="84"/>
      <c r="BG108" s="130"/>
      <c r="BH108" s="84"/>
      <c r="BI108" s="84"/>
      <c r="BJ108" s="84"/>
      <c r="BK108" s="84"/>
      <c r="BL108" s="84"/>
      <c r="BM108" s="84"/>
      <c r="BN108" s="84"/>
      <c r="BO108" s="84"/>
      <c r="BP108" s="84"/>
      <c r="BQ108" s="84"/>
      <c r="BR108" s="84"/>
      <c r="BS108" s="84"/>
      <c r="BT108" s="84"/>
      <c r="BU108" s="132" t="s">
        <v>168</v>
      </c>
      <c r="BV108" s="133">
        <v>44561.0</v>
      </c>
      <c r="BW108" s="132">
        <v>65142.0</v>
      </c>
      <c r="BX108" s="134">
        <v>1666667.0</v>
      </c>
      <c r="BY108" s="132">
        <v>936.0</v>
      </c>
      <c r="BZ108" s="132">
        <v>1232.0</v>
      </c>
      <c r="CA108" s="132">
        <v>10.0</v>
      </c>
      <c r="CB108" s="133">
        <v>44571.0</v>
      </c>
      <c r="CC108" s="114" t="str">
        <f t="shared" si="1"/>
        <v>$ 49,000,000</v>
      </c>
      <c r="CD108" s="115" t="str">
        <f t="shared" si="5"/>
        <v>190</v>
      </c>
      <c r="CE108" s="94"/>
      <c r="CF108" s="162">
        <v>44571.0</v>
      </c>
      <c r="CG108" s="117" t="s">
        <v>169</v>
      </c>
      <c r="CH108" s="103" t="s">
        <v>757</v>
      </c>
      <c r="CI108" s="118" t="s">
        <v>279</v>
      </c>
      <c r="CJ108" s="84"/>
      <c r="CK108" s="84"/>
      <c r="CL108" s="101" t="s">
        <v>1447</v>
      </c>
      <c r="CM108" s="101">
        <v>44263.0</v>
      </c>
      <c r="CN108" s="119" t="s">
        <v>1496</v>
      </c>
      <c r="CO108" s="120" t="s">
        <v>1497</v>
      </c>
      <c r="CP108" s="121" t="s">
        <v>141</v>
      </c>
      <c r="CQ108" s="89"/>
      <c r="CR108" s="108"/>
      <c r="CS108" s="89"/>
      <c r="CT108" s="102"/>
      <c r="CU108" s="90"/>
      <c r="CV108" s="105"/>
      <c r="CW108" s="102"/>
      <c r="CX108" s="123"/>
      <c r="CY108" s="123" t="s">
        <v>175</v>
      </c>
      <c r="CZ108" s="103" t="s">
        <v>143</v>
      </c>
      <c r="DA108" s="103" t="s">
        <v>144</v>
      </c>
      <c r="DB108" s="103"/>
      <c r="DC108" s="123" t="s">
        <v>146</v>
      </c>
      <c r="DD108" s="84"/>
      <c r="DE108" s="84"/>
      <c r="DF108" s="84"/>
      <c r="DG108" s="84"/>
      <c r="DH108" s="52"/>
      <c r="DI108" s="52"/>
      <c r="DJ108" s="52"/>
      <c r="DK108" s="52"/>
      <c r="DL108" s="52"/>
      <c r="DM108" s="52"/>
    </row>
    <row r="109" ht="25.5" customHeight="1">
      <c r="A109" s="124">
        <v>107.0</v>
      </c>
      <c r="B109" s="86" t="s">
        <v>120</v>
      </c>
      <c r="C109" s="87" t="s">
        <v>1498</v>
      </c>
      <c r="D109" s="88" t="s">
        <v>1499</v>
      </c>
      <c r="E109" s="89" t="s">
        <v>123</v>
      </c>
      <c r="F109" s="89" t="s">
        <v>124</v>
      </c>
      <c r="G109" s="90">
        <v>1.022929615E9</v>
      </c>
      <c r="H109" s="90">
        <v>9.0</v>
      </c>
      <c r="I109" s="89" t="s">
        <v>125</v>
      </c>
      <c r="J109" s="137">
        <v>31750.0</v>
      </c>
      <c r="K109" s="138">
        <v>4.0</v>
      </c>
      <c r="L109" s="139">
        <v>12.0</v>
      </c>
      <c r="M109" s="139">
        <v>1986.0</v>
      </c>
      <c r="N109" s="127" t="s">
        <v>198</v>
      </c>
      <c r="O109" s="87" t="s">
        <v>1500</v>
      </c>
      <c r="P109" s="92" t="s">
        <v>269</v>
      </c>
      <c r="Q109" s="87">
        <v>3.123020445E9</v>
      </c>
      <c r="R109" s="93" t="s">
        <v>1501</v>
      </c>
      <c r="S109" s="93" t="s">
        <v>1502</v>
      </c>
      <c r="T109" s="103" t="s">
        <v>803</v>
      </c>
      <c r="U109" s="92" t="s">
        <v>233</v>
      </c>
      <c r="V109" s="128" t="s">
        <v>157</v>
      </c>
      <c r="W109" s="88">
        <v>1.0</v>
      </c>
      <c r="X109" s="87" t="s">
        <v>741</v>
      </c>
      <c r="Y109" s="117" t="s">
        <v>741</v>
      </c>
      <c r="Z109" s="130" t="s">
        <v>1503</v>
      </c>
      <c r="AA109" s="87" t="s">
        <v>1504</v>
      </c>
      <c r="AB109" s="94" t="s">
        <v>130</v>
      </c>
      <c r="AC109" s="130" t="s">
        <v>161</v>
      </c>
      <c r="AD109" s="87" t="s">
        <v>1107</v>
      </c>
      <c r="AE109" s="95" t="s">
        <v>286</v>
      </c>
      <c r="AF109" s="131" t="s">
        <v>287</v>
      </c>
      <c r="AG109" s="97">
        <v>485.0</v>
      </c>
      <c r="AH109" s="98">
        <v>5.52E7</v>
      </c>
      <c r="AI109" s="99">
        <v>44251.0</v>
      </c>
      <c r="AJ109" s="100">
        <v>56817.0</v>
      </c>
      <c r="AK109" s="101" t="s">
        <v>1447</v>
      </c>
      <c r="AL109" s="101">
        <v>44263.0</v>
      </c>
      <c r="AM109" s="101">
        <v>44445.0</v>
      </c>
      <c r="AN109" s="127">
        <v>6.0</v>
      </c>
      <c r="AO109" s="87">
        <v>0.0</v>
      </c>
      <c r="AP109" s="103">
        <v>180.0</v>
      </c>
      <c r="AQ109" s="87" t="s">
        <v>288</v>
      </c>
      <c r="AR109" s="104">
        <v>1.38E7</v>
      </c>
      <c r="AS109" s="104">
        <v>2300000.0</v>
      </c>
      <c r="AT109" s="106" t="s">
        <v>1505</v>
      </c>
      <c r="AU109" s="104">
        <v>1.38E7</v>
      </c>
      <c r="AV109" s="107">
        <v>44263.0</v>
      </c>
      <c r="AW109" s="108" t="s">
        <v>1506</v>
      </c>
      <c r="AX109" s="84"/>
      <c r="AY109" s="84"/>
      <c r="AZ109" s="84"/>
      <c r="BA109" s="84"/>
      <c r="BB109" s="84"/>
      <c r="BC109" s="84"/>
      <c r="BD109" s="84"/>
      <c r="BE109" s="84"/>
      <c r="BF109" s="84"/>
      <c r="BG109" s="130"/>
      <c r="BH109" s="84"/>
      <c r="BI109" s="84"/>
      <c r="BJ109" s="84"/>
      <c r="BK109" s="84"/>
      <c r="BL109" s="84"/>
      <c r="BM109" s="84"/>
      <c r="BN109" s="84"/>
      <c r="BO109" s="84"/>
      <c r="BP109" s="84"/>
      <c r="BQ109" s="84"/>
      <c r="BR109" s="84"/>
      <c r="BS109" s="84"/>
      <c r="BT109" s="84"/>
      <c r="BU109" s="132"/>
      <c r="BV109" s="133"/>
      <c r="BW109" s="132"/>
      <c r="BX109" s="134"/>
      <c r="BY109" s="132"/>
      <c r="BZ109" s="132"/>
      <c r="CA109" s="132"/>
      <c r="CB109" s="133"/>
      <c r="CC109" s="114" t="str">
        <f t="shared" si="1"/>
        <v>$ 13,800,000</v>
      </c>
      <c r="CD109" s="115" t="str">
        <f t="shared" si="5"/>
        <v>293</v>
      </c>
      <c r="CE109" s="94"/>
      <c r="CF109" s="141" t="str">
        <f t="shared" ref="CF109:CF110" si="8">AM109</f>
        <v>6/09/2021</v>
      </c>
      <c r="CG109" s="117" t="s">
        <v>136</v>
      </c>
      <c r="CH109" s="103" t="s">
        <v>1503</v>
      </c>
      <c r="CI109" s="130" t="s">
        <v>1507</v>
      </c>
      <c r="CJ109" s="84"/>
      <c r="CK109" s="84"/>
      <c r="CL109" s="101" t="s">
        <v>1447</v>
      </c>
      <c r="CM109" s="101">
        <v>44263.0</v>
      </c>
      <c r="CN109" s="119" t="s">
        <v>1508</v>
      </c>
      <c r="CO109" s="120" t="s">
        <v>1509</v>
      </c>
      <c r="CP109" s="121" t="s">
        <v>420</v>
      </c>
      <c r="CQ109" s="89"/>
      <c r="CR109" s="108"/>
      <c r="CS109" s="89"/>
      <c r="CT109" s="102"/>
      <c r="CU109" s="90"/>
      <c r="CV109" s="105"/>
      <c r="CW109" s="102"/>
      <c r="CX109" s="123"/>
      <c r="CY109" s="123" t="s">
        <v>175</v>
      </c>
      <c r="CZ109" s="103" t="s">
        <v>143</v>
      </c>
      <c r="DA109" s="103" t="s">
        <v>205</v>
      </c>
      <c r="DB109" s="103"/>
      <c r="DC109" s="123" t="s">
        <v>146</v>
      </c>
      <c r="DD109" s="84"/>
      <c r="DE109" s="84"/>
      <c r="DF109" s="84"/>
      <c r="DG109" s="84"/>
      <c r="DH109" s="52"/>
      <c r="DI109" s="52"/>
      <c r="DJ109" s="52"/>
      <c r="DK109" s="52"/>
      <c r="DL109" s="52"/>
      <c r="DM109" s="52"/>
    </row>
    <row r="110" ht="25.5" customHeight="1">
      <c r="A110" s="124">
        <v>108.0</v>
      </c>
      <c r="B110" s="86" t="s">
        <v>120</v>
      </c>
      <c r="C110" s="87" t="s">
        <v>1510</v>
      </c>
      <c r="D110" s="88" t="s">
        <v>1511</v>
      </c>
      <c r="E110" s="89" t="s">
        <v>123</v>
      </c>
      <c r="F110" s="89" t="s">
        <v>124</v>
      </c>
      <c r="G110" s="90">
        <v>8.0184919E7</v>
      </c>
      <c r="H110" s="90">
        <v>3.0</v>
      </c>
      <c r="I110" s="89" t="s">
        <v>149</v>
      </c>
      <c r="J110" s="137">
        <v>29763.0</v>
      </c>
      <c r="K110" s="138">
        <v>26.0</v>
      </c>
      <c r="L110" s="139">
        <v>6.0</v>
      </c>
      <c r="M110" s="139">
        <v>1981.0</v>
      </c>
      <c r="N110" s="127" t="s">
        <v>799</v>
      </c>
      <c r="O110" s="87" t="s">
        <v>1512</v>
      </c>
      <c r="P110" s="92" t="s">
        <v>127</v>
      </c>
      <c r="Q110" s="87">
        <v>3.192558047E9</v>
      </c>
      <c r="R110" s="93" t="s">
        <v>1513</v>
      </c>
      <c r="S110" s="93" t="s">
        <v>1514</v>
      </c>
      <c r="T110" s="103" t="s">
        <v>258</v>
      </c>
      <c r="U110" s="92" t="s">
        <v>184</v>
      </c>
      <c r="V110" s="128" t="s">
        <v>157</v>
      </c>
      <c r="W110" s="88">
        <v>3.0</v>
      </c>
      <c r="X110" s="87" t="s">
        <v>158</v>
      </c>
      <c r="Y110" s="117" t="s">
        <v>1130</v>
      </c>
      <c r="Z110" s="130" t="s">
        <v>1515</v>
      </c>
      <c r="AA110" s="87" t="s">
        <v>1516</v>
      </c>
      <c r="AB110" s="94" t="s">
        <v>130</v>
      </c>
      <c r="AC110" s="130" t="s">
        <v>161</v>
      </c>
      <c r="AD110" s="87" t="s">
        <v>1517</v>
      </c>
      <c r="AE110" s="95" t="s">
        <v>1518</v>
      </c>
      <c r="AF110" s="131" t="s">
        <v>1519</v>
      </c>
      <c r="AG110" s="97">
        <v>497.0</v>
      </c>
      <c r="AH110" s="98">
        <v>4.3E7</v>
      </c>
      <c r="AI110" s="99">
        <v>44253.0</v>
      </c>
      <c r="AJ110" s="100">
        <v>56871.0</v>
      </c>
      <c r="AK110" s="101" t="s">
        <v>1520</v>
      </c>
      <c r="AL110" s="101">
        <v>44264.0</v>
      </c>
      <c r="AM110" s="101">
        <v>44561.0</v>
      </c>
      <c r="AN110" s="127">
        <v>9.0</v>
      </c>
      <c r="AO110" s="87">
        <v>23.0</v>
      </c>
      <c r="AP110" s="103" t="str">
        <f t="shared" ref="AP110:AP114" si="9">(AN110*30)+AO110</f>
        <v>293</v>
      </c>
      <c r="AQ110" s="87" t="s">
        <v>1521</v>
      </c>
      <c r="AR110" s="104">
        <v>4.1996667E7</v>
      </c>
      <c r="AS110" s="104">
        <v>4300000.0</v>
      </c>
      <c r="AT110" s="106" t="s">
        <v>1522</v>
      </c>
      <c r="AU110" s="104">
        <v>4.1996667E7</v>
      </c>
      <c r="AV110" s="107">
        <v>44264.0</v>
      </c>
      <c r="AW110" s="108" t="s">
        <v>1523</v>
      </c>
      <c r="AX110" s="84"/>
      <c r="AY110" s="84"/>
      <c r="AZ110" s="84"/>
      <c r="BA110" s="84"/>
      <c r="BB110" s="84"/>
      <c r="BC110" s="84"/>
      <c r="BD110" s="84"/>
      <c r="BE110" s="84"/>
      <c r="BF110" s="84"/>
      <c r="BG110" s="130"/>
      <c r="BH110" s="84"/>
      <c r="BI110" s="84"/>
      <c r="BJ110" s="84"/>
      <c r="BK110" s="84"/>
      <c r="BL110" s="84"/>
      <c r="BM110" s="84"/>
      <c r="BN110" s="84"/>
      <c r="BO110" s="84"/>
      <c r="BP110" s="84"/>
      <c r="BQ110" s="84"/>
      <c r="BR110" s="84"/>
      <c r="BS110" s="84"/>
      <c r="BT110" s="84"/>
      <c r="BU110" s="132"/>
      <c r="BV110" s="133"/>
      <c r="BW110" s="132"/>
      <c r="BX110" s="134"/>
      <c r="BY110" s="132"/>
      <c r="BZ110" s="132"/>
      <c r="CA110" s="132"/>
      <c r="CB110" s="133"/>
      <c r="CC110" s="114" t="str">
        <f t="shared" si="1"/>
        <v>$ 41,996,667</v>
      </c>
      <c r="CD110" s="115" t="str">
        <f t="shared" si="5"/>
        <v>293</v>
      </c>
      <c r="CE110" s="94"/>
      <c r="CF110" s="141" t="str">
        <f t="shared" si="8"/>
        <v>31/12/2021</v>
      </c>
      <c r="CG110" s="117" t="s">
        <v>136</v>
      </c>
      <c r="CH110" s="103" t="s">
        <v>495</v>
      </c>
      <c r="CI110" s="118" t="s">
        <v>1524</v>
      </c>
      <c r="CJ110" s="84"/>
      <c r="CK110" s="84"/>
      <c r="CL110" s="101" t="s">
        <v>1520</v>
      </c>
      <c r="CM110" s="101">
        <v>44264.0</v>
      </c>
      <c r="CN110" s="119" t="s">
        <v>1525</v>
      </c>
      <c r="CO110" s="120" t="s">
        <v>1526</v>
      </c>
      <c r="CP110" s="121" t="s">
        <v>736</v>
      </c>
      <c r="CQ110" s="89"/>
      <c r="CR110" s="108"/>
      <c r="CS110" s="89"/>
      <c r="CT110" s="102"/>
      <c r="CU110" s="90"/>
      <c r="CV110" s="105"/>
      <c r="CW110" s="102"/>
      <c r="CX110" s="123"/>
      <c r="CY110" s="123" t="s">
        <v>175</v>
      </c>
      <c r="CZ110" s="103" t="s">
        <v>143</v>
      </c>
      <c r="DA110" s="103" t="s">
        <v>144</v>
      </c>
      <c r="DB110" s="103"/>
      <c r="DC110" s="123" t="s">
        <v>146</v>
      </c>
      <c r="DD110" s="84"/>
      <c r="DE110" s="84"/>
      <c r="DF110" s="84"/>
      <c r="DG110" s="84"/>
      <c r="DH110" s="52"/>
      <c r="DI110" s="52"/>
      <c r="DJ110" s="52"/>
      <c r="DK110" s="52"/>
      <c r="DL110" s="52"/>
      <c r="DM110" s="52"/>
    </row>
    <row r="111" ht="25.5" customHeight="1">
      <c r="A111" s="124">
        <v>109.0</v>
      </c>
      <c r="B111" s="86" t="s">
        <v>120</v>
      </c>
      <c r="C111" s="87" t="s">
        <v>1527</v>
      </c>
      <c r="D111" s="88" t="s">
        <v>1528</v>
      </c>
      <c r="E111" s="89" t="s">
        <v>123</v>
      </c>
      <c r="F111" s="89" t="s">
        <v>124</v>
      </c>
      <c r="G111" s="90">
        <v>7.9890536E7</v>
      </c>
      <c r="H111" s="90">
        <v>0.0</v>
      </c>
      <c r="I111" s="89" t="s">
        <v>149</v>
      </c>
      <c r="J111" s="163">
        <v>28175.0</v>
      </c>
      <c r="K111" s="164">
        <v>19.0</v>
      </c>
      <c r="L111" s="165">
        <v>2.0</v>
      </c>
      <c r="M111" s="165">
        <v>1977.0</v>
      </c>
      <c r="N111" s="127" t="s">
        <v>1529</v>
      </c>
      <c r="O111" s="87" t="s">
        <v>1530</v>
      </c>
      <c r="P111" s="92" t="s">
        <v>399</v>
      </c>
      <c r="Q111" s="87">
        <v>3.11505261E9</v>
      </c>
      <c r="R111" s="93" t="s">
        <v>1531</v>
      </c>
      <c r="S111" s="93" t="s">
        <v>1531</v>
      </c>
      <c r="T111" s="103" t="s">
        <v>258</v>
      </c>
      <c r="U111" s="92" t="s">
        <v>272</v>
      </c>
      <c r="V111" s="128" t="s">
        <v>157</v>
      </c>
      <c r="W111" s="88">
        <v>3.0</v>
      </c>
      <c r="X111" s="87" t="s">
        <v>158</v>
      </c>
      <c r="Y111" s="117" t="s">
        <v>300</v>
      </c>
      <c r="Z111" s="130" t="s">
        <v>284</v>
      </c>
      <c r="AA111" s="87" t="s">
        <v>1532</v>
      </c>
      <c r="AB111" s="94" t="s">
        <v>130</v>
      </c>
      <c r="AC111" s="130" t="s">
        <v>161</v>
      </c>
      <c r="AD111" s="87" t="s">
        <v>1533</v>
      </c>
      <c r="AE111" s="95" t="s">
        <v>286</v>
      </c>
      <c r="AF111" s="131" t="s">
        <v>287</v>
      </c>
      <c r="AG111" s="97">
        <v>540.0</v>
      </c>
      <c r="AH111" s="98">
        <v>4.5E7</v>
      </c>
      <c r="AI111" s="99">
        <v>44260.0</v>
      </c>
      <c r="AJ111" s="100">
        <v>56833.0</v>
      </c>
      <c r="AK111" s="101" t="s">
        <v>1520</v>
      </c>
      <c r="AL111" s="101">
        <v>44264.0</v>
      </c>
      <c r="AM111" s="101">
        <v>44561.0</v>
      </c>
      <c r="AN111" s="127">
        <v>9.0</v>
      </c>
      <c r="AO111" s="87">
        <v>23.0</v>
      </c>
      <c r="AP111" s="103" t="str">
        <f t="shared" si="9"/>
        <v>293</v>
      </c>
      <c r="AQ111" s="87" t="s">
        <v>1521</v>
      </c>
      <c r="AR111" s="104">
        <v>4.395E7</v>
      </c>
      <c r="AS111" s="104">
        <v>4500000.0</v>
      </c>
      <c r="AT111" s="106" t="s">
        <v>1534</v>
      </c>
      <c r="AU111" s="104">
        <v>4.395E7</v>
      </c>
      <c r="AV111" s="107">
        <v>44264.0</v>
      </c>
      <c r="AW111" s="108" t="s">
        <v>1535</v>
      </c>
      <c r="AX111" s="84"/>
      <c r="AY111" s="84"/>
      <c r="AZ111" s="84"/>
      <c r="BA111" s="84"/>
      <c r="BB111" s="84"/>
      <c r="BC111" s="84"/>
      <c r="BD111" s="84"/>
      <c r="BE111" s="84"/>
      <c r="BF111" s="84"/>
      <c r="BG111" s="130"/>
      <c r="BH111" s="84"/>
      <c r="BI111" s="84"/>
      <c r="BJ111" s="84"/>
      <c r="BK111" s="84"/>
      <c r="BL111" s="84"/>
      <c r="BM111" s="84"/>
      <c r="BN111" s="84"/>
      <c r="BO111" s="84"/>
      <c r="BP111" s="84"/>
      <c r="BQ111" s="84"/>
      <c r="BR111" s="84"/>
      <c r="BS111" s="84"/>
      <c r="BT111" s="84"/>
      <c r="BU111" s="132" t="s">
        <v>168</v>
      </c>
      <c r="BV111" s="133">
        <v>44561.0</v>
      </c>
      <c r="BW111" s="132">
        <v>68967.0</v>
      </c>
      <c r="BX111" s="134">
        <v>1500000.0</v>
      </c>
      <c r="BY111" s="132">
        <v>1068.0</v>
      </c>
      <c r="BZ111" s="132">
        <v>1220.0</v>
      </c>
      <c r="CA111" s="132">
        <v>10.0</v>
      </c>
      <c r="CB111" s="133">
        <v>44571.0</v>
      </c>
      <c r="CC111" s="114" t="str">
        <f t="shared" si="1"/>
        <v>$ 43,950,000</v>
      </c>
      <c r="CD111" s="115" t="str">
        <f t="shared" si="5"/>
        <v>303</v>
      </c>
      <c r="CE111" s="94"/>
      <c r="CF111" s="162">
        <v>44571.0</v>
      </c>
      <c r="CG111" s="117" t="s">
        <v>169</v>
      </c>
      <c r="CH111" s="103" t="s">
        <v>757</v>
      </c>
      <c r="CI111" s="118" t="s">
        <v>279</v>
      </c>
      <c r="CJ111" s="84"/>
      <c r="CK111" s="84"/>
      <c r="CL111" s="101" t="s">
        <v>1520</v>
      </c>
      <c r="CM111" s="101">
        <v>44264.0</v>
      </c>
      <c r="CN111" s="119" t="s">
        <v>1536</v>
      </c>
      <c r="CO111" s="120" t="s">
        <v>1537</v>
      </c>
      <c r="CP111" s="121" t="s">
        <v>736</v>
      </c>
      <c r="CQ111" s="89"/>
      <c r="CR111" s="108"/>
      <c r="CS111" s="89"/>
      <c r="CT111" s="102"/>
      <c r="CU111" s="90"/>
      <c r="CV111" s="105"/>
      <c r="CW111" s="102"/>
      <c r="CX111" s="123"/>
      <c r="CY111" s="123" t="s">
        <v>175</v>
      </c>
      <c r="CZ111" s="103" t="s">
        <v>143</v>
      </c>
      <c r="DA111" s="103" t="s">
        <v>144</v>
      </c>
      <c r="DB111" s="103"/>
      <c r="DC111" s="123" t="s">
        <v>146</v>
      </c>
      <c r="DD111" s="84"/>
      <c r="DE111" s="84"/>
      <c r="DF111" s="84"/>
      <c r="DG111" s="84"/>
      <c r="DH111" s="52"/>
      <c r="DI111" s="52"/>
      <c r="DJ111" s="52"/>
      <c r="DK111" s="52"/>
      <c r="DL111" s="52"/>
      <c r="DM111" s="52"/>
    </row>
    <row r="112" ht="25.5" customHeight="1">
      <c r="A112" s="124">
        <v>110.0</v>
      </c>
      <c r="B112" s="86" t="s">
        <v>120</v>
      </c>
      <c r="C112" s="87" t="s">
        <v>1538</v>
      </c>
      <c r="D112" s="88" t="s">
        <v>1539</v>
      </c>
      <c r="E112" s="89" t="s">
        <v>123</v>
      </c>
      <c r="F112" s="89" t="s">
        <v>124</v>
      </c>
      <c r="G112" s="90">
        <v>1.022980075E9</v>
      </c>
      <c r="H112" s="90">
        <v>7.0</v>
      </c>
      <c r="I112" s="89" t="s">
        <v>149</v>
      </c>
      <c r="J112" s="137">
        <v>33867.0</v>
      </c>
      <c r="K112" s="138">
        <v>20.0</v>
      </c>
      <c r="L112" s="139">
        <v>9.0</v>
      </c>
      <c r="M112" s="139">
        <v>1992.0</v>
      </c>
      <c r="N112" s="127" t="s">
        <v>198</v>
      </c>
      <c r="O112" s="87" t="s">
        <v>1540</v>
      </c>
      <c r="P112" s="92" t="s">
        <v>127</v>
      </c>
      <c r="Q112" s="87">
        <v>3.224419792E9</v>
      </c>
      <c r="R112" s="93" t="s">
        <v>1541</v>
      </c>
      <c r="S112" s="93" t="s">
        <v>1542</v>
      </c>
      <c r="T112" s="103" t="s">
        <v>183</v>
      </c>
      <c r="U112" s="92" t="s">
        <v>156</v>
      </c>
      <c r="V112" s="128" t="s">
        <v>157</v>
      </c>
      <c r="W112" s="88">
        <v>1.0</v>
      </c>
      <c r="X112" s="87" t="s">
        <v>741</v>
      </c>
      <c r="Y112" s="117" t="s">
        <v>741</v>
      </c>
      <c r="Z112" s="130" t="s">
        <v>533</v>
      </c>
      <c r="AA112" s="87" t="s">
        <v>1543</v>
      </c>
      <c r="AB112" s="94" t="s">
        <v>130</v>
      </c>
      <c r="AC112" s="130" t="s">
        <v>161</v>
      </c>
      <c r="AD112" s="87" t="s">
        <v>843</v>
      </c>
      <c r="AE112" s="95" t="s">
        <v>163</v>
      </c>
      <c r="AF112" s="131" t="s">
        <v>164</v>
      </c>
      <c r="AG112" s="97">
        <v>461.0</v>
      </c>
      <c r="AH112" s="98">
        <v>7.5E7</v>
      </c>
      <c r="AI112" s="99">
        <v>44249.0</v>
      </c>
      <c r="AJ112" s="100">
        <v>55943.0</v>
      </c>
      <c r="AK112" s="101" t="s">
        <v>1520</v>
      </c>
      <c r="AL112" s="101">
        <v>44264.0</v>
      </c>
      <c r="AM112" s="101">
        <v>44561.0</v>
      </c>
      <c r="AN112" s="127">
        <v>9.0</v>
      </c>
      <c r="AO112" s="87">
        <v>23.0</v>
      </c>
      <c r="AP112" s="103" t="str">
        <f t="shared" si="9"/>
        <v>293</v>
      </c>
      <c r="AQ112" s="87" t="s">
        <v>1521</v>
      </c>
      <c r="AR112" s="104">
        <v>2.4416659E7</v>
      </c>
      <c r="AS112" s="104">
        <v>2500000.0</v>
      </c>
      <c r="AT112" s="106" t="s">
        <v>1544</v>
      </c>
      <c r="AU112" s="104">
        <v>2.4416659E7</v>
      </c>
      <c r="AV112" s="107">
        <v>44263.0</v>
      </c>
      <c r="AW112" s="108" t="s">
        <v>1545</v>
      </c>
      <c r="AX112" s="84"/>
      <c r="AY112" s="84"/>
      <c r="AZ112" s="84"/>
      <c r="BA112" s="84"/>
      <c r="BB112" s="84"/>
      <c r="BC112" s="84"/>
      <c r="BD112" s="84"/>
      <c r="BE112" s="84"/>
      <c r="BF112" s="84"/>
      <c r="BG112" s="130"/>
      <c r="BH112" s="84"/>
      <c r="BI112" s="84"/>
      <c r="BJ112" s="84"/>
      <c r="BK112" s="84"/>
      <c r="BL112" s="84"/>
      <c r="BM112" s="84"/>
      <c r="BN112" s="84"/>
      <c r="BO112" s="84"/>
      <c r="BP112" s="84"/>
      <c r="BQ112" s="84"/>
      <c r="BR112" s="84"/>
      <c r="BS112" s="84"/>
      <c r="BT112" s="84"/>
      <c r="BU112" s="132" t="s">
        <v>168</v>
      </c>
      <c r="BV112" s="133">
        <v>44559.0</v>
      </c>
      <c r="BW112" s="132">
        <v>64298.0</v>
      </c>
      <c r="BX112" s="134">
        <v>833333.0</v>
      </c>
      <c r="BY112" s="132">
        <v>891.0</v>
      </c>
      <c r="BZ112" s="132">
        <v>1161.0</v>
      </c>
      <c r="CA112" s="132">
        <v>10.0</v>
      </c>
      <c r="CB112" s="133">
        <v>44571.0</v>
      </c>
      <c r="CC112" s="114" t="str">
        <f t="shared" si="1"/>
        <v>$ 24,416,659</v>
      </c>
      <c r="CD112" s="115" t="str">
        <f t="shared" si="5"/>
        <v>303</v>
      </c>
      <c r="CE112" s="94"/>
      <c r="CF112" s="162">
        <v>44571.0</v>
      </c>
      <c r="CG112" s="117" t="s">
        <v>169</v>
      </c>
      <c r="CH112" s="103" t="s">
        <v>170</v>
      </c>
      <c r="CI112" s="118" t="s">
        <v>249</v>
      </c>
      <c r="CJ112" s="84"/>
      <c r="CK112" s="84"/>
      <c r="CL112" s="101" t="s">
        <v>1520</v>
      </c>
      <c r="CM112" s="101">
        <v>44264.0</v>
      </c>
      <c r="CN112" s="119" t="s">
        <v>1546</v>
      </c>
      <c r="CO112" s="120" t="s">
        <v>1547</v>
      </c>
      <c r="CP112" s="121" t="s">
        <v>1123</v>
      </c>
      <c r="CQ112" s="89"/>
      <c r="CR112" s="108"/>
      <c r="CS112" s="89"/>
      <c r="CT112" s="102"/>
      <c r="CU112" s="90"/>
      <c r="CV112" s="105"/>
      <c r="CW112" s="102"/>
      <c r="CX112" s="123"/>
      <c r="CY112" s="123" t="s">
        <v>175</v>
      </c>
      <c r="CZ112" s="103" t="s">
        <v>143</v>
      </c>
      <c r="DA112" s="103" t="s">
        <v>144</v>
      </c>
      <c r="DB112" s="103"/>
      <c r="DC112" s="123" t="s">
        <v>146</v>
      </c>
      <c r="DD112" s="84"/>
      <c r="DE112" s="84"/>
      <c r="DF112" s="84"/>
      <c r="DG112" s="84"/>
      <c r="DH112" s="52"/>
      <c r="DI112" s="52"/>
      <c r="DJ112" s="52"/>
      <c r="DK112" s="52"/>
      <c r="DL112" s="52"/>
      <c r="DM112" s="52"/>
    </row>
    <row r="113" ht="25.5" customHeight="1">
      <c r="A113" s="124">
        <v>111.0</v>
      </c>
      <c r="B113" s="86" t="s">
        <v>120</v>
      </c>
      <c r="C113" s="87" t="s">
        <v>1548</v>
      </c>
      <c r="D113" s="88" t="s">
        <v>1549</v>
      </c>
      <c r="E113" s="89" t="s">
        <v>123</v>
      </c>
      <c r="F113" s="89" t="s">
        <v>124</v>
      </c>
      <c r="G113" s="90">
        <v>7.960665E7</v>
      </c>
      <c r="H113" s="90">
        <v>7.0</v>
      </c>
      <c r="I113" s="89" t="s">
        <v>149</v>
      </c>
      <c r="J113" s="137">
        <v>26608.0</v>
      </c>
      <c r="K113" s="138">
        <v>5.0</v>
      </c>
      <c r="L113" s="139">
        <v>11.0</v>
      </c>
      <c r="M113" s="139">
        <v>1972.0</v>
      </c>
      <c r="N113" s="127" t="s">
        <v>198</v>
      </c>
      <c r="O113" s="117" t="s">
        <v>1550</v>
      </c>
      <c r="P113" s="92" t="s">
        <v>593</v>
      </c>
      <c r="Q113" s="87">
        <v>3.138510007E9</v>
      </c>
      <c r="R113" s="93" t="s">
        <v>1551</v>
      </c>
      <c r="S113" s="93" t="s">
        <v>1552</v>
      </c>
      <c r="T113" s="103" t="s">
        <v>155</v>
      </c>
      <c r="U113" s="92" t="s">
        <v>184</v>
      </c>
      <c r="V113" s="128" t="s">
        <v>157</v>
      </c>
      <c r="W113" s="88">
        <v>3.0</v>
      </c>
      <c r="X113" s="87" t="s">
        <v>158</v>
      </c>
      <c r="Y113" s="117" t="s">
        <v>1397</v>
      </c>
      <c r="Z113" s="130" t="s">
        <v>1309</v>
      </c>
      <c r="AA113" s="155" t="s">
        <v>1553</v>
      </c>
      <c r="AB113" s="94" t="s">
        <v>130</v>
      </c>
      <c r="AC113" s="130" t="s">
        <v>161</v>
      </c>
      <c r="AD113" s="87" t="s">
        <v>1554</v>
      </c>
      <c r="AE113" s="95" t="s">
        <v>163</v>
      </c>
      <c r="AF113" s="131" t="s">
        <v>164</v>
      </c>
      <c r="AG113" s="97">
        <v>533.0</v>
      </c>
      <c r="AH113" s="98">
        <v>6.0E7</v>
      </c>
      <c r="AI113" s="99">
        <v>44259.0</v>
      </c>
      <c r="AJ113" s="100">
        <v>56477.0</v>
      </c>
      <c r="AK113" s="101" t="s">
        <v>1520</v>
      </c>
      <c r="AL113" s="101">
        <v>44264.0</v>
      </c>
      <c r="AM113" s="101">
        <v>44561.0</v>
      </c>
      <c r="AN113" s="127">
        <v>9.0</v>
      </c>
      <c r="AO113" s="87">
        <v>23.0</v>
      </c>
      <c r="AP113" s="103" t="str">
        <f t="shared" si="9"/>
        <v>293</v>
      </c>
      <c r="AQ113" s="87" t="s">
        <v>1521</v>
      </c>
      <c r="AR113" s="104">
        <v>5.86E7</v>
      </c>
      <c r="AS113" s="104">
        <v>6000000.0</v>
      </c>
      <c r="AT113" s="106" t="s">
        <v>1555</v>
      </c>
      <c r="AU113" s="104">
        <v>5.86E7</v>
      </c>
      <c r="AV113" s="107">
        <v>44264.0</v>
      </c>
      <c r="AW113" s="108" t="s">
        <v>1556</v>
      </c>
      <c r="AX113" s="84"/>
      <c r="AY113" s="84"/>
      <c r="AZ113" s="84"/>
      <c r="BA113" s="84"/>
      <c r="BB113" s="84"/>
      <c r="BC113" s="84"/>
      <c r="BD113" s="84"/>
      <c r="BE113" s="84"/>
      <c r="BF113" s="84"/>
      <c r="BG113" s="130"/>
      <c r="BH113" s="84"/>
      <c r="BI113" s="84"/>
      <c r="BJ113" s="84"/>
      <c r="BK113" s="84"/>
      <c r="BL113" s="84"/>
      <c r="BM113" s="84"/>
      <c r="BN113" s="84"/>
      <c r="BO113" s="84"/>
      <c r="BP113" s="84"/>
      <c r="BQ113" s="84"/>
      <c r="BR113" s="84"/>
      <c r="BS113" s="84"/>
      <c r="BT113" s="84"/>
      <c r="BU113" s="132" t="s">
        <v>168</v>
      </c>
      <c r="BV113" s="133">
        <v>44559.0</v>
      </c>
      <c r="BW113" s="132">
        <v>69150.0</v>
      </c>
      <c r="BX113" s="134">
        <v>2000000.0</v>
      </c>
      <c r="BY113" s="132">
        <v>892.0</v>
      </c>
      <c r="BZ113" s="132">
        <v>1152.0</v>
      </c>
      <c r="CA113" s="132">
        <v>10.0</v>
      </c>
      <c r="CB113" s="133">
        <v>44571.0</v>
      </c>
      <c r="CC113" s="114" t="str">
        <f t="shared" si="1"/>
        <v>$ 58,600,000</v>
      </c>
      <c r="CD113" s="115" t="str">
        <f t="shared" si="5"/>
        <v>302</v>
      </c>
      <c r="CE113" s="94"/>
      <c r="CF113" s="162">
        <v>44571.0</v>
      </c>
      <c r="CG113" s="117" t="s">
        <v>169</v>
      </c>
      <c r="CH113" s="103" t="s">
        <v>1309</v>
      </c>
      <c r="CI113" s="118" t="s">
        <v>1314</v>
      </c>
      <c r="CJ113" s="84"/>
      <c r="CK113" s="84"/>
      <c r="CL113" s="101" t="s">
        <v>1520</v>
      </c>
      <c r="CM113" s="101">
        <v>44264.0</v>
      </c>
      <c r="CN113" s="119" t="s">
        <v>1557</v>
      </c>
      <c r="CO113" s="120" t="s">
        <v>1558</v>
      </c>
      <c r="CP113" s="121" t="s">
        <v>1123</v>
      </c>
      <c r="CQ113" s="89"/>
      <c r="CR113" s="108"/>
      <c r="CS113" s="89"/>
      <c r="CT113" s="102"/>
      <c r="CU113" s="90"/>
      <c r="CV113" s="105"/>
      <c r="CW113" s="102"/>
      <c r="CX113" s="123"/>
      <c r="CY113" s="123" t="s">
        <v>175</v>
      </c>
      <c r="CZ113" s="103" t="s">
        <v>143</v>
      </c>
      <c r="DA113" s="103" t="s">
        <v>144</v>
      </c>
      <c r="DB113" s="103"/>
      <c r="DC113" s="123" t="s">
        <v>146</v>
      </c>
      <c r="DD113" s="84"/>
      <c r="DE113" s="84"/>
      <c r="DF113" s="84"/>
      <c r="DG113" s="84"/>
      <c r="DH113" s="52"/>
      <c r="DI113" s="52"/>
      <c r="DJ113" s="52"/>
      <c r="DK113" s="52"/>
      <c r="DL113" s="52"/>
      <c r="DM113" s="52"/>
    </row>
    <row r="114" ht="25.5" customHeight="1">
      <c r="A114" s="124">
        <v>112.0</v>
      </c>
      <c r="B114" s="86" t="s">
        <v>120</v>
      </c>
      <c r="C114" s="87" t="s">
        <v>1559</v>
      </c>
      <c r="D114" s="88" t="s">
        <v>1560</v>
      </c>
      <c r="E114" s="89" t="s">
        <v>123</v>
      </c>
      <c r="F114" s="89" t="s">
        <v>124</v>
      </c>
      <c r="G114" s="90">
        <v>1.022940389E9</v>
      </c>
      <c r="H114" s="90">
        <v>3.0</v>
      </c>
      <c r="I114" s="89" t="s">
        <v>125</v>
      </c>
      <c r="J114" s="163">
        <v>32130.0</v>
      </c>
      <c r="K114" s="164">
        <v>19.0</v>
      </c>
      <c r="L114" s="165">
        <v>12.0</v>
      </c>
      <c r="M114" s="165">
        <v>1987.0</v>
      </c>
      <c r="N114" s="127" t="s">
        <v>198</v>
      </c>
      <c r="O114" s="94" t="s">
        <v>1561</v>
      </c>
      <c r="P114" s="92" t="s">
        <v>127</v>
      </c>
      <c r="Q114" s="87">
        <v>3.125976203E9</v>
      </c>
      <c r="R114" s="93" t="s">
        <v>1562</v>
      </c>
      <c r="S114" s="93" t="s">
        <v>1563</v>
      </c>
      <c r="T114" s="103" t="s">
        <v>258</v>
      </c>
      <c r="U114" s="92" t="s">
        <v>272</v>
      </c>
      <c r="V114" s="128" t="s">
        <v>157</v>
      </c>
      <c r="W114" s="88">
        <v>1.0</v>
      </c>
      <c r="X114" s="87" t="s">
        <v>218</v>
      </c>
      <c r="Y114" s="117" t="s">
        <v>1564</v>
      </c>
      <c r="Z114" s="130" t="s">
        <v>144</v>
      </c>
      <c r="AA114" s="87" t="s">
        <v>1565</v>
      </c>
      <c r="AB114" s="94" t="s">
        <v>130</v>
      </c>
      <c r="AC114" s="130" t="s">
        <v>161</v>
      </c>
      <c r="AD114" s="87" t="s">
        <v>1566</v>
      </c>
      <c r="AE114" s="95" t="s">
        <v>163</v>
      </c>
      <c r="AF114" s="131" t="s">
        <v>164</v>
      </c>
      <c r="AG114" s="97">
        <v>532.0</v>
      </c>
      <c r="AH114" s="98">
        <v>6.0E7</v>
      </c>
      <c r="AI114" s="99">
        <v>44259.0</v>
      </c>
      <c r="AJ114" s="100">
        <v>55932.0</v>
      </c>
      <c r="AK114" s="101" t="s">
        <v>1520</v>
      </c>
      <c r="AL114" s="101">
        <v>44265.0</v>
      </c>
      <c r="AM114" s="101">
        <v>44561.0</v>
      </c>
      <c r="AN114" s="127">
        <v>9.0</v>
      </c>
      <c r="AO114" s="87">
        <v>22.0</v>
      </c>
      <c r="AP114" s="103" t="str">
        <f t="shared" si="9"/>
        <v>292</v>
      </c>
      <c r="AQ114" s="87" t="s">
        <v>1567</v>
      </c>
      <c r="AR114" s="104">
        <v>2.92E7</v>
      </c>
      <c r="AS114" s="104">
        <v>3000000.0</v>
      </c>
      <c r="AT114" s="106" t="s">
        <v>1568</v>
      </c>
      <c r="AU114" s="104">
        <v>2.93E7</v>
      </c>
      <c r="AV114" s="107">
        <v>44265.0</v>
      </c>
      <c r="AW114" s="108" t="s">
        <v>1569</v>
      </c>
      <c r="AX114" s="84"/>
      <c r="AY114" s="84"/>
      <c r="AZ114" s="84"/>
      <c r="BA114" s="84"/>
      <c r="BB114" s="84"/>
      <c r="BC114" s="84"/>
      <c r="BD114" s="84"/>
      <c r="BE114" s="84"/>
      <c r="BF114" s="84"/>
      <c r="BG114" s="130"/>
      <c r="BH114" s="84"/>
      <c r="BI114" s="84"/>
      <c r="BJ114" s="84"/>
      <c r="BK114" s="84"/>
      <c r="BL114" s="84"/>
      <c r="BM114" s="84"/>
      <c r="BN114" s="84"/>
      <c r="BO114" s="84"/>
      <c r="BP114" s="84"/>
      <c r="BQ114" s="84"/>
      <c r="BR114" s="84"/>
      <c r="BS114" s="84"/>
      <c r="BT114" s="84"/>
      <c r="BU114" s="132"/>
      <c r="BV114" s="133"/>
      <c r="BW114" s="132"/>
      <c r="BX114" s="134"/>
      <c r="BY114" s="132"/>
      <c r="BZ114" s="132"/>
      <c r="CA114" s="132"/>
      <c r="CB114" s="133"/>
      <c r="CC114" s="114" t="str">
        <f t="shared" si="1"/>
        <v>$ 29,200,000</v>
      </c>
      <c r="CD114" s="115" t="str">
        <f t="shared" si="5"/>
        <v>180</v>
      </c>
      <c r="CE114" s="94"/>
      <c r="CF114" s="141" t="str">
        <f t="shared" ref="CF114:CF117" si="10">AM114</f>
        <v>31/12/2021</v>
      </c>
      <c r="CG114" s="117" t="s">
        <v>136</v>
      </c>
      <c r="CH114" s="103" t="s">
        <v>224</v>
      </c>
      <c r="CI114" s="118" t="s">
        <v>225</v>
      </c>
      <c r="CJ114" s="84"/>
      <c r="CK114" s="84"/>
      <c r="CL114" s="101" t="s">
        <v>1520</v>
      </c>
      <c r="CM114" s="101">
        <v>44265.0</v>
      </c>
      <c r="CN114" s="119" t="s">
        <v>1570</v>
      </c>
      <c r="CO114" s="120" t="s">
        <v>1571</v>
      </c>
      <c r="CP114" s="121" t="s">
        <v>1123</v>
      </c>
      <c r="CQ114" s="89"/>
      <c r="CR114" s="108"/>
      <c r="CS114" s="89"/>
      <c r="CT114" s="102"/>
      <c r="CU114" s="90"/>
      <c r="CV114" s="105"/>
      <c r="CW114" s="102"/>
      <c r="CX114" s="123"/>
      <c r="CY114" s="123" t="s">
        <v>175</v>
      </c>
      <c r="CZ114" s="103" t="s">
        <v>143</v>
      </c>
      <c r="DA114" s="103" t="s">
        <v>144</v>
      </c>
      <c r="DB114" s="103"/>
      <c r="DC114" s="123" t="s">
        <v>146</v>
      </c>
      <c r="DD114" s="84"/>
      <c r="DE114" s="84"/>
      <c r="DF114" s="84"/>
      <c r="DG114" s="84"/>
      <c r="DH114" s="52"/>
      <c r="DI114" s="52"/>
      <c r="DJ114" s="52"/>
      <c r="DK114" s="52"/>
      <c r="DL114" s="52"/>
      <c r="DM114" s="52"/>
    </row>
    <row r="115" ht="25.5" customHeight="1">
      <c r="A115" s="124">
        <v>113.0</v>
      </c>
      <c r="B115" s="86" t="s">
        <v>120</v>
      </c>
      <c r="C115" s="87" t="s">
        <v>1572</v>
      </c>
      <c r="D115" s="88" t="s">
        <v>1573</v>
      </c>
      <c r="E115" s="89" t="s">
        <v>123</v>
      </c>
      <c r="F115" s="89" t="s">
        <v>124</v>
      </c>
      <c r="G115" s="90">
        <v>5.2425165E7</v>
      </c>
      <c r="H115" s="90">
        <v>0.0</v>
      </c>
      <c r="I115" s="89" t="s">
        <v>125</v>
      </c>
      <c r="J115" s="137">
        <v>28486.0</v>
      </c>
      <c r="K115" s="138">
        <v>27.0</v>
      </c>
      <c r="L115" s="139">
        <v>12.0</v>
      </c>
      <c r="M115" s="139">
        <v>1977.0</v>
      </c>
      <c r="N115" s="127" t="s">
        <v>198</v>
      </c>
      <c r="O115" s="87" t="s">
        <v>1574</v>
      </c>
      <c r="P115" s="92" t="s">
        <v>127</v>
      </c>
      <c r="Q115" s="87">
        <v>3.18397464E9</v>
      </c>
      <c r="R115" s="93" t="s">
        <v>1575</v>
      </c>
      <c r="S115" s="93" t="s">
        <v>1576</v>
      </c>
      <c r="T115" s="103" t="s">
        <v>183</v>
      </c>
      <c r="U115" s="92" t="s">
        <v>184</v>
      </c>
      <c r="V115" s="128" t="s">
        <v>157</v>
      </c>
      <c r="W115" s="88">
        <v>4.0</v>
      </c>
      <c r="X115" s="87" t="s">
        <v>158</v>
      </c>
      <c r="Y115" s="117" t="s">
        <v>631</v>
      </c>
      <c r="Z115" s="130" t="s">
        <v>1577</v>
      </c>
      <c r="AA115" s="87" t="s">
        <v>1578</v>
      </c>
      <c r="AB115" s="94" t="s">
        <v>130</v>
      </c>
      <c r="AC115" s="130" t="s">
        <v>161</v>
      </c>
      <c r="AD115" s="87" t="s">
        <v>1579</v>
      </c>
      <c r="AE115" s="95" t="s">
        <v>286</v>
      </c>
      <c r="AF115" s="131" t="s">
        <v>287</v>
      </c>
      <c r="AG115" s="97">
        <v>528.0</v>
      </c>
      <c r="AH115" s="98">
        <v>1.032E8</v>
      </c>
      <c r="AI115" s="99">
        <v>44259.0</v>
      </c>
      <c r="AJ115" s="100">
        <v>56624.0</v>
      </c>
      <c r="AK115" s="101" t="s">
        <v>1520</v>
      </c>
      <c r="AL115" s="101">
        <v>44265.0</v>
      </c>
      <c r="AM115" s="101">
        <v>44447.0</v>
      </c>
      <c r="AN115" s="127">
        <v>6.0</v>
      </c>
      <c r="AO115" s="87">
        <v>0.0</v>
      </c>
      <c r="AP115" s="103">
        <v>180.0</v>
      </c>
      <c r="AQ115" s="87" t="s">
        <v>288</v>
      </c>
      <c r="AR115" s="104">
        <v>2.58E7</v>
      </c>
      <c r="AS115" s="104">
        <v>4300000.0</v>
      </c>
      <c r="AT115" s="106">
        <v>682.0</v>
      </c>
      <c r="AU115" s="104">
        <v>2.58E7</v>
      </c>
      <c r="AV115" s="107">
        <v>44263.0</v>
      </c>
      <c r="AW115" s="108" t="s">
        <v>1580</v>
      </c>
      <c r="AX115" s="84"/>
      <c r="AY115" s="84"/>
      <c r="AZ115" s="84"/>
      <c r="BA115" s="84"/>
      <c r="BB115" s="84"/>
      <c r="BC115" s="84"/>
      <c r="BD115" s="84"/>
      <c r="BE115" s="84"/>
      <c r="BF115" s="84"/>
      <c r="BG115" s="130"/>
      <c r="BH115" s="84"/>
      <c r="BI115" s="84"/>
      <c r="BJ115" s="84"/>
      <c r="BK115" s="84"/>
      <c r="BL115" s="84"/>
      <c r="BM115" s="84"/>
      <c r="BN115" s="84"/>
      <c r="BO115" s="84"/>
      <c r="BP115" s="84"/>
      <c r="BQ115" s="84"/>
      <c r="BR115" s="84"/>
      <c r="BS115" s="84"/>
      <c r="BT115" s="84"/>
      <c r="BU115" s="132"/>
      <c r="BV115" s="133"/>
      <c r="BW115" s="132"/>
      <c r="BX115" s="134"/>
      <c r="BY115" s="132"/>
      <c r="BZ115" s="132"/>
      <c r="CA115" s="132"/>
      <c r="CB115" s="133"/>
      <c r="CC115" s="114" t="str">
        <f t="shared" si="1"/>
        <v>$ 25,800,000</v>
      </c>
      <c r="CD115" s="115" t="str">
        <f t="shared" si="5"/>
        <v>293</v>
      </c>
      <c r="CE115" s="94"/>
      <c r="CF115" s="141" t="str">
        <f t="shared" si="10"/>
        <v>8/09/2021</v>
      </c>
      <c r="CG115" s="117" t="s">
        <v>136</v>
      </c>
      <c r="CH115" s="103" t="s">
        <v>1577</v>
      </c>
      <c r="CI115" s="118" t="s">
        <v>1581</v>
      </c>
      <c r="CJ115" s="84"/>
      <c r="CK115" s="84"/>
      <c r="CL115" s="101" t="s">
        <v>1520</v>
      </c>
      <c r="CM115" s="101">
        <v>44264.0</v>
      </c>
      <c r="CN115" s="119" t="s">
        <v>1582</v>
      </c>
      <c r="CO115" s="120" t="s">
        <v>1583</v>
      </c>
      <c r="CP115" s="121" t="s">
        <v>1123</v>
      </c>
      <c r="CQ115" s="89"/>
      <c r="CR115" s="108"/>
      <c r="CS115" s="89"/>
      <c r="CT115" s="102"/>
      <c r="CU115" s="90"/>
      <c r="CV115" s="105"/>
      <c r="CW115" s="102"/>
      <c r="CX115" s="118"/>
      <c r="CY115" s="123" t="s">
        <v>175</v>
      </c>
      <c r="CZ115" s="103" t="s">
        <v>143</v>
      </c>
      <c r="DA115" s="103" t="s">
        <v>144</v>
      </c>
      <c r="DB115" s="103"/>
      <c r="DC115" s="123" t="s">
        <v>146</v>
      </c>
      <c r="DD115" s="84"/>
      <c r="DE115" s="84"/>
      <c r="DF115" s="84"/>
      <c r="DG115" s="84"/>
      <c r="DH115" s="52"/>
      <c r="DI115" s="52"/>
      <c r="DJ115" s="52"/>
      <c r="DK115" s="52"/>
      <c r="DL115" s="52"/>
      <c r="DM115" s="52"/>
    </row>
    <row r="116" ht="25.5" customHeight="1">
      <c r="A116" s="124">
        <v>114.0</v>
      </c>
      <c r="B116" s="86" t="s">
        <v>120</v>
      </c>
      <c r="C116" s="87" t="s">
        <v>1584</v>
      </c>
      <c r="D116" s="88" t="s">
        <v>1585</v>
      </c>
      <c r="E116" s="89" t="s">
        <v>123</v>
      </c>
      <c r="F116" s="89" t="s">
        <v>124</v>
      </c>
      <c r="G116" s="90">
        <v>8.0764998E7</v>
      </c>
      <c r="H116" s="90">
        <v>4.0</v>
      </c>
      <c r="I116" s="89" t="s">
        <v>149</v>
      </c>
      <c r="J116" s="137">
        <v>30703.0</v>
      </c>
      <c r="K116" s="138">
        <v>22.0</v>
      </c>
      <c r="L116" s="139">
        <v>1.0</v>
      </c>
      <c r="M116" s="139">
        <v>1984.0</v>
      </c>
      <c r="N116" s="127" t="s">
        <v>198</v>
      </c>
      <c r="O116" s="87" t="s">
        <v>1586</v>
      </c>
      <c r="P116" s="92" t="s">
        <v>880</v>
      </c>
      <c r="Q116" s="87">
        <v>3.142687118E9</v>
      </c>
      <c r="R116" s="93" t="s">
        <v>1587</v>
      </c>
      <c r="S116" s="93" t="s">
        <v>1588</v>
      </c>
      <c r="T116" s="103" t="s">
        <v>183</v>
      </c>
      <c r="U116" s="92" t="s">
        <v>156</v>
      </c>
      <c r="V116" s="128" t="s">
        <v>157</v>
      </c>
      <c r="W116" s="88">
        <v>1.0</v>
      </c>
      <c r="X116" s="87" t="s">
        <v>218</v>
      </c>
      <c r="Y116" s="117" t="s">
        <v>1589</v>
      </c>
      <c r="Z116" s="130" t="s">
        <v>403</v>
      </c>
      <c r="AA116" s="87" t="s">
        <v>1590</v>
      </c>
      <c r="AB116" s="94" t="s">
        <v>130</v>
      </c>
      <c r="AC116" s="130" t="s">
        <v>161</v>
      </c>
      <c r="AD116" s="87" t="s">
        <v>1591</v>
      </c>
      <c r="AE116" s="95" t="s">
        <v>163</v>
      </c>
      <c r="AF116" s="131" t="s">
        <v>164</v>
      </c>
      <c r="AG116" s="97">
        <v>536.0</v>
      </c>
      <c r="AH116" s="98">
        <v>3.5E7</v>
      </c>
      <c r="AI116" s="99">
        <v>44260.0</v>
      </c>
      <c r="AJ116" s="100">
        <v>57571.0</v>
      </c>
      <c r="AK116" s="101" t="s">
        <v>1520</v>
      </c>
      <c r="AL116" s="101">
        <v>44264.0</v>
      </c>
      <c r="AM116" s="101">
        <v>44561.0</v>
      </c>
      <c r="AN116" s="127">
        <v>9.0</v>
      </c>
      <c r="AO116" s="87">
        <v>23.0</v>
      </c>
      <c r="AP116" s="103" t="str">
        <f t="shared" ref="AP116:AP119" si="11">(AN116*30)+AO116</f>
        <v>293</v>
      </c>
      <c r="AQ116" s="87" t="s">
        <v>1521</v>
      </c>
      <c r="AR116" s="104">
        <v>3.4183333E7</v>
      </c>
      <c r="AS116" s="104">
        <v>3500000.0</v>
      </c>
      <c r="AT116" s="106" t="s">
        <v>1592</v>
      </c>
      <c r="AU116" s="104">
        <v>3.4183333E7</v>
      </c>
      <c r="AV116" s="107">
        <v>44264.0</v>
      </c>
      <c r="AW116" s="108" t="s">
        <v>1593</v>
      </c>
      <c r="AX116" s="84"/>
      <c r="AY116" s="84"/>
      <c r="AZ116" s="84"/>
      <c r="BA116" s="84"/>
      <c r="BB116" s="84"/>
      <c r="BC116" s="84"/>
      <c r="BD116" s="84"/>
      <c r="BE116" s="84"/>
      <c r="BF116" s="84"/>
      <c r="BG116" s="130"/>
      <c r="BH116" s="84"/>
      <c r="BI116" s="84"/>
      <c r="BJ116" s="84"/>
      <c r="BK116" s="84"/>
      <c r="BL116" s="84"/>
      <c r="BM116" s="84"/>
      <c r="BN116" s="84"/>
      <c r="BO116" s="84"/>
      <c r="BP116" s="84"/>
      <c r="BQ116" s="84"/>
      <c r="BR116" s="84"/>
      <c r="BS116" s="84"/>
      <c r="BT116" s="84"/>
      <c r="BU116" s="132"/>
      <c r="BV116" s="133"/>
      <c r="BW116" s="132"/>
      <c r="BX116" s="134"/>
      <c r="BY116" s="132"/>
      <c r="BZ116" s="132"/>
      <c r="CA116" s="132"/>
      <c r="CB116" s="133"/>
      <c r="CC116" s="114" t="str">
        <f t="shared" si="1"/>
        <v>$ 34,183,333</v>
      </c>
      <c r="CD116" s="115" t="str">
        <f t="shared" si="5"/>
        <v>290</v>
      </c>
      <c r="CE116" s="94"/>
      <c r="CF116" s="141" t="str">
        <f t="shared" si="10"/>
        <v>31/12/2021</v>
      </c>
      <c r="CG116" s="117" t="s">
        <v>136</v>
      </c>
      <c r="CH116" s="103" t="s">
        <v>403</v>
      </c>
      <c r="CI116" s="118" t="s">
        <v>911</v>
      </c>
      <c r="CJ116" s="84"/>
      <c r="CK116" s="84"/>
      <c r="CL116" s="101" t="s">
        <v>1520</v>
      </c>
      <c r="CM116" s="101">
        <v>44264.0</v>
      </c>
      <c r="CN116" s="119" t="s">
        <v>1594</v>
      </c>
      <c r="CO116" s="120" t="s">
        <v>1595</v>
      </c>
      <c r="CP116" s="121" t="s">
        <v>420</v>
      </c>
      <c r="CQ116" s="89"/>
      <c r="CR116" s="108"/>
      <c r="CS116" s="89"/>
      <c r="CT116" s="102"/>
      <c r="CU116" s="90"/>
      <c r="CV116" s="105"/>
      <c r="CW116" s="102"/>
      <c r="CX116" s="123"/>
      <c r="CY116" s="123" t="s">
        <v>175</v>
      </c>
      <c r="CZ116" s="103" t="s">
        <v>143</v>
      </c>
      <c r="DA116" s="103" t="s">
        <v>144</v>
      </c>
      <c r="DB116" s="103"/>
      <c r="DC116" s="123" t="s">
        <v>146</v>
      </c>
      <c r="DD116" s="84"/>
      <c r="DE116" s="84"/>
      <c r="DF116" s="84"/>
      <c r="DG116" s="84"/>
      <c r="DH116" s="52"/>
      <c r="DI116" s="52"/>
      <c r="DJ116" s="52"/>
      <c r="DK116" s="52"/>
      <c r="DL116" s="52"/>
      <c r="DM116" s="52"/>
    </row>
    <row r="117" ht="25.5" customHeight="1">
      <c r="A117" s="124">
        <v>115.0</v>
      </c>
      <c r="B117" s="86" t="s">
        <v>120</v>
      </c>
      <c r="C117" s="87" t="s">
        <v>1596</v>
      </c>
      <c r="D117" s="88" t="s">
        <v>1597</v>
      </c>
      <c r="E117" s="89" t="s">
        <v>123</v>
      </c>
      <c r="F117" s="89" t="s">
        <v>124</v>
      </c>
      <c r="G117" s="90">
        <v>3.2295905E7</v>
      </c>
      <c r="H117" s="90">
        <v>2.0</v>
      </c>
      <c r="I117" s="89" t="s">
        <v>125</v>
      </c>
      <c r="J117" s="137">
        <v>30783.0</v>
      </c>
      <c r="K117" s="138">
        <v>11.0</v>
      </c>
      <c r="L117" s="139">
        <v>4.0</v>
      </c>
      <c r="M117" s="139">
        <v>1984.0</v>
      </c>
      <c r="N117" s="127" t="s">
        <v>1598</v>
      </c>
      <c r="O117" s="87" t="s">
        <v>1599</v>
      </c>
      <c r="P117" s="92" t="s">
        <v>200</v>
      </c>
      <c r="Q117" s="87">
        <v>3.212066368E9</v>
      </c>
      <c r="R117" s="93" t="s">
        <v>1600</v>
      </c>
      <c r="S117" s="93" t="s">
        <v>1600</v>
      </c>
      <c r="T117" s="103" t="s">
        <v>258</v>
      </c>
      <c r="U117" s="92" t="s">
        <v>272</v>
      </c>
      <c r="V117" s="128" t="s">
        <v>157</v>
      </c>
      <c r="W117" s="88">
        <v>1.0</v>
      </c>
      <c r="X117" s="87" t="s">
        <v>158</v>
      </c>
      <c r="Y117" s="117" t="s">
        <v>1601</v>
      </c>
      <c r="Z117" s="130" t="s">
        <v>1602</v>
      </c>
      <c r="AA117" s="87" t="s">
        <v>1603</v>
      </c>
      <c r="AB117" s="94" t="s">
        <v>130</v>
      </c>
      <c r="AC117" s="130" t="s">
        <v>161</v>
      </c>
      <c r="AD117" s="87" t="s">
        <v>1604</v>
      </c>
      <c r="AE117" s="95" t="s">
        <v>352</v>
      </c>
      <c r="AF117" s="131" t="s">
        <v>353</v>
      </c>
      <c r="AG117" s="97">
        <v>538.0</v>
      </c>
      <c r="AH117" s="98">
        <v>6.5733333E7</v>
      </c>
      <c r="AI117" s="99">
        <v>44260.0</v>
      </c>
      <c r="AJ117" s="100">
        <v>57597.0</v>
      </c>
      <c r="AK117" s="151" t="s">
        <v>1605</v>
      </c>
      <c r="AL117" s="102">
        <v>44265.0</v>
      </c>
      <c r="AM117" s="102">
        <v>44558.0</v>
      </c>
      <c r="AN117" s="127">
        <v>9.0</v>
      </c>
      <c r="AO117" s="87">
        <v>20.0</v>
      </c>
      <c r="AP117" s="103" t="str">
        <f t="shared" si="11"/>
        <v>290</v>
      </c>
      <c r="AQ117" s="87" t="s">
        <v>1606</v>
      </c>
      <c r="AR117" s="104">
        <v>6.5733333E7</v>
      </c>
      <c r="AS117" s="104">
        <v>6800000.0</v>
      </c>
      <c r="AT117" s="106" t="s">
        <v>1607</v>
      </c>
      <c r="AU117" s="104">
        <v>6.5733333E7</v>
      </c>
      <c r="AV117" s="107">
        <v>44265.0</v>
      </c>
      <c r="AW117" s="108" t="s">
        <v>1608</v>
      </c>
      <c r="AX117" s="84"/>
      <c r="AY117" s="84"/>
      <c r="AZ117" s="84"/>
      <c r="BA117" s="84"/>
      <c r="BB117" s="84"/>
      <c r="BC117" s="84"/>
      <c r="BD117" s="84"/>
      <c r="BE117" s="84"/>
      <c r="BF117" s="84"/>
      <c r="BG117" s="130"/>
      <c r="BH117" s="84"/>
      <c r="BI117" s="84"/>
      <c r="BJ117" s="84"/>
      <c r="BK117" s="84"/>
      <c r="BL117" s="84"/>
      <c r="BM117" s="84"/>
      <c r="BN117" s="84"/>
      <c r="BO117" s="84"/>
      <c r="BP117" s="84"/>
      <c r="BQ117" s="84"/>
      <c r="BR117" s="84"/>
      <c r="BS117" s="84"/>
      <c r="BT117" s="84"/>
      <c r="BU117" s="132"/>
      <c r="BV117" s="133"/>
      <c r="BW117" s="132"/>
      <c r="BX117" s="134"/>
      <c r="BY117" s="132"/>
      <c r="BZ117" s="132"/>
      <c r="CA117" s="132"/>
      <c r="CB117" s="133"/>
      <c r="CC117" s="114" t="str">
        <f t="shared" si="1"/>
        <v>$ 65,733,333</v>
      </c>
      <c r="CD117" s="115" t="str">
        <f t="shared" si="5"/>
        <v>280</v>
      </c>
      <c r="CE117" s="94"/>
      <c r="CF117" s="141" t="str">
        <f t="shared" si="10"/>
        <v>28/12/2021</v>
      </c>
      <c r="CG117" s="117" t="s">
        <v>136</v>
      </c>
      <c r="CH117" s="103" t="s">
        <v>1602</v>
      </c>
      <c r="CI117" s="118" t="s">
        <v>1609</v>
      </c>
      <c r="CJ117" s="84"/>
      <c r="CK117" s="84"/>
      <c r="CL117" s="151" t="s">
        <v>1605</v>
      </c>
      <c r="CM117" s="101">
        <v>44265.0</v>
      </c>
      <c r="CN117" s="119" t="s">
        <v>1610</v>
      </c>
      <c r="CO117" s="120" t="s">
        <v>1611</v>
      </c>
      <c r="CP117" s="121" t="s">
        <v>309</v>
      </c>
      <c r="CQ117" s="89"/>
      <c r="CR117" s="108"/>
      <c r="CS117" s="89"/>
      <c r="CT117" s="102"/>
      <c r="CU117" s="90"/>
      <c r="CV117" s="105"/>
      <c r="CW117" s="102"/>
      <c r="CX117" s="123"/>
      <c r="CY117" s="123" t="s">
        <v>175</v>
      </c>
      <c r="CZ117" s="103" t="s">
        <v>143</v>
      </c>
      <c r="DA117" s="103" t="s">
        <v>144</v>
      </c>
      <c r="DB117" s="103"/>
      <c r="DC117" s="123" t="s">
        <v>146</v>
      </c>
      <c r="DD117" s="84"/>
      <c r="DE117" s="84"/>
      <c r="DF117" s="84"/>
      <c r="DG117" s="84"/>
      <c r="DH117" s="52"/>
      <c r="DI117" s="52"/>
      <c r="DJ117" s="52"/>
      <c r="DK117" s="52"/>
      <c r="DL117" s="52"/>
      <c r="DM117" s="52"/>
    </row>
    <row r="118" ht="25.5" customHeight="1">
      <c r="A118" s="124">
        <v>116.0</v>
      </c>
      <c r="B118" s="86" t="s">
        <v>120</v>
      </c>
      <c r="C118" s="87" t="s">
        <v>1612</v>
      </c>
      <c r="D118" s="88" t="s">
        <v>1613</v>
      </c>
      <c r="E118" s="89" t="s">
        <v>123</v>
      </c>
      <c r="F118" s="89" t="s">
        <v>124</v>
      </c>
      <c r="G118" s="90">
        <v>7.9984076E7</v>
      </c>
      <c r="H118" s="90">
        <v>9.0</v>
      </c>
      <c r="I118" s="89" t="s">
        <v>149</v>
      </c>
      <c r="J118" s="137">
        <v>28863.0</v>
      </c>
      <c r="K118" s="138">
        <v>8.0</v>
      </c>
      <c r="L118" s="139">
        <v>1.0</v>
      </c>
      <c r="M118" s="139">
        <v>1979.0</v>
      </c>
      <c r="N118" s="127" t="s">
        <v>198</v>
      </c>
      <c r="O118" s="87" t="s">
        <v>1614</v>
      </c>
      <c r="P118" s="92" t="s">
        <v>200</v>
      </c>
      <c r="Q118" s="87">
        <v>3.017587068E9</v>
      </c>
      <c r="R118" s="93" t="s">
        <v>1615</v>
      </c>
      <c r="S118" s="93" t="s">
        <v>1616</v>
      </c>
      <c r="T118" s="103" t="s">
        <v>258</v>
      </c>
      <c r="U118" s="92" t="s">
        <v>272</v>
      </c>
      <c r="V118" s="128" t="s">
        <v>157</v>
      </c>
      <c r="W118" s="88">
        <v>3.0</v>
      </c>
      <c r="X118" s="87" t="s">
        <v>218</v>
      </c>
      <c r="Y118" s="117" t="s">
        <v>1617</v>
      </c>
      <c r="Z118" s="130" t="s">
        <v>1618</v>
      </c>
      <c r="AA118" s="87" t="s">
        <v>1619</v>
      </c>
      <c r="AB118" s="94" t="s">
        <v>130</v>
      </c>
      <c r="AC118" s="130" t="s">
        <v>161</v>
      </c>
      <c r="AD118" s="87" t="s">
        <v>1620</v>
      </c>
      <c r="AE118" s="95" t="s">
        <v>163</v>
      </c>
      <c r="AF118" s="131" t="s">
        <v>164</v>
      </c>
      <c r="AG118" s="97">
        <v>537.0</v>
      </c>
      <c r="AH118" s="98">
        <v>3.5933333E7</v>
      </c>
      <c r="AI118" s="99">
        <v>44260.0</v>
      </c>
      <c r="AJ118" s="100">
        <v>57601.0</v>
      </c>
      <c r="AK118" s="151" t="s">
        <v>1605</v>
      </c>
      <c r="AL118" s="102">
        <v>44265.0</v>
      </c>
      <c r="AM118" s="102">
        <v>44549.0</v>
      </c>
      <c r="AN118" s="127">
        <v>9.0</v>
      </c>
      <c r="AO118" s="87">
        <v>10.0</v>
      </c>
      <c r="AP118" s="103" t="str">
        <f t="shared" si="11"/>
        <v>280</v>
      </c>
      <c r="AQ118" s="87" t="s">
        <v>1621</v>
      </c>
      <c r="AR118" s="104">
        <v>3.5933333E7</v>
      </c>
      <c r="AS118" s="104">
        <v>3850000.0</v>
      </c>
      <c r="AT118" s="106" t="s">
        <v>1622</v>
      </c>
      <c r="AU118" s="104">
        <v>3.5933333E7</v>
      </c>
      <c r="AV118" s="107">
        <v>44265.0</v>
      </c>
      <c r="AW118" s="108" t="s">
        <v>1623</v>
      </c>
      <c r="AX118" s="84"/>
      <c r="AY118" s="84"/>
      <c r="AZ118" s="84"/>
      <c r="BA118" s="84"/>
      <c r="BB118" s="84"/>
      <c r="BC118" s="84"/>
      <c r="BD118" s="84"/>
      <c r="BE118" s="84"/>
      <c r="BF118" s="84"/>
      <c r="BG118" s="130"/>
      <c r="BH118" s="84"/>
      <c r="BI118" s="84"/>
      <c r="BJ118" s="84"/>
      <c r="BK118" s="84"/>
      <c r="BL118" s="84"/>
      <c r="BM118" s="84"/>
      <c r="BN118" s="84"/>
      <c r="BO118" s="84"/>
      <c r="BP118" s="84"/>
      <c r="BQ118" s="84"/>
      <c r="BR118" s="84"/>
      <c r="BS118" s="84"/>
      <c r="BT118" s="84"/>
      <c r="BU118" s="132"/>
      <c r="BV118" s="133"/>
      <c r="BW118" s="132"/>
      <c r="BX118" s="134"/>
      <c r="BY118" s="132"/>
      <c r="BZ118" s="132"/>
      <c r="CA118" s="132"/>
      <c r="CB118" s="133"/>
      <c r="CC118" s="114" t="str">
        <f t="shared" si="1"/>
        <v>$ 35,933,333</v>
      </c>
      <c r="CD118" s="115" t="str">
        <f t="shared" si="5"/>
        <v>292</v>
      </c>
      <c r="CE118" s="94"/>
      <c r="CF118" s="102">
        <v>44549.0</v>
      </c>
      <c r="CG118" s="117" t="s">
        <v>136</v>
      </c>
      <c r="CH118" s="103" t="s">
        <v>1602</v>
      </c>
      <c r="CI118" s="118" t="s">
        <v>1609</v>
      </c>
      <c r="CJ118" s="84"/>
      <c r="CK118" s="84"/>
      <c r="CL118" s="151" t="s">
        <v>1605</v>
      </c>
      <c r="CM118" s="101">
        <v>44265.0</v>
      </c>
      <c r="CN118" s="119" t="s">
        <v>1624</v>
      </c>
      <c r="CO118" s="120" t="s">
        <v>1625</v>
      </c>
      <c r="CP118" s="121" t="s">
        <v>309</v>
      </c>
      <c r="CQ118" s="89"/>
      <c r="CR118" s="108"/>
      <c r="CS118" s="89"/>
      <c r="CT118" s="102"/>
      <c r="CU118" s="90"/>
      <c r="CV118" s="105"/>
      <c r="CW118" s="102"/>
      <c r="CX118" s="123"/>
      <c r="CY118" s="123" t="s">
        <v>175</v>
      </c>
      <c r="CZ118" s="103" t="s">
        <v>143</v>
      </c>
      <c r="DA118" s="103" t="s">
        <v>144</v>
      </c>
      <c r="DB118" s="103"/>
      <c r="DC118" s="123" t="s">
        <v>146</v>
      </c>
      <c r="DD118" s="84"/>
      <c r="DE118" s="84"/>
      <c r="DF118" s="84"/>
      <c r="DG118" s="84"/>
      <c r="DH118" s="52"/>
      <c r="DI118" s="52"/>
      <c r="DJ118" s="52"/>
      <c r="DK118" s="52"/>
      <c r="DL118" s="52"/>
      <c r="DM118" s="52"/>
    </row>
    <row r="119" ht="25.5" customHeight="1">
      <c r="A119" s="124">
        <v>117.0</v>
      </c>
      <c r="B119" s="86" t="s">
        <v>120</v>
      </c>
      <c r="C119" s="87" t="s">
        <v>1626</v>
      </c>
      <c r="D119" s="88" t="s">
        <v>1627</v>
      </c>
      <c r="E119" s="89" t="s">
        <v>123</v>
      </c>
      <c r="F119" s="89" t="s">
        <v>124</v>
      </c>
      <c r="G119" s="90">
        <v>7.9979253E7</v>
      </c>
      <c r="H119" s="90">
        <v>6.0</v>
      </c>
      <c r="I119" s="89" t="s">
        <v>149</v>
      </c>
      <c r="J119" s="163">
        <v>29598.0</v>
      </c>
      <c r="K119" s="164">
        <v>12.0</v>
      </c>
      <c r="L119" s="165">
        <v>1.0</v>
      </c>
      <c r="M119" s="165">
        <v>1981.0</v>
      </c>
      <c r="N119" s="127" t="s">
        <v>150</v>
      </c>
      <c r="O119" s="87" t="s">
        <v>1628</v>
      </c>
      <c r="P119" s="92" t="s">
        <v>127</v>
      </c>
      <c r="Q119" s="87">
        <v>3.023427149E9</v>
      </c>
      <c r="R119" s="93" t="s">
        <v>1629</v>
      </c>
      <c r="S119" s="93" t="s">
        <v>1630</v>
      </c>
      <c r="T119" s="103" t="s">
        <v>323</v>
      </c>
      <c r="U119" s="92" t="s">
        <v>184</v>
      </c>
      <c r="V119" s="128" t="s">
        <v>157</v>
      </c>
      <c r="W119" s="88">
        <v>3.0</v>
      </c>
      <c r="X119" s="87" t="s">
        <v>741</v>
      </c>
      <c r="Y119" s="117" t="s">
        <v>464</v>
      </c>
      <c r="Z119" s="130" t="s">
        <v>804</v>
      </c>
      <c r="AA119" s="87" t="s">
        <v>1631</v>
      </c>
      <c r="AB119" s="94" t="s">
        <v>130</v>
      </c>
      <c r="AC119" s="130" t="s">
        <v>161</v>
      </c>
      <c r="AD119" s="87" t="s">
        <v>1632</v>
      </c>
      <c r="AE119" s="95" t="s">
        <v>163</v>
      </c>
      <c r="AF119" s="131" t="s">
        <v>164</v>
      </c>
      <c r="AG119" s="97">
        <v>531.0</v>
      </c>
      <c r="AH119" s="98">
        <v>2.5E7</v>
      </c>
      <c r="AI119" s="99">
        <v>44259.0</v>
      </c>
      <c r="AJ119" s="100">
        <v>56069.0</v>
      </c>
      <c r="AK119" s="151" t="s">
        <v>1605</v>
      </c>
      <c r="AL119" s="102">
        <v>44265.0</v>
      </c>
      <c r="AM119" s="102">
        <v>44561.0</v>
      </c>
      <c r="AN119" s="127">
        <v>9.0</v>
      </c>
      <c r="AO119" s="87">
        <v>22.0</v>
      </c>
      <c r="AP119" s="103" t="str">
        <f t="shared" si="11"/>
        <v>292</v>
      </c>
      <c r="AQ119" s="87" t="s">
        <v>1567</v>
      </c>
      <c r="AR119" s="104">
        <v>2.4333333E7</v>
      </c>
      <c r="AS119" s="104">
        <v>2500000.0</v>
      </c>
      <c r="AT119" s="106" t="s">
        <v>1633</v>
      </c>
      <c r="AU119" s="104">
        <v>2.4333333E7</v>
      </c>
      <c r="AV119" s="107">
        <v>44265.0</v>
      </c>
      <c r="AW119" s="108" t="s">
        <v>1634</v>
      </c>
      <c r="AX119" s="84"/>
      <c r="AY119" s="84"/>
      <c r="AZ119" s="84"/>
      <c r="BA119" s="84"/>
      <c r="BB119" s="84"/>
      <c r="BC119" s="84"/>
      <c r="BD119" s="84"/>
      <c r="BE119" s="84"/>
      <c r="BF119" s="84"/>
      <c r="BG119" s="130"/>
      <c r="BH119" s="84"/>
      <c r="BI119" s="84"/>
      <c r="BJ119" s="84"/>
      <c r="BK119" s="84"/>
      <c r="BL119" s="84"/>
      <c r="BM119" s="84"/>
      <c r="BN119" s="84"/>
      <c r="BO119" s="84"/>
      <c r="BP119" s="84"/>
      <c r="BQ119" s="84"/>
      <c r="BR119" s="84"/>
      <c r="BS119" s="84"/>
      <c r="BT119" s="84"/>
      <c r="BU119" s="132"/>
      <c r="BV119" s="133"/>
      <c r="BW119" s="132"/>
      <c r="BX119" s="134"/>
      <c r="BY119" s="132"/>
      <c r="BZ119" s="132"/>
      <c r="CA119" s="132"/>
      <c r="CB119" s="133"/>
      <c r="CC119" s="114" t="str">
        <f t="shared" si="1"/>
        <v>$ 24,333,333</v>
      </c>
      <c r="CD119" s="115" t="str">
        <f t="shared" si="5"/>
        <v>180</v>
      </c>
      <c r="CE119" s="94"/>
      <c r="CF119" s="141" t="str">
        <f t="shared" ref="CF119:CF120" si="12">AM119</f>
        <v>31/12/2021</v>
      </c>
      <c r="CG119" s="117" t="s">
        <v>136</v>
      </c>
      <c r="CH119" s="103" t="s">
        <v>809</v>
      </c>
      <c r="CI119" s="118" t="s">
        <v>810</v>
      </c>
      <c r="CJ119" s="84"/>
      <c r="CK119" s="84"/>
      <c r="CL119" s="151" t="s">
        <v>1605</v>
      </c>
      <c r="CM119" s="101">
        <v>44265.0</v>
      </c>
      <c r="CN119" s="119" t="s">
        <v>1635</v>
      </c>
      <c r="CO119" s="120" t="s">
        <v>1636</v>
      </c>
      <c r="CP119" s="121" t="s">
        <v>294</v>
      </c>
      <c r="CQ119" s="89"/>
      <c r="CR119" s="108"/>
      <c r="CS119" s="89"/>
      <c r="CT119" s="102"/>
      <c r="CU119" s="90"/>
      <c r="CV119" s="105"/>
      <c r="CW119" s="102"/>
      <c r="CX119" s="118"/>
      <c r="CY119" s="123" t="s">
        <v>175</v>
      </c>
      <c r="CZ119" s="103" t="s">
        <v>143</v>
      </c>
      <c r="DA119" s="103" t="s">
        <v>144</v>
      </c>
      <c r="DB119" s="103"/>
      <c r="DC119" s="123" t="s">
        <v>146</v>
      </c>
      <c r="DD119" s="84"/>
      <c r="DE119" s="84"/>
      <c r="DF119" s="84"/>
      <c r="DG119" s="84"/>
      <c r="DH119" s="52"/>
      <c r="DI119" s="52"/>
      <c r="DJ119" s="52"/>
      <c r="DK119" s="52"/>
      <c r="DL119" s="52"/>
      <c r="DM119" s="52"/>
    </row>
    <row r="120" ht="25.5" customHeight="1">
      <c r="A120" s="124">
        <v>118.0</v>
      </c>
      <c r="B120" s="86" t="s">
        <v>120</v>
      </c>
      <c r="C120" s="87" t="s">
        <v>1637</v>
      </c>
      <c r="D120" s="88" t="s">
        <v>1638</v>
      </c>
      <c r="E120" s="89" t="s">
        <v>123</v>
      </c>
      <c r="F120" s="89" t="s">
        <v>124</v>
      </c>
      <c r="G120" s="90">
        <v>7.9596834E7</v>
      </c>
      <c r="H120" s="90">
        <v>0.0</v>
      </c>
      <c r="I120" s="89" t="s">
        <v>149</v>
      </c>
      <c r="J120" s="137">
        <v>26317.0</v>
      </c>
      <c r="K120" s="138">
        <v>19.0</v>
      </c>
      <c r="L120" s="139">
        <v>1.0</v>
      </c>
      <c r="M120" s="139">
        <v>1972.0</v>
      </c>
      <c r="N120" s="127" t="s">
        <v>198</v>
      </c>
      <c r="O120" s="87" t="s">
        <v>1639</v>
      </c>
      <c r="P120" s="92" t="s">
        <v>593</v>
      </c>
      <c r="Q120" s="87">
        <v>3.152180251E9</v>
      </c>
      <c r="R120" s="93" t="s">
        <v>1640</v>
      </c>
      <c r="S120" s="177" t="s">
        <v>1641</v>
      </c>
      <c r="T120" s="103" t="s">
        <v>258</v>
      </c>
      <c r="U120" s="92" t="s">
        <v>156</v>
      </c>
      <c r="V120" s="128" t="s">
        <v>157</v>
      </c>
      <c r="W120" s="88">
        <v>4.0</v>
      </c>
      <c r="X120" s="87" t="s">
        <v>158</v>
      </c>
      <c r="Y120" s="117" t="s">
        <v>300</v>
      </c>
      <c r="Z120" s="130" t="s">
        <v>1503</v>
      </c>
      <c r="AA120" s="87" t="s">
        <v>1642</v>
      </c>
      <c r="AB120" s="94" t="s">
        <v>130</v>
      </c>
      <c r="AC120" s="130" t="s">
        <v>161</v>
      </c>
      <c r="AD120" s="87" t="s">
        <v>1481</v>
      </c>
      <c r="AE120" s="95" t="s">
        <v>286</v>
      </c>
      <c r="AF120" s="131" t="s">
        <v>287</v>
      </c>
      <c r="AG120" s="97">
        <v>437.0</v>
      </c>
      <c r="AH120" s="98">
        <v>1.548E8</v>
      </c>
      <c r="AI120" s="99">
        <v>44245.0</v>
      </c>
      <c r="AJ120" s="100">
        <v>56625.0</v>
      </c>
      <c r="AK120" s="101">
        <v>44264.0</v>
      </c>
      <c r="AL120" s="102">
        <v>44265.0</v>
      </c>
      <c r="AM120" s="102">
        <v>44447.0</v>
      </c>
      <c r="AN120" s="127">
        <v>6.0</v>
      </c>
      <c r="AO120" s="87">
        <v>0.0</v>
      </c>
      <c r="AP120" s="103">
        <v>180.0</v>
      </c>
      <c r="AQ120" s="87" t="s">
        <v>288</v>
      </c>
      <c r="AR120" s="104">
        <v>2.58E7</v>
      </c>
      <c r="AS120" s="104">
        <v>4300000.0</v>
      </c>
      <c r="AT120" s="106" t="s">
        <v>1643</v>
      </c>
      <c r="AU120" s="104">
        <v>2.58E7</v>
      </c>
      <c r="AV120" s="107">
        <v>44265.0</v>
      </c>
      <c r="AW120" s="108" t="s">
        <v>1644</v>
      </c>
      <c r="AX120" s="84"/>
      <c r="AY120" s="84"/>
      <c r="AZ120" s="84"/>
      <c r="BA120" s="84"/>
      <c r="BB120" s="84"/>
      <c r="BC120" s="84"/>
      <c r="BD120" s="84"/>
      <c r="BE120" s="84"/>
      <c r="BF120" s="84"/>
      <c r="BG120" s="130"/>
      <c r="BH120" s="84"/>
      <c r="BI120" s="84"/>
      <c r="BJ120" s="84"/>
      <c r="BK120" s="84"/>
      <c r="BL120" s="84"/>
      <c r="BM120" s="84"/>
      <c r="BN120" s="84"/>
      <c r="BO120" s="84"/>
      <c r="BP120" s="84"/>
      <c r="BQ120" s="84"/>
      <c r="BR120" s="84"/>
      <c r="BS120" s="84"/>
      <c r="BT120" s="84"/>
      <c r="BU120" s="132"/>
      <c r="BV120" s="133"/>
      <c r="BW120" s="132"/>
      <c r="BX120" s="134"/>
      <c r="BY120" s="132"/>
      <c r="BZ120" s="132"/>
      <c r="CA120" s="132"/>
      <c r="CB120" s="133"/>
      <c r="CC120" s="114" t="str">
        <f t="shared" si="1"/>
        <v>$ 25,800,000</v>
      </c>
      <c r="CD120" s="115" t="str">
        <f t="shared" si="5"/>
        <v>292</v>
      </c>
      <c r="CE120" s="94"/>
      <c r="CF120" s="141" t="str">
        <f t="shared" si="12"/>
        <v>8/09/2021</v>
      </c>
      <c r="CG120" s="117" t="s">
        <v>136</v>
      </c>
      <c r="CH120" s="103" t="s">
        <v>1503</v>
      </c>
      <c r="CI120" s="130" t="s">
        <v>1507</v>
      </c>
      <c r="CJ120" s="84"/>
      <c r="CK120" s="84"/>
      <c r="CL120" s="101">
        <v>44264.0</v>
      </c>
      <c r="CM120" s="101">
        <v>44265.0</v>
      </c>
      <c r="CN120" s="119" t="s">
        <v>1645</v>
      </c>
      <c r="CO120" s="120" t="s">
        <v>1646</v>
      </c>
      <c r="CP120" s="121" t="s">
        <v>608</v>
      </c>
      <c r="CQ120" s="89"/>
      <c r="CR120" s="108"/>
      <c r="CS120" s="89"/>
      <c r="CT120" s="102"/>
      <c r="CU120" s="90"/>
      <c r="CV120" s="105"/>
      <c r="CW120" s="102"/>
      <c r="CX120" s="123"/>
      <c r="CY120" s="123" t="s">
        <v>175</v>
      </c>
      <c r="CZ120" s="103" t="s">
        <v>143</v>
      </c>
      <c r="DA120" s="103" t="s">
        <v>144</v>
      </c>
      <c r="DB120" s="103"/>
      <c r="DC120" s="123" t="s">
        <v>146</v>
      </c>
      <c r="DD120" s="84"/>
      <c r="DE120" s="84"/>
      <c r="DF120" s="84"/>
      <c r="DG120" s="84"/>
      <c r="DH120" s="52"/>
      <c r="DI120" s="52"/>
      <c r="DJ120" s="52"/>
      <c r="DK120" s="52"/>
      <c r="DL120" s="52"/>
      <c r="DM120" s="52"/>
    </row>
    <row r="121" ht="25.5" customHeight="1">
      <c r="A121" s="124">
        <v>119.0</v>
      </c>
      <c r="B121" s="86" t="s">
        <v>120</v>
      </c>
      <c r="C121" s="87" t="s">
        <v>1647</v>
      </c>
      <c r="D121" s="88" t="s">
        <v>1648</v>
      </c>
      <c r="E121" s="89" t="s">
        <v>123</v>
      </c>
      <c r="F121" s="89" t="s">
        <v>124</v>
      </c>
      <c r="G121" s="90">
        <v>7.9895347E7</v>
      </c>
      <c r="H121" s="90">
        <v>8.0</v>
      </c>
      <c r="I121" s="89" t="s">
        <v>149</v>
      </c>
      <c r="J121" s="163">
        <v>28566.0</v>
      </c>
      <c r="K121" s="164">
        <v>17.0</v>
      </c>
      <c r="L121" s="165">
        <v>3.0</v>
      </c>
      <c r="M121" s="165">
        <v>1978.0</v>
      </c>
      <c r="N121" s="127" t="s">
        <v>198</v>
      </c>
      <c r="O121" s="87" t="s">
        <v>1649</v>
      </c>
      <c r="P121" s="92" t="s">
        <v>127</v>
      </c>
      <c r="Q121" s="87">
        <v>3.112202274E9</v>
      </c>
      <c r="R121" s="93" t="s">
        <v>1650</v>
      </c>
      <c r="S121" s="93" t="s">
        <v>1651</v>
      </c>
      <c r="T121" s="103" t="s">
        <v>258</v>
      </c>
      <c r="U121" s="92" t="s">
        <v>272</v>
      </c>
      <c r="V121" s="128" t="s">
        <v>157</v>
      </c>
      <c r="W121" s="88">
        <v>4.0</v>
      </c>
      <c r="X121" s="87" t="s">
        <v>158</v>
      </c>
      <c r="Y121" s="117" t="s">
        <v>1652</v>
      </c>
      <c r="Z121" s="130" t="s">
        <v>366</v>
      </c>
      <c r="AA121" s="87" t="s">
        <v>1653</v>
      </c>
      <c r="AB121" s="94" t="s">
        <v>130</v>
      </c>
      <c r="AC121" s="130" t="s">
        <v>161</v>
      </c>
      <c r="AD121" s="87" t="s">
        <v>1261</v>
      </c>
      <c r="AE121" s="95" t="s">
        <v>369</v>
      </c>
      <c r="AF121" s="131" t="s">
        <v>370</v>
      </c>
      <c r="AG121" s="97">
        <v>509.0</v>
      </c>
      <c r="AH121" s="98">
        <v>8.6E7</v>
      </c>
      <c r="AI121" s="99">
        <v>44256.0</v>
      </c>
      <c r="AJ121" s="100">
        <v>56814.0</v>
      </c>
      <c r="AK121" s="151" t="s">
        <v>1605</v>
      </c>
      <c r="AL121" s="102">
        <v>44265.0</v>
      </c>
      <c r="AM121" s="102">
        <v>44561.0</v>
      </c>
      <c r="AN121" s="127">
        <v>9.0</v>
      </c>
      <c r="AO121" s="87">
        <v>22.0</v>
      </c>
      <c r="AP121" s="103" t="str">
        <f t="shared" ref="AP121:AP122" si="13">(AN121*30)+AO121</f>
        <v>292</v>
      </c>
      <c r="AQ121" s="87" t="s">
        <v>1567</v>
      </c>
      <c r="AR121" s="104">
        <v>4.1853333E7</v>
      </c>
      <c r="AS121" s="104">
        <v>4300000.0</v>
      </c>
      <c r="AT121" s="106" t="s">
        <v>1654</v>
      </c>
      <c r="AU121" s="104">
        <v>4.1853333E7</v>
      </c>
      <c r="AV121" s="107">
        <v>44265.0</v>
      </c>
      <c r="AW121" s="108" t="s">
        <v>1655</v>
      </c>
      <c r="AX121" s="84"/>
      <c r="AY121" s="84"/>
      <c r="AZ121" s="84"/>
      <c r="BA121" s="84"/>
      <c r="BB121" s="84"/>
      <c r="BC121" s="84"/>
      <c r="BD121" s="84"/>
      <c r="BE121" s="84"/>
      <c r="BF121" s="84"/>
      <c r="BG121" s="130"/>
      <c r="BH121" s="84"/>
      <c r="BI121" s="84"/>
      <c r="BJ121" s="84"/>
      <c r="BK121" s="84"/>
      <c r="BL121" s="84"/>
      <c r="BM121" s="84"/>
      <c r="BN121" s="84"/>
      <c r="BO121" s="84"/>
      <c r="BP121" s="84"/>
      <c r="BQ121" s="84"/>
      <c r="BR121" s="84"/>
      <c r="BS121" s="84"/>
      <c r="BT121" s="84"/>
      <c r="BU121" s="132" t="s">
        <v>168</v>
      </c>
      <c r="BV121" s="133">
        <v>44561.0</v>
      </c>
      <c r="BW121" s="132">
        <v>65142.0</v>
      </c>
      <c r="BX121" s="134">
        <v>1433333.0</v>
      </c>
      <c r="BY121" s="132">
        <v>1014.0</v>
      </c>
      <c r="BZ121" s="132">
        <v>1241.0</v>
      </c>
      <c r="CA121" s="132">
        <v>10.0</v>
      </c>
      <c r="CB121" s="133">
        <v>44571.0</v>
      </c>
      <c r="CC121" s="114" t="str">
        <f t="shared" si="1"/>
        <v>$ 41,853,333</v>
      </c>
      <c r="CD121" s="115" t="str">
        <f t="shared" si="5"/>
        <v>302</v>
      </c>
      <c r="CE121" s="94"/>
      <c r="CF121" s="141">
        <v>44571.0</v>
      </c>
      <c r="CG121" s="117" t="s">
        <v>169</v>
      </c>
      <c r="CH121" s="103" t="s">
        <v>366</v>
      </c>
      <c r="CI121" s="118" t="s">
        <v>810</v>
      </c>
      <c r="CJ121" s="84"/>
      <c r="CK121" s="84"/>
      <c r="CL121" s="151" t="s">
        <v>1605</v>
      </c>
      <c r="CM121" s="101">
        <v>44265.0</v>
      </c>
      <c r="CN121" s="119" t="s">
        <v>1656</v>
      </c>
      <c r="CO121" s="120" t="s">
        <v>1657</v>
      </c>
      <c r="CP121" s="121" t="s">
        <v>608</v>
      </c>
      <c r="CQ121" s="89"/>
      <c r="CR121" s="108"/>
      <c r="CS121" s="89"/>
      <c r="CT121" s="102"/>
      <c r="CU121" s="90"/>
      <c r="CV121" s="105"/>
      <c r="CW121" s="102"/>
      <c r="CX121" s="123"/>
      <c r="CY121" s="123" t="s">
        <v>175</v>
      </c>
      <c r="CZ121" s="103" t="s">
        <v>143</v>
      </c>
      <c r="DA121" s="103" t="s">
        <v>144</v>
      </c>
      <c r="DB121" s="103"/>
      <c r="DC121" s="123" t="s">
        <v>146</v>
      </c>
      <c r="DD121" s="84"/>
      <c r="DE121" s="84"/>
      <c r="DF121" s="84"/>
      <c r="DG121" s="84"/>
      <c r="DH121" s="52"/>
      <c r="DI121" s="52"/>
      <c r="DJ121" s="52"/>
      <c r="DK121" s="52"/>
      <c r="DL121" s="52"/>
      <c r="DM121" s="52"/>
    </row>
    <row r="122" ht="25.5" customHeight="1">
      <c r="A122" s="124">
        <v>120.0</v>
      </c>
      <c r="B122" s="86" t="s">
        <v>120</v>
      </c>
      <c r="C122" s="87" t="s">
        <v>1658</v>
      </c>
      <c r="D122" s="88" t="s">
        <v>1659</v>
      </c>
      <c r="E122" s="89" t="s">
        <v>123</v>
      </c>
      <c r="F122" s="89" t="s">
        <v>124</v>
      </c>
      <c r="G122" s="90">
        <v>5.2290895E7</v>
      </c>
      <c r="H122" s="90">
        <v>7.0</v>
      </c>
      <c r="I122" s="89" t="s">
        <v>125</v>
      </c>
      <c r="J122" s="163">
        <v>30063.0</v>
      </c>
      <c r="K122" s="164">
        <v>22.0</v>
      </c>
      <c r="L122" s="165">
        <v>4.0</v>
      </c>
      <c r="M122" s="165">
        <v>1982.0</v>
      </c>
      <c r="N122" s="127" t="s">
        <v>198</v>
      </c>
      <c r="O122" s="94" t="s">
        <v>1660</v>
      </c>
      <c r="P122" s="92" t="s">
        <v>127</v>
      </c>
      <c r="Q122" s="87">
        <v>3.204562555E9</v>
      </c>
      <c r="R122" s="93" t="s">
        <v>1661</v>
      </c>
      <c r="S122" s="93" t="s">
        <v>1662</v>
      </c>
      <c r="T122" s="103" t="s">
        <v>258</v>
      </c>
      <c r="U122" s="129" t="s">
        <v>1129</v>
      </c>
      <c r="V122" s="128" t="s">
        <v>157</v>
      </c>
      <c r="W122" s="88">
        <v>3.0</v>
      </c>
      <c r="X122" s="87" t="s">
        <v>158</v>
      </c>
      <c r="Y122" s="117" t="s">
        <v>865</v>
      </c>
      <c r="Z122" s="130" t="s">
        <v>448</v>
      </c>
      <c r="AA122" s="87" t="s">
        <v>1663</v>
      </c>
      <c r="AB122" s="94" t="s">
        <v>130</v>
      </c>
      <c r="AC122" s="130" t="s">
        <v>161</v>
      </c>
      <c r="AD122" s="87" t="s">
        <v>1664</v>
      </c>
      <c r="AE122" s="140" t="s">
        <v>1053</v>
      </c>
      <c r="AF122" s="131" t="s">
        <v>1054</v>
      </c>
      <c r="AG122" s="97">
        <v>527.0</v>
      </c>
      <c r="AH122" s="98">
        <v>8.6E7</v>
      </c>
      <c r="AI122" s="99">
        <v>44259.0</v>
      </c>
      <c r="AJ122" s="100">
        <v>56697.0</v>
      </c>
      <c r="AK122" s="101">
        <v>44264.0</v>
      </c>
      <c r="AL122" s="102">
        <v>44265.0</v>
      </c>
      <c r="AM122" s="102">
        <v>44561.0</v>
      </c>
      <c r="AN122" s="127">
        <v>9.0</v>
      </c>
      <c r="AO122" s="87">
        <v>22.0</v>
      </c>
      <c r="AP122" s="103" t="str">
        <f t="shared" si="13"/>
        <v>292</v>
      </c>
      <c r="AQ122" s="87" t="s">
        <v>1567</v>
      </c>
      <c r="AR122" s="104">
        <v>4.1853333E7</v>
      </c>
      <c r="AS122" s="104">
        <v>4300000.0</v>
      </c>
      <c r="AT122" s="106" t="s">
        <v>1665</v>
      </c>
      <c r="AU122" s="104">
        <v>4.1853333E7</v>
      </c>
      <c r="AV122" s="107">
        <v>44265.0</v>
      </c>
      <c r="AW122" s="108" t="s">
        <v>1666</v>
      </c>
      <c r="AX122" s="84"/>
      <c r="AY122" s="84"/>
      <c r="AZ122" s="84"/>
      <c r="BA122" s="84"/>
      <c r="BB122" s="84"/>
      <c r="BC122" s="84"/>
      <c r="BD122" s="84"/>
      <c r="BE122" s="84"/>
      <c r="BF122" s="84"/>
      <c r="BG122" s="130"/>
      <c r="BH122" s="84"/>
      <c r="BI122" s="84"/>
      <c r="BJ122" s="84"/>
      <c r="BK122" s="84"/>
      <c r="BL122" s="84"/>
      <c r="BM122" s="84"/>
      <c r="BN122" s="84"/>
      <c r="BO122" s="84"/>
      <c r="BP122" s="84"/>
      <c r="BQ122" s="84"/>
      <c r="BR122" s="84"/>
      <c r="BS122" s="84"/>
      <c r="BT122" s="84"/>
      <c r="BU122" s="132"/>
      <c r="BV122" s="133"/>
      <c r="BW122" s="132"/>
      <c r="BX122" s="134"/>
      <c r="BY122" s="132"/>
      <c r="BZ122" s="132"/>
      <c r="CA122" s="132"/>
      <c r="CB122" s="133"/>
      <c r="CC122" s="114" t="str">
        <f t="shared" si="1"/>
        <v>$ 41,853,333</v>
      </c>
      <c r="CD122" s="115" t="str">
        <f t="shared" si="5"/>
        <v>290</v>
      </c>
      <c r="CE122" s="94"/>
      <c r="CF122" s="102">
        <v>44561.0</v>
      </c>
      <c r="CG122" s="117" t="s">
        <v>136</v>
      </c>
      <c r="CH122" s="103" t="s">
        <v>448</v>
      </c>
      <c r="CI122" s="118" t="s">
        <v>455</v>
      </c>
      <c r="CJ122" s="84"/>
      <c r="CK122" s="84"/>
      <c r="CL122" s="101">
        <v>44264.0</v>
      </c>
      <c r="CM122" s="101">
        <v>44265.0</v>
      </c>
      <c r="CN122" s="119" t="s">
        <v>1667</v>
      </c>
      <c r="CO122" s="120" t="s">
        <v>1668</v>
      </c>
      <c r="CP122" s="121" t="s">
        <v>608</v>
      </c>
      <c r="CQ122" s="89"/>
      <c r="CR122" s="108"/>
      <c r="CS122" s="89"/>
      <c r="CT122" s="102"/>
      <c r="CU122" s="90"/>
      <c r="CV122" s="105"/>
      <c r="CW122" s="102"/>
      <c r="CX122" s="118"/>
      <c r="CY122" s="123" t="s">
        <v>175</v>
      </c>
      <c r="CZ122" s="103" t="s">
        <v>143</v>
      </c>
      <c r="DA122" s="103" t="s">
        <v>144</v>
      </c>
      <c r="DB122" s="103"/>
      <c r="DC122" s="123" t="s">
        <v>146</v>
      </c>
      <c r="DD122" s="84"/>
      <c r="DE122" s="84"/>
      <c r="DF122" s="84"/>
      <c r="DG122" s="84"/>
      <c r="DH122" s="52"/>
      <c r="DI122" s="52"/>
      <c r="DJ122" s="52"/>
      <c r="DK122" s="52"/>
      <c r="DL122" s="52"/>
      <c r="DM122" s="52"/>
    </row>
    <row r="123" ht="25.5" customHeight="1">
      <c r="A123" s="124">
        <v>121.0</v>
      </c>
      <c r="B123" s="86" t="s">
        <v>120</v>
      </c>
      <c r="C123" s="87" t="s">
        <v>1669</v>
      </c>
      <c r="D123" s="88" t="s">
        <v>1670</v>
      </c>
      <c r="E123" s="89" t="s">
        <v>123</v>
      </c>
      <c r="F123" s="89" t="s">
        <v>124</v>
      </c>
      <c r="G123" s="90">
        <v>8.0012986E7</v>
      </c>
      <c r="H123" s="90">
        <v>1.0</v>
      </c>
      <c r="I123" s="89" t="s">
        <v>149</v>
      </c>
      <c r="J123" s="137">
        <v>29344.0</v>
      </c>
      <c r="K123" s="138">
        <v>3.0</v>
      </c>
      <c r="L123" s="139">
        <v>5.0</v>
      </c>
      <c r="M123" s="139">
        <v>1980.0</v>
      </c>
      <c r="N123" s="127" t="s">
        <v>198</v>
      </c>
      <c r="O123" s="87" t="s">
        <v>1671</v>
      </c>
      <c r="P123" s="92" t="s">
        <v>127</v>
      </c>
      <c r="Q123" s="87">
        <v>3.214256796E9</v>
      </c>
      <c r="R123" s="93" t="s">
        <v>1672</v>
      </c>
      <c r="S123" s="93" t="s">
        <v>1673</v>
      </c>
      <c r="T123" s="103" t="s">
        <v>258</v>
      </c>
      <c r="U123" s="92" t="s">
        <v>233</v>
      </c>
      <c r="V123" s="128" t="s">
        <v>157</v>
      </c>
      <c r="W123" s="88">
        <v>1.0</v>
      </c>
      <c r="X123" s="87" t="s">
        <v>218</v>
      </c>
      <c r="Y123" s="117" t="s">
        <v>1674</v>
      </c>
      <c r="Z123" s="130" t="s">
        <v>137</v>
      </c>
      <c r="AA123" s="87" t="s">
        <v>1675</v>
      </c>
      <c r="AB123" s="94" t="s">
        <v>130</v>
      </c>
      <c r="AC123" s="130" t="s">
        <v>161</v>
      </c>
      <c r="AD123" s="87" t="s">
        <v>1676</v>
      </c>
      <c r="AE123" s="95" t="s">
        <v>163</v>
      </c>
      <c r="AF123" s="131" t="s">
        <v>164</v>
      </c>
      <c r="AG123" s="97">
        <v>535.0</v>
      </c>
      <c r="AH123" s="98">
        <v>6.7666667E7</v>
      </c>
      <c r="AI123" s="99">
        <v>44260.0</v>
      </c>
      <c r="AJ123" s="100">
        <v>57599.0</v>
      </c>
      <c r="AK123" s="101">
        <v>44265.0</v>
      </c>
      <c r="AL123" s="102">
        <v>44266.0</v>
      </c>
      <c r="AM123" s="102">
        <v>44561.0</v>
      </c>
      <c r="AN123" s="127">
        <v>9.0</v>
      </c>
      <c r="AO123" s="87">
        <v>21.0</v>
      </c>
      <c r="AP123" s="87">
        <v>290.0</v>
      </c>
      <c r="AQ123" s="87" t="s">
        <v>1677</v>
      </c>
      <c r="AR123" s="104">
        <v>3.3833333E7</v>
      </c>
      <c r="AS123" s="104">
        <v>3500000.0</v>
      </c>
      <c r="AT123" s="106" t="s">
        <v>1678</v>
      </c>
      <c r="AU123" s="104">
        <v>3.3833333E7</v>
      </c>
      <c r="AV123" s="107">
        <v>44266.0</v>
      </c>
      <c r="AW123" s="108" t="s">
        <v>1679</v>
      </c>
      <c r="AX123" s="84"/>
      <c r="AY123" s="84"/>
      <c r="AZ123" s="84"/>
      <c r="BA123" s="84"/>
      <c r="BB123" s="84"/>
      <c r="BC123" s="84"/>
      <c r="BD123" s="84"/>
      <c r="BE123" s="84"/>
      <c r="BF123" s="84"/>
      <c r="BG123" s="130"/>
      <c r="BH123" s="84"/>
      <c r="BI123" s="84"/>
      <c r="BJ123" s="84"/>
      <c r="BK123" s="84"/>
      <c r="BL123" s="84"/>
      <c r="BM123" s="84"/>
      <c r="BN123" s="84"/>
      <c r="BO123" s="84"/>
      <c r="BP123" s="84"/>
      <c r="BQ123" s="84"/>
      <c r="BR123" s="84"/>
      <c r="BS123" s="84"/>
      <c r="BT123" s="84"/>
      <c r="BU123" s="132" t="s">
        <v>168</v>
      </c>
      <c r="BV123" s="133">
        <v>44559.0</v>
      </c>
      <c r="BW123" s="132">
        <v>64306.0</v>
      </c>
      <c r="BX123" s="134">
        <v>1166667.0</v>
      </c>
      <c r="BY123" s="132">
        <v>893.0</v>
      </c>
      <c r="BZ123" s="132">
        <v>1131.0</v>
      </c>
      <c r="CA123" s="132">
        <v>10.0</v>
      </c>
      <c r="CB123" s="133">
        <v>44571.0</v>
      </c>
      <c r="CC123" s="114" t="str">
        <f t="shared" si="1"/>
        <v>$ 33,833,333</v>
      </c>
      <c r="CD123" s="115" t="str">
        <f t="shared" si="5"/>
        <v>300</v>
      </c>
      <c r="CE123" s="94"/>
      <c r="CF123" s="162">
        <v>44571.0</v>
      </c>
      <c r="CG123" s="117" t="s">
        <v>169</v>
      </c>
      <c r="CH123" s="103" t="s">
        <v>137</v>
      </c>
      <c r="CI123" s="118" t="s">
        <v>1214</v>
      </c>
      <c r="CJ123" s="84"/>
      <c r="CK123" s="84"/>
      <c r="CL123" s="101">
        <v>44265.0</v>
      </c>
      <c r="CM123" s="101">
        <v>44266.0</v>
      </c>
      <c r="CN123" s="119" t="s">
        <v>1680</v>
      </c>
      <c r="CO123" s="120" t="s">
        <v>1681</v>
      </c>
      <c r="CP123" s="121" t="s">
        <v>420</v>
      </c>
      <c r="CQ123" s="89"/>
      <c r="CR123" s="108"/>
      <c r="CS123" s="89"/>
      <c r="CT123" s="102"/>
      <c r="CU123" s="90"/>
      <c r="CV123" s="105"/>
      <c r="CW123" s="102"/>
      <c r="CX123" s="123"/>
      <c r="CY123" s="123" t="s">
        <v>175</v>
      </c>
      <c r="CZ123" s="103" t="s">
        <v>143</v>
      </c>
      <c r="DA123" s="103" t="s">
        <v>144</v>
      </c>
      <c r="DB123" s="103"/>
      <c r="DC123" s="123" t="s">
        <v>146</v>
      </c>
      <c r="DD123" s="84"/>
      <c r="DE123" s="84"/>
      <c r="DF123" s="84"/>
      <c r="DG123" s="84"/>
      <c r="DH123" s="52"/>
      <c r="DI123" s="52"/>
      <c r="DJ123" s="52"/>
      <c r="DK123" s="52"/>
      <c r="DL123" s="52"/>
      <c r="DM123" s="52"/>
    </row>
    <row r="124" ht="25.5" customHeight="1">
      <c r="A124" s="124">
        <v>122.0</v>
      </c>
      <c r="B124" s="86" t="s">
        <v>120</v>
      </c>
      <c r="C124" s="87" t="s">
        <v>1682</v>
      </c>
      <c r="D124" s="88" t="s">
        <v>1683</v>
      </c>
      <c r="E124" s="89" t="s">
        <v>123</v>
      </c>
      <c r="F124" s="89" t="s">
        <v>124</v>
      </c>
      <c r="G124" s="90">
        <v>5.2286326E7</v>
      </c>
      <c r="H124" s="90">
        <v>2.0</v>
      </c>
      <c r="I124" s="89" t="s">
        <v>125</v>
      </c>
      <c r="J124" s="137">
        <v>27478.0</v>
      </c>
      <c r="K124" s="138">
        <v>25.0</v>
      </c>
      <c r="L124" s="139">
        <v>3.0</v>
      </c>
      <c r="M124" s="139">
        <v>1975.0</v>
      </c>
      <c r="N124" s="127" t="s">
        <v>198</v>
      </c>
      <c r="O124" s="87" t="s">
        <v>1684</v>
      </c>
      <c r="P124" s="92" t="s">
        <v>152</v>
      </c>
      <c r="Q124" s="87">
        <v>3.112213535E9</v>
      </c>
      <c r="R124" s="93" t="s">
        <v>1685</v>
      </c>
      <c r="S124" s="93" t="s">
        <v>1686</v>
      </c>
      <c r="T124" s="103" t="s">
        <v>323</v>
      </c>
      <c r="U124" s="92" t="s">
        <v>233</v>
      </c>
      <c r="V124" s="128" t="s">
        <v>157</v>
      </c>
      <c r="W124" s="88">
        <v>1.0</v>
      </c>
      <c r="X124" s="87" t="s">
        <v>158</v>
      </c>
      <c r="Y124" s="117" t="s">
        <v>234</v>
      </c>
      <c r="Z124" s="130" t="s">
        <v>284</v>
      </c>
      <c r="AA124" s="87" t="s">
        <v>1687</v>
      </c>
      <c r="AB124" s="94" t="s">
        <v>130</v>
      </c>
      <c r="AC124" s="130" t="s">
        <v>161</v>
      </c>
      <c r="AD124" s="87" t="s">
        <v>1688</v>
      </c>
      <c r="AE124" s="95" t="s">
        <v>286</v>
      </c>
      <c r="AF124" s="131" t="s">
        <v>287</v>
      </c>
      <c r="AG124" s="97">
        <v>544.0</v>
      </c>
      <c r="AH124" s="98">
        <v>4.5E7</v>
      </c>
      <c r="AI124" s="99">
        <v>44264.0</v>
      </c>
      <c r="AJ124" s="100">
        <v>56832.0</v>
      </c>
      <c r="AK124" s="101">
        <v>44265.0</v>
      </c>
      <c r="AL124" s="102">
        <v>44266.0</v>
      </c>
      <c r="AM124" s="102">
        <v>44561.0</v>
      </c>
      <c r="AN124" s="127">
        <v>9.0</v>
      </c>
      <c r="AO124" s="87">
        <v>21.0</v>
      </c>
      <c r="AP124" s="87">
        <v>290.0</v>
      </c>
      <c r="AQ124" s="87" t="s">
        <v>1677</v>
      </c>
      <c r="AR124" s="104">
        <v>4.365E7</v>
      </c>
      <c r="AS124" s="104">
        <v>4500000.0</v>
      </c>
      <c r="AT124" s="106" t="s">
        <v>1689</v>
      </c>
      <c r="AU124" s="104">
        <v>4.365E7</v>
      </c>
      <c r="AV124" s="107">
        <v>44266.0</v>
      </c>
      <c r="AW124" s="108" t="s">
        <v>1690</v>
      </c>
      <c r="AX124" s="84"/>
      <c r="AY124" s="84"/>
      <c r="AZ124" s="84"/>
      <c r="BA124" s="84"/>
      <c r="BB124" s="84"/>
      <c r="BC124" s="84"/>
      <c r="BD124" s="84"/>
      <c r="BE124" s="84"/>
      <c r="BF124" s="84"/>
      <c r="BG124" s="130"/>
      <c r="BH124" s="84"/>
      <c r="BI124" s="84"/>
      <c r="BJ124" s="84"/>
      <c r="BK124" s="84"/>
      <c r="BL124" s="84"/>
      <c r="BM124" s="84"/>
      <c r="BN124" s="84"/>
      <c r="BO124" s="84"/>
      <c r="BP124" s="84"/>
      <c r="BQ124" s="84"/>
      <c r="BR124" s="84"/>
      <c r="BS124" s="84"/>
      <c r="BT124" s="84"/>
      <c r="BU124" s="132" t="s">
        <v>168</v>
      </c>
      <c r="BV124" s="133">
        <v>44561.0</v>
      </c>
      <c r="BW124" s="132">
        <v>68597.0</v>
      </c>
      <c r="BX124" s="134">
        <v>1500000.0</v>
      </c>
      <c r="BY124" s="132">
        <v>1069.0</v>
      </c>
      <c r="BZ124" s="132">
        <v>1276.0</v>
      </c>
      <c r="CA124" s="132">
        <v>10.0</v>
      </c>
      <c r="CB124" s="133">
        <v>44571.0</v>
      </c>
      <c r="CC124" s="114" t="str">
        <f t="shared" si="1"/>
        <v>$ 43,650,000</v>
      </c>
      <c r="CD124" s="115" t="str">
        <f t="shared" si="5"/>
        <v>300</v>
      </c>
      <c r="CE124" s="94"/>
      <c r="CF124" s="162">
        <v>44571.0</v>
      </c>
      <c r="CG124" s="117" t="s">
        <v>169</v>
      </c>
      <c r="CH124" s="103" t="s">
        <v>757</v>
      </c>
      <c r="CI124" s="118" t="s">
        <v>279</v>
      </c>
      <c r="CJ124" s="84"/>
      <c r="CK124" s="84"/>
      <c r="CL124" s="101">
        <v>44265.0</v>
      </c>
      <c r="CM124" s="101">
        <v>44266.0</v>
      </c>
      <c r="CN124" s="119" t="s">
        <v>1691</v>
      </c>
      <c r="CO124" s="120" t="s">
        <v>1692</v>
      </c>
      <c r="CP124" s="121" t="s">
        <v>309</v>
      </c>
      <c r="CQ124" s="89"/>
      <c r="CR124" s="108"/>
      <c r="CS124" s="89"/>
      <c r="CT124" s="102"/>
      <c r="CU124" s="90"/>
      <c r="CV124" s="105"/>
      <c r="CW124" s="102"/>
      <c r="CX124" s="123"/>
      <c r="CY124" s="123" t="s">
        <v>175</v>
      </c>
      <c r="CZ124" s="103" t="s">
        <v>143</v>
      </c>
      <c r="DA124" s="103" t="s">
        <v>144</v>
      </c>
      <c r="DB124" s="103"/>
      <c r="DC124" s="123" t="s">
        <v>146</v>
      </c>
      <c r="DD124" s="84"/>
      <c r="DE124" s="84"/>
      <c r="DF124" s="84"/>
      <c r="DG124" s="84"/>
      <c r="DH124" s="52"/>
      <c r="DI124" s="52"/>
      <c r="DJ124" s="52"/>
      <c r="DK124" s="52"/>
      <c r="DL124" s="52"/>
      <c r="DM124" s="52"/>
    </row>
    <row r="125" ht="25.5" customHeight="1">
      <c r="A125" s="124">
        <v>123.0</v>
      </c>
      <c r="B125" s="86" t="s">
        <v>120</v>
      </c>
      <c r="C125" s="87" t="s">
        <v>1693</v>
      </c>
      <c r="D125" s="88" t="s">
        <v>1694</v>
      </c>
      <c r="E125" s="89" t="s">
        <v>123</v>
      </c>
      <c r="F125" s="89" t="s">
        <v>124</v>
      </c>
      <c r="G125" s="90">
        <v>1.005329192E9</v>
      </c>
      <c r="H125" s="90">
        <v>9.0</v>
      </c>
      <c r="I125" s="89" t="s">
        <v>125</v>
      </c>
      <c r="J125" s="137">
        <v>36233.0</v>
      </c>
      <c r="K125" s="138">
        <v>14.0</v>
      </c>
      <c r="L125" s="139">
        <v>3.0</v>
      </c>
      <c r="M125" s="139">
        <v>1999.0</v>
      </c>
      <c r="N125" s="127" t="s">
        <v>1695</v>
      </c>
      <c r="O125" s="87" t="s">
        <v>1696</v>
      </c>
      <c r="P125" s="92" t="s">
        <v>939</v>
      </c>
      <c r="Q125" s="87">
        <v>3.209791462E9</v>
      </c>
      <c r="R125" s="93" t="s">
        <v>1697</v>
      </c>
      <c r="S125" s="93" t="s">
        <v>1698</v>
      </c>
      <c r="T125" s="103" t="s">
        <v>258</v>
      </c>
      <c r="U125" s="92" t="s">
        <v>272</v>
      </c>
      <c r="V125" s="128" t="s">
        <v>157</v>
      </c>
      <c r="W125" s="88">
        <v>1.0</v>
      </c>
      <c r="X125" s="87" t="s">
        <v>741</v>
      </c>
      <c r="Y125" s="117" t="s">
        <v>741</v>
      </c>
      <c r="Z125" s="130" t="s">
        <v>1699</v>
      </c>
      <c r="AA125" s="87" t="s">
        <v>1700</v>
      </c>
      <c r="AB125" s="94" t="s">
        <v>130</v>
      </c>
      <c r="AC125" s="130" t="s">
        <v>161</v>
      </c>
      <c r="AD125" s="87" t="s">
        <v>1701</v>
      </c>
      <c r="AE125" s="95" t="s">
        <v>286</v>
      </c>
      <c r="AF125" s="131" t="s">
        <v>287</v>
      </c>
      <c r="AG125" s="97">
        <v>529.0</v>
      </c>
      <c r="AH125" s="98">
        <v>7.24E7</v>
      </c>
      <c r="AI125" s="99">
        <v>44259.0</v>
      </c>
      <c r="AJ125" s="100">
        <v>56485.0</v>
      </c>
      <c r="AK125" s="101">
        <v>44265.0</v>
      </c>
      <c r="AL125" s="102">
        <v>44266.0</v>
      </c>
      <c r="AM125" s="102">
        <v>44561.0</v>
      </c>
      <c r="AN125" s="127">
        <v>9.0</v>
      </c>
      <c r="AO125" s="87">
        <v>21.0</v>
      </c>
      <c r="AP125" s="87">
        <v>290.0</v>
      </c>
      <c r="AQ125" s="87" t="s">
        <v>1677</v>
      </c>
      <c r="AR125" s="104">
        <v>1.7557E7</v>
      </c>
      <c r="AS125" s="104">
        <v>1810000.0</v>
      </c>
      <c r="AT125" s="106" t="s">
        <v>1702</v>
      </c>
      <c r="AU125" s="104">
        <v>1.7557E7</v>
      </c>
      <c r="AV125" s="107">
        <v>44266.0</v>
      </c>
      <c r="AW125" s="108" t="s">
        <v>1703</v>
      </c>
      <c r="AX125" s="84"/>
      <c r="AY125" s="84"/>
      <c r="AZ125" s="84"/>
      <c r="BA125" s="84"/>
      <c r="BB125" s="84"/>
      <c r="BC125" s="84"/>
      <c r="BD125" s="84"/>
      <c r="BE125" s="84"/>
      <c r="BF125" s="84"/>
      <c r="BG125" s="130"/>
      <c r="BH125" s="84"/>
      <c r="BI125" s="84"/>
      <c r="BJ125" s="84"/>
      <c r="BK125" s="84"/>
      <c r="BL125" s="84"/>
      <c r="BM125" s="84"/>
      <c r="BN125" s="84"/>
      <c r="BO125" s="84"/>
      <c r="BP125" s="84"/>
      <c r="BQ125" s="84"/>
      <c r="BR125" s="84"/>
      <c r="BS125" s="84"/>
      <c r="BT125" s="84"/>
      <c r="BU125" s="132"/>
      <c r="BV125" s="133"/>
      <c r="BW125" s="132"/>
      <c r="BX125" s="134"/>
      <c r="BY125" s="132"/>
      <c r="BZ125" s="132"/>
      <c r="CA125" s="132"/>
      <c r="CB125" s="133"/>
      <c r="CC125" s="114" t="str">
        <f t="shared" si="1"/>
        <v>$ 17,557,000</v>
      </c>
      <c r="CD125" s="115" t="str">
        <f t="shared" si="5"/>
        <v>290</v>
      </c>
      <c r="CE125" s="94"/>
      <c r="CF125" s="102">
        <v>44561.0</v>
      </c>
      <c r="CG125" s="117" t="s">
        <v>136</v>
      </c>
      <c r="CH125" s="103" t="s">
        <v>224</v>
      </c>
      <c r="CI125" s="118" t="s">
        <v>225</v>
      </c>
      <c r="CJ125" s="84"/>
      <c r="CK125" s="84"/>
      <c r="CL125" s="101">
        <v>44265.0</v>
      </c>
      <c r="CM125" s="101">
        <v>44266.0</v>
      </c>
      <c r="CN125" s="119" t="s">
        <v>1704</v>
      </c>
      <c r="CO125" s="120" t="s">
        <v>1705</v>
      </c>
      <c r="CP125" s="121" t="s">
        <v>736</v>
      </c>
      <c r="CQ125" s="89"/>
      <c r="CR125" s="108"/>
      <c r="CS125" s="89"/>
      <c r="CT125" s="102"/>
      <c r="CU125" s="90"/>
      <c r="CV125" s="105"/>
      <c r="CW125" s="102"/>
      <c r="CX125" s="123"/>
      <c r="CY125" s="123" t="s">
        <v>175</v>
      </c>
      <c r="CZ125" s="103" t="s">
        <v>143</v>
      </c>
      <c r="DA125" s="103" t="s">
        <v>144</v>
      </c>
      <c r="DB125" s="103"/>
      <c r="DC125" s="123" t="s">
        <v>146</v>
      </c>
      <c r="DD125" s="84"/>
      <c r="DE125" s="84"/>
      <c r="DF125" s="84"/>
      <c r="DG125" s="84"/>
      <c r="DH125" s="52"/>
      <c r="DI125" s="52"/>
      <c r="DJ125" s="52"/>
      <c r="DK125" s="52"/>
      <c r="DL125" s="52"/>
      <c r="DM125" s="52"/>
    </row>
    <row r="126" ht="25.5" customHeight="1">
      <c r="A126" s="124">
        <v>124.0</v>
      </c>
      <c r="B126" s="86" t="s">
        <v>120</v>
      </c>
      <c r="C126" s="87" t="s">
        <v>1706</v>
      </c>
      <c r="D126" s="88" t="s">
        <v>1707</v>
      </c>
      <c r="E126" s="89" t="s">
        <v>123</v>
      </c>
      <c r="F126" s="89" t="s">
        <v>124</v>
      </c>
      <c r="G126" s="90">
        <v>1.023025593E9</v>
      </c>
      <c r="H126" s="90">
        <v>9.0</v>
      </c>
      <c r="I126" s="89" t="s">
        <v>149</v>
      </c>
      <c r="J126" s="137">
        <v>35755.0</v>
      </c>
      <c r="K126" s="138">
        <v>21.0</v>
      </c>
      <c r="L126" s="139">
        <v>11.0</v>
      </c>
      <c r="M126" s="139">
        <v>1997.0</v>
      </c>
      <c r="N126" s="127" t="s">
        <v>198</v>
      </c>
      <c r="O126" s="87" t="s">
        <v>1708</v>
      </c>
      <c r="P126" s="92" t="s">
        <v>127</v>
      </c>
      <c r="Q126" s="87">
        <v>3.04447873E9</v>
      </c>
      <c r="R126" s="93" t="s">
        <v>1709</v>
      </c>
      <c r="S126" s="93" t="s">
        <v>1710</v>
      </c>
      <c r="T126" s="103" t="s">
        <v>803</v>
      </c>
      <c r="U126" s="92" t="s">
        <v>184</v>
      </c>
      <c r="V126" s="128" t="s">
        <v>157</v>
      </c>
      <c r="W126" s="88">
        <v>1.0</v>
      </c>
      <c r="X126" s="87" t="s">
        <v>741</v>
      </c>
      <c r="Y126" s="117" t="s">
        <v>741</v>
      </c>
      <c r="Z126" s="130" t="s">
        <v>1309</v>
      </c>
      <c r="AA126" s="87" t="s">
        <v>1711</v>
      </c>
      <c r="AB126" s="94" t="s">
        <v>130</v>
      </c>
      <c r="AC126" s="130" t="s">
        <v>161</v>
      </c>
      <c r="AD126" s="87" t="s">
        <v>1712</v>
      </c>
      <c r="AE126" s="95" t="s">
        <v>163</v>
      </c>
      <c r="AF126" s="131" t="s">
        <v>164</v>
      </c>
      <c r="AG126" s="97">
        <v>539.0</v>
      </c>
      <c r="AH126" s="98">
        <v>5.0E7</v>
      </c>
      <c r="AI126" s="99">
        <v>44260.0</v>
      </c>
      <c r="AJ126" s="100">
        <v>57522.0</v>
      </c>
      <c r="AK126" s="101">
        <v>44265.0</v>
      </c>
      <c r="AL126" s="102">
        <v>44266.0</v>
      </c>
      <c r="AM126" s="102">
        <v>44561.0</v>
      </c>
      <c r="AN126" s="127">
        <v>9.0</v>
      </c>
      <c r="AO126" s="87">
        <v>21.0</v>
      </c>
      <c r="AP126" s="87">
        <v>290.0</v>
      </c>
      <c r="AQ126" s="87" t="s">
        <v>1677</v>
      </c>
      <c r="AR126" s="104">
        <v>2.425E7</v>
      </c>
      <c r="AS126" s="104">
        <v>2500000.0</v>
      </c>
      <c r="AT126" s="106" t="s">
        <v>1713</v>
      </c>
      <c r="AU126" s="104">
        <v>2.425E7</v>
      </c>
      <c r="AV126" s="107">
        <v>44266.0</v>
      </c>
      <c r="AW126" s="108" t="s">
        <v>1714</v>
      </c>
      <c r="AX126" s="84"/>
      <c r="AY126" s="84"/>
      <c r="AZ126" s="84"/>
      <c r="BA126" s="84"/>
      <c r="BB126" s="84"/>
      <c r="BC126" s="84"/>
      <c r="BD126" s="84"/>
      <c r="BE126" s="84"/>
      <c r="BF126" s="84"/>
      <c r="BG126" s="130"/>
      <c r="BH126" s="84"/>
      <c r="BI126" s="84"/>
      <c r="BJ126" s="84"/>
      <c r="BK126" s="84"/>
      <c r="BL126" s="84"/>
      <c r="BM126" s="84"/>
      <c r="BN126" s="84"/>
      <c r="BO126" s="84"/>
      <c r="BP126" s="84"/>
      <c r="BQ126" s="84"/>
      <c r="BR126" s="84"/>
      <c r="BS126" s="84"/>
      <c r="BT126" s="84"/>
      <c r="BU126" s="132"/>
      <c r="BV126" s="133"/>
      <c r="BW126" s="132"/>
      <c r="BX126" s="134"/>
      <c r="BY126" s="132"/>
      <c r="BZ126" s="132"/>
      <c r="CA126" s="132"/>
      <c r="CB126" s="133"/>
      <c r="CC126" s="114" t="str">
        <f t="shared" si="1"/>
        <v>$ 24,250,000</v>
      </c>
      <c r="CD126" s="115" t="str">
        <f t="shared" si="5"/>
        <v>290</v>
      </c>
      <c r="CE126" s="94"/>
      <c r="CF126" s="102">
        <v>44561.0</v>
      </c>
      <c r="CG126" s="117" t="s">
        <v>136</v>
      </c>
      <c r="CH126" s="103" t="s">
        <v>1309</v>
      </c>
      <c r="CI126" s="118" t="s">
        <v>1314</v>
      </c>
      <c r="CJ126" s="84"/>
      <c r="CK126" s="84"/>
      <c r="CL126" s="101">
        <v>44265.0</v>
      </c>
      <c r="CM126" s="101">
        <v>44266.0</v>
      </c>
      <c r="CN126" s="119" t="s">
        <v>1715</v>
      </c>
      <c r="CO126" s="120" t="s">
        <v>1716</v>
      </c>
      <c r="CP126" s="121" t="s">
        <v>294</v>
      </c>
      <c r="CQ126" s="89"/>
      <c r="CR126" s="108"/>
      <c r="CS126" s="89"/>
      <c r="CT126" s="102"/>
      <c r="CU126" s="90"/>
      <c r="CV126" s="105"/>
      <c r="CW126" s="102"/>
      <c r="CX126" s="123"/>
      <c r="CY126" s="123" t="s">
        <v>175</v>
      </c>
      <c r="CZ126" s="103" t="s">
        <v>143</v>
      </c>
      <c r="DA126" s="103" t="s">
        <v>144</v>
      </c>
      <c r="DB126" s="103"/>
      <c r="DC126" s="123" t="s">
        <v>146</v>
      </c>
      <c r="DD126" s="84"/>
      <c r="DE126" s="84"/>
      <c r="DF126" s="84"/>
      <c r="DG126" s="84"/>
      <c r="DH126" s="52"/>
      <c r="DI126" s="52"/>
      <c r="DJ126" s="52"/>
      <c r="DK126" s="52"/>
      <c r="DL126" s="52"/>
      <c r="DM126" s="52"/>
    </row>
    <row r="127" ht="25.5" customHeight="1">
      <c r="A127" s="124">
        <v>125.0</v>
      </c>
      <c r="B127" s="86" t="s">
        <v>120</v>
      </c>
      <c r="C127" s="87" t="s">
        <v>1717</v>
      </c>
      <c r="D127" s="88" t="s">
        <v>1718</v>
      </c>
      <c r="E127" s="89" t="s">
        <v>123</v>
      </c>
      <c r="F127" s="89" t="s">
        <v>124</v>
      </c>
      <c r="G127" s="90">
        <v>3.2879018E7</v>
      </c>
      <c r="H127" s="90">
        <v>1.0</v>
      </c>
      <c r="I127" s="89" t="s">
        <v>125</v>
      </c>
      <c r="J127" s="137">
        <v>27703.0</v>
      </c>
      <c r="K127" s="138">
        <v>5.0</v>
      </c>
      <c r="L127" s="139">
        <v>11.0</v>
      </c>
      <c r="M127" s="139">
        <v>1975.0</v>
      </c>
      <c r="N127" s="127" t="s">
        <v>1719</v>
      </c>
      <c r="O127" s="87" t="s">
        <v>1720</v>
      </c>
      <c r="P127" s="92" t="s">
        <v>1026</v>
      </c>
      <c r="Q127" s="87">
        <v>3.213665277E9</v>
      </c>
      <c r="R127" s="93" t="s">
        <v>1721</v>
      </c>
      <c r="S127" s="93" t="s">
        <v>1722</v>
      </c>
      <c r="T127" s="103" t="s">
        <v>183</v>
      </c>
      <c r="U127" s="92" t="s">
        <v>156</v>
      </c>
      <c r="V127" s="128" t="s">
        <v>157</v>
      </c>
      <c r="W127" s="88">
        <v>1.0</v>
      </c>
      <c r="X127" s="87" t="s">
        <v>741</v>
      </c>
      <c r="Y127" s="117" t="s">
        <v>741</v>
      </c>
      <c r="Z127" s="130" t="s">
        <v>1699</v>
      </c>
      <c r="AA127" s="87" t="s">
        <v>1723</v>
      </c>
      <c r="AB127" s="94" t="s">
        <v>130</v>
      </c>
      <c r="AC127" s="130" t="s">
        <v>161</v>
      </c>
      <c r="AD127" s="87" t="s">
        <v>1701</v>
      </c>
      <c r="AE127" s="95" t="s">
        <v>286</v>
      </c>
      <c r="AF127" s="131" t="s">
        <v>287</v>
      </c>
      <c r="AG127" s="97">
        <v>529.0</v>
      </c>
      <c r="AH127" s="98">
        <v>7.24E7</v>
      </c>
      <c r="AI127" s="99">
        <v>44259.0</v>
      </c>
      <c r="AJ127" s="100">
        <v>56485.0</v>
      </c>
      <c r="AK127" s="101">
        <v>44265.0</v>
      </c>
      <c r="AL127" s="102">
        <v>44266.0</v>
      </c>
      <c r="AM127" s="102">
        <v>44561.0</v>
      </c>
      <c r="AN127" s="127">
        <v>9.0</v>
      </c>
      <c r="AO127" s="87">
        <v>21.0</v>
      </c>
      <c r="AP127" s="87">
        <v>290.0</v>
      </c>
      <c r="AQ127" s="87" t="s">
        <v>1677</v>
      </c>
      <c r="AR127" s="104">
        <v>1.7557E7</v>
      </c>
      <c r="AS127" s="104">
        <v>1810000.0</v>
      </c>
      <c r="AT127" s="106" t="s">
        <v>1724</v>
      </c>
      <c r="AU127" s="104">
        <v>1.7557E7</v>
      </c>
      <c r="AV127" s="107">
        <v>44266.0</v>
      </c>
      <c r="AW127" s="108" t="s">
        <v>1725</v>
      </c>
      <c r="AX127" s="84"/>
      <c r="AY127" s="84"/>
      <c r="AZ127" s="84"/>
      <c r="BA127" s="84"/>
      <c r="BB127" s="84"/>
      <c r="BC127" s="84"/>
      <c r="BD127" s="84"/>
      <c r="BE127" s="84"/>
      <c r="BF127" s="84"/>
      <c r="BG127" s="130"/>
      <c r="BH127" s="84"/>
      <c r="BI127" s="84"/>
      <c r="BJ127" s="84"/>
      <c r="BK127" s="84"/>
      <c r="BL127" s="84"/>
      <c r="BM127" s="84"/>
      <c r="BN127" s="84"/>
      <c r="BO127" s="84"/>
      <c r="BP127" s="84"/>
      <c r="BQ127" s="84"/>
      <c r="BR127" s="84"/>
      <c r="BS127" s="84"/>
      <c r="BT127" s="84"/>
      <c r="BU127" s="132"/>
      <c r="BV127" s="133"/>
      <c r="BW127" s="132"/>
      <c r="BX127" s="134"/>
      <c r="BY127" s="132"/>
      <c r="BZ127" s="132"/>
      <c r="CA127" s="132"/>
      <c r="CB127" s="133"/>
      <c r="CC127" s="114" t="str">
        <f t="shared" si="1"/>
        <v>$ 17,557,000</v>
      </c>
      <c r="CD127" s="115" t="str">
        <f t="shared" si="5"/>
        <v>180</v>
      </c>
      <c r="CE127" s="94"/>
      <c r="CF127" s="102">
        <v>44561.0</v>
      </c>
      <c r="CG127" s="117" t="s">
        <v>136</v>
      </c>
      <c r="CH127" s="103" t="s">
        <v>224</v>
      </c>
      <c r="CI127" s="118" t="s">
        <v>225</v>
      </c>
      <c r="CJ127" s="84"/>
      <c r="CK127" s="84"/>
      <c r="CL127" s="101">
        <v>44265.0</v>
      </c>
      <c r="CM127" s="101">
        <v>44266.0</v>
      </c>
      <c r="CN127" s="119" t="s">
        <v>1726</v>
      </c>
      <c r="CO127" s="120" t="s">
        <v>1727</v>
      </c>
      <c r="CP127" s="121" t="s">
        <v>420</v>
      </c>
      <c r="CQ127" s="89"/>
      <c r="CR127" s="108"/>
      <c r="CS127" s="89"/>
      <c r="CT127" s="102"/>
      <c r="CU127" s="90"/>
      <c r="CV127" s="105"/>
      <c r="CW127" s="102"/>
      <c r="CX127" s="123"/>
      <c r="CY127" s="123" t="s">
        <v>175</v>
      </c>
      <c r="CZ127" s="103" t="s">
        <v>143</v>
      </c>
      <c r="DA127" s="103" t="s">
        <v>144</v>
      </c>
      <c r="DB127" s="103"/>
      <c r="DC127" s="123" t="s">
        <v>146</v>
      </c>
      <c r="DD127" s="84"/>
      <c r="DE127" s="84"/>
      <c r="DF127" s="84"/>
      <c r="DG127" s="84"/>
      <c r="DH127" s="52"/>
      <c r="DI127" s="52"/>
      <c r="DJ127" s="52"/>
      <c r="DK127" s="52"/>
      <c r="DL127" s="52"/>
      <c r="DM127" s="52"/>
    </row>
    <row r="128" ht="25.5" customHeight="1">
      <c r="A128" s="124">
        <v>126.0</v>
      </c>
      <c r="B128" s="86" t="s">
        <v>120</v>
      </c>
      <c r="C128" s="87" t="s">
        <v>1728</v>
      </c>
      <c r="D128" s="88" t="s">
        <v>1729</v>
      </c>
      <c r="E128" s="89" t="s">
        <v>123</v>
      </c>
      <c r="F128" s="89" t="s">
        <v>124</v>
      </c>
      <c r="G128" s="90">
        <v>1.010012831E9</v>
      </c>
      <c r="H128" s="90">
        <v>3.0</v>
      </c>
      <c r="I128" s="89" t="s">
        <v>149</v>
      </c>
      <c r="J128" s="137">
        <v>36220.0</v>
      </c>
      <c r="K128" s="138">
        <v>1.0</v>
      </c>
      <c r="L128" s="139">
        <v>3.0</v>
      </c>
      <c r="M128" s="139">
        <v>1999.0</v>
      </c>
      <c r="N128" s="127" t="s">
        <v>198</v>
      </c>
      <c r="O128" s="87" t="s">
        <v>1730</v>
      </c>
      <c r="P128" s="92" t="s">
        <v>424</v>
      </c>
      <c r="Q128" s="87">
        <v>3.202201193E9</v>
      </c>
      <c r="R128" s="93" t="s">
        <v>1731</v>
      </c>
      <c r="S128" s="93" t="s">
        <v>1732</v>
      </c>
      <c r="T128" s="103" t="s">
        <v>803</v>
      </c>
      <c r="U128" s="92" t="s">
        <v>184</v>
      </c>
      <c r="V128" s="128" t="s">
        <v>157</v>
      </c>
      <c r="W128" s="88">
        <v>3.0</v>
      </c>
      <c r="X128" s="87" t="s">
        <v>218</v>
      </c>
      <c r="Y128" s="117" t="s">
        <v>218</v>
      </c>
      <c r="Z128" s="130" t="s">
        <v>284</v>
      </c>
      <c r="AA128" s="87" t="s">
        <v>1733</v>
      </c>
      <c r="AB128" s="94" t="s">
        <v>130</v>
      </c>
      <c r="AC128" s="130" t="s">
        <v>161</v>
      </c>
      <c r="AD128" s="87" t="s">
        <v>1734</v>
      </c>
      <c r="AE128" s="95" t="s">
        <v>286</v>
      </c>
      <c r="AF128" s="131" t="s">
        <v>287</v>
      </c>
      <c r="AG128" s="97">
        <v>545.0</v>
      </c>
      <c r="AH128" s="98">
        <v>4.86E7</v>
      </c>
      <c r="AI128" s="99">
        <v>44264.0</v>
      </c>
      <c r="AJ128" s="100">
        <v>57648.0</v>
      </c>
      <c r="AK128" s="101">
        <v>44266.0</v>
      </c>
      <c r="AL128" s="102">
        <v>44267.0</v>
      </c>
      <c r="AM128" s="102">
        <v>44450.0</v>
      </c>
      <c r="AN128" s="127">
        <v>6.0</v>
      </c>
      <c r="AO128" s="87">
        <v>0.0</v>
      </c>
      <c r="AP128" s="103">
        <v>180.0</v>
      </c>
      <c r="AQ128" s="87" t="s">
        <v>288</v>
      </c>
      <c r="AR128" s="104">
        <v>1.62E7</v>
      </c>
      <c r="AS128" s="104">
        <v>2700000.0</v>
      </c>
      <c r="AT128" s="106" t="s">
        <v>1735</v>
      </c>
      <c r="AU128" s="104">
        <v>1.62E7</v>
      </c>
      <c r="AV128" s="107">
        <v>44267.0</v>
      </c>
      <c r="AW128" s="108" t="s">
        <v>1736</v>
      </c>
      <c r="AX128" s="84"/>
      <c r="AY128" s="84"/>
      <c r="AZ128" s="84"/>
      <c r="BA128" s="84"/>
      <c r="BB128" s="84"/>
      <c r="BC128" s="84"/>
      <c r="BD128" s="84"/>
      <c r="BE128" s="84"/>
      <c r="BF128" s="84"/>
      <c r="BG128" s="130"/>
      <c r="BH128" s="84"/>
      <c r="BI128" s="84"/>
      <c r="BJ128" s="84"/>
      <c r="BK128" s="84"/>
      <c r="BL128" s="84"/>
      <c r="BM128" s="84"/>
      <c r="BN128" s="84"/>
      <c r="BO128" s="84"/>
      <c r="BP128" s="84"/>
      <c r="BQ128" s="84"/>
      <c r="BR128" s="84"/>
      <c r="BS128" s="84"/>
      <c r="BT128" s="84"/>
      <c r="BU128" s="132"/>
      <c r="BV128" s="133"/>
      <c r="BW128" s="132"/>
      <c r="BX128" s="134"/>
      <c r="BY128" s="132"/>
      <c r="BZ128" s="132"/>
      <c r="CA128" s="132"/>
      <c r="CB128" s="133"/>
      <c r="CC128" s="114" t="str">
        <f t="shared" si="1"/>
        <v>$ 16,200,000</v>
      </c>
      <c r="CD128" s="115" t="str">
        <f t="shared" si="5"/>
        <v>270</v>
      </c>
      <c r="CE128" s="94"/>
      <c r="CF128" s="141" t="str">
        <f>AM128</f>
        <v>11/09/2021</v>
      </c>
      <c r="CG128" s="117" t="s">
        <v>136</v>
      </c>
      <c r="CH128" s="103" t="s">
        <v>757</v>
      </c>
      <c r="CI128" s="118" t="s">
        <v>279</v>
      </c>
      <c r="CJ128" s="84"/>
      <c r="CK128" s="84"/>
      <c r="CL128" s="101">
        <v>44266.0</v>
      </c>
      <c r="CM128" s="101">
        <v>44267.0</v>
      </c>
      <c r="CN128" s="119" t="s">
        <v>1737</v>
      </c>
      <c r="CO128" s="120" t="s">
        <v>1738</v>
      </c>
      <c r="CP128" s="121" t="s">
        <v>141</v>
      </c>
      <c r="CQ128" s="89"/>
      <c r="CR128" s="108"/>
      <c r="CS128" s="89"/>
      <c r="CT128" s="102"/>
      <c r="CU128" s="90"/>
      <c r="CV128" s="105"/>
      <c r="CW128" s="102"/>
      <c r="CX128" s="123"/>
      <c r="CY128" s="123" t="s">
        <v>175</v>
      </c>
      <c r="CZ128" s="103" t="s">
        <v>143</v>
      </c>
      <c r="DA128" s="103" t="s">
        <v>144</v>
      </c>
      <c r="DB128" s="103"/>
      <c r="DC128" s="123" t="s">
        <v>146</v>
      </c>
      <c r="DD128" s="84"/>
      <c r="DE128" s="84"/>
      <c r="DF128" s="84"/>
      <c r="DG128" s="84"/>
      <c r="DH128" s="52"/>
      <c r="DI128" s="52"/>
      <c r="DJ128" s="52"/>
      <c r="DK128" s="52"/>
      <c r="DL128" s="52"/>
      <c r="DM128" s="52"/>
    </row>
    <row r="129" ht="25.5" customHeight="1">
      <c r="A129" s="124">
        <v>127.0</v>
      </c>
      <c r="B129" s="86" t="s">
        <v>120</v>
      </c>
      <c r="C129" s="87" t="s">
        <v>1739</v>
      </c>
      <c r="D129" s="88" t="s">
        <v>1740</v>
      </c>
      <c r="E129" s="89" t="s">
        <v>123</v>
      </c>
      <c r="F129" s="89" t="s">
        <v>124</v>
      </c>
      <c r="G129" s="90">
        <v>5.2358473E7</v>
      </c>
      <c r="H129" s="90">
        <v>7.0</v>
      </c>
      <c r="I129" s="89" t="s">
        <v>125</v>
      </c>
      <c r="J129" s="137">
        <v>28504.0</v>
      </c>
      <c r="K129" s="138">
        <v>14.0</v>
      </c>
      <c r="L129" s="139">
        <v>1.0</v>
      </c>
      <c r="M129" s="139">
        <v>1978.0</v>
      </c>
      <c r="N129" s="127" t="s">
        <v>198</v>
      </c>
      <c r="O129" s="87" t="s">
        <v>1741</v>
      </c>
      <c r="P129" s="92" t="s">
        <v>593</v>
      </c>
      <c r="Q129" s="87">
        <v>3.175157227E9</v>
      </c>
      <c r="R129" s="93" t="s">
        <v>1742</v>
      </c>
      <c r="S129" s="93" t="s">
        <v>1743</v>
      </c>
      <c r="T129" s="103" t="s">
        <v>258</v>
      </c>
      <c r="U129" s="129" t="s">
        <v>1129</v>
      </c>
      <c r="V129" s="128" t="s">
        <v>157</v>
      </c>
      <c r="W129" s="88">
        <v>1.0</v>
      </c>
      <c r="X129" s="87" t="s">
        <v>158</v>
      </c>
      <c r="Y129" s="117" t="s">
        <v>1744</v>
      </c>
      <c r="Z129" s="130" t="s">
        <v>160</v>
      </c>
      <c r="AA129" s="87" t="s">
        <v>1745</v>
      </c>
      <c r="AB129" s="94" t="s">
        <v>130</v>
      </c>
      <c r="AC129" s="130" t="s">
        <v>161</v>
      </c>
      <c r="AD129" s="87" t="s">
        <v>351</v>
      </c>
      <c r="AE129" s="95" t="s">
        <v>163</v>
      </c>
      <c r="AF129" s="131" t="s">
        <v>164</v>
      </c>
      <c r="AG129" s="97">
        <v>543.0</v>
      </c>
      <c r="AH129" s="98">
        <v>1.5714E8</v>
      </c>
      <c r="AI129" s="99">
        <v>44264.0</v>
      </c>
      <c r="AJ129" s="100">
        <v>57604.0</v>
      </c>
      <c r="AK129" s="101">
        <v>44266.0</v>
      </c>
      <c r="AL129" s="102">
        <v>44267.0</v>
      </c>
      <c r="AM129" s="102">
        <v>44543.0</v>
      </c>
      <c r="AN129" s="127">
        <v>9.0</v>
      </c>
      <c r="AO129" s="87">
        <v>0.0</v>
      </c>
      <c r="AP129" s="103" t="str">
        <f t="shared" ref="AP129:AP130" si="14">(AN129*30)+AO129</f>
        <v>270</v>
      </c>
      <c r="AQ129" s="87" t="s">
        <v>1746</v>
      </c>
      <c r="AR129" s="104">
        <v>3.9285E7</v>
      </c>
      <c r="AS129" s="104">
        <v>4365000.0</v>
      </c>
      <c r="AT129" s="106" t="s">
        <v>1747</v>
      </c>
      <c r="AU129" s="104">
        <v>3.9285E7</v>
      </c>
      <c r="AV129" s="107">
        <v>44267.0</v>
      </c>
      <c r="AW129" s="108" t="s">
        <v>1748</v>
      </c>
      <c r="AX129" s="84"/>
      <c r="AY129" s="84"/>
      <c r="AZ129" s="84"/>
      <c r="BA129" s="84"/>
      <c r="BB129" s="84"/>
      <c r="BC129" s="84"/>
      <c r="BD129" s="84"/>
      <c r="BE129" s="84"/>
      <c r="BF129" s="84"/>
      <c r="BG129" s="130"/>
      <c r="BH129" s="84"/>
      <c r="BI129" s="84"/>
      <c r="BJ129" s="84"/>
      <c r="BK129" s="84"/>
      <c r="BL129" s="84"/>
      <c r="BM129" s="84"/>
      <c r="BN129" s="84"/>
      <c r="BO129" s="84"/>
      <c r="BP129" s="84"/>
      <c r="BQ129" s="84"/>
      <c r="BR129" s="84"/>
      <c r="BS129" s="84"/>
      <c r="BT129" s="84"/>
      <c r="BU129" s="132" t="s">
        <v>168</v>
      </c>
      <c r="BV129" s="133">
        <v>44543.0</v>
      </c>
      <c r="BW129" s="132">
        <v>64469.0</v>
      </c>
      <c r="BX129" s="134">
        <v>3928000.0</v>
      </c>
      <c r="BY129" s="132">
        <v>802.0</v>
      </c>
      <c r="BZ129" s="132">
        <v>1035.0</v>
      </c>
      <c r="CA129" s="132">
        <v>27.0</v>
      </c>
      <c r="CB129" s="133">
        <v>44571.0</v>
      </c>
      <c r="CC129" s="114" t="str">
        <f t="shared" si="1"/>
        <v>$ 39,285,000</v>
      </c>
      <c r="CD129" s="115" t="str">
        <f t="shared" si="5"/>
        <v>317</v>
      </c>
      <c r="CE129" s="94"/>
      <c r="CF129" s="141">
        <v>44571.0</v>
      </c>
      <c r="CG129" s="117" t="s">
        <v>169</v>
      </c>
      <c r="CH129" s="103" t="s">
        <v>160</v>
      </c>
      <c r="CI129" s="118" t="s">
        <v>356</v>
      </c>
      <c r="CJ129" s="84"/>
      <c r="CK129" s="84"/>
      <c r="CL129" s="101">
        <v>44266.0</v>
      </c>
      <c r="CM129" s="101">
        <v>44267.0</v>
      </c>
      <c r="CN129" s="119" t="s">
        <v>1749</v>
      </c>
      <c r="CO129" s="120" t="s">
        <v>1750</v>
      </c>
      <c r="CP129" s="121" t="s">
        <v>1123</v>
      </c>
      <c r="CQ129" s="89"/>
      <c r="CR129" s="108"/>
      <c r="CS129" s="89"/>
      <c r="CT129" s="102"/>
      <c r="CU129" s="90"/>
      <c r="CV129" s="105"/>
      <c r="CW129" s="102"/>
      <c r="CX129" s="123"/>
      <c r="CY129" s="123" t="s">
        <v>175</v>
      </c>
      <c r="CZ129" s="103" t="s">
        <v>143</v>
      </c>
      <c r="DA129" s="103" t="s">
        <v>144</v>
      </c>
      <c r="DB129" s="103"/>
      <c r="DC129" s="123" t="s">
        <v>146</v>
      </c>
      <c r="DD129" s="84"/>
      <c r="DE129" s="84"/>
      <c r="DF129" s="84"/>
      <c r="DG129" s="84"/>
      <c r="DH129" s="52"/>
      <c r="DI129" s="52"/>
      <c r="DJ129" s="52"/>
      <c r="DK129" s="52"/>
      <c r="DL129" s="52"/>
      <c r="DM129" s="52"/>
    </row>
    <row r="130" ht="25.5" customHeight="1">
      <c r="A130" s="124">
        <v>128.0</v>
      </c>
      <c r="B130" s="86" t="s">
        <v>120</v>
      </c>
      <c r="C130" s="87" t="s">
        <v>1751</v>
      </c>
      <c r="D130" s="88" t="s">
        <v>1752</v>
      </c>
      <c r="E130" s="89" t="s">
        <v>123</v>
      </c>
      <c r="F130" s="89" t="s">
        <v>124</v>
      </c>
      <c r="G130" s="90">
        <v>1.023035994E9</v>
      </c>
      <c r="H130" s="90">
        <v>1.0</v>
      </c>
      <c r="I130" s="89" t="s">
        <v>149</v>
      </c>
      <c r="J130" s="137">
        <v>36315.0</v>
      </c>
      <c r="K130" s="138">
        <v>4.0</v>
      </c>
      <c r="L130" s="139">
        <v>6.0</v>
      </c>
      <c r="M130" s="139">
        <v>1999.0</v>
      </c>
      <c r="N130" s="127" t="s">
        <v>198</v>
      </c>
      <c r="O130" s="87" t="s">
        <v>1753</v>
      </c>
      <c r="P130" s="92" t="s">
        <v>127</v>
      </c>
      <c r="Q130" s="87">
        <v>3.214424139E9</v>
      </c>
      <c r="R130" s="93" t="s">
        <v>1754</v>
      </c>
      <c r="S130" s="93" t="s">
        <v>1755</v>
      </c>
      <c r="T130" s="103" t="s">
        <v>183</v>
      </c>
      <c r="U130" s="167" t="s">
        <v>184</v>
      </c>
      <c r="V130" s="128" t="s">
        <v>157</v>
      </c>
      <c r="W130" s="88">
        <v>1.0</v>
      </c>
      <c r="X130" s="87" t="s">
        <v>741</v>
      </c>
      <c r="Y130" s="117" t="s">
        <v>1756</v>
      </c>
      <c r="Z130" s="130" t="s">
        <v>1699</v>
      </c>
      <c r="AA130" s="87" t="s">
        <v>1757</v>
      </c>
      <c r="AB130" s="94" t="s">
        <v>130</v>
      </c>
      <c r="AC130" s="130" t="s">
        <v>161</v>
      </c>
      <c r="AD130" s="87" t="s">
        <v>1701</v>
      </c>
      <c r="AE130" s="95" t="s">
        <v>286</v>
      </c>
      <c r="AF130" s="131" t="s">
        <v>287</v>
      </c>
      <c r="AG130" s="97">
        <v>529.0</v>
      </c>
      <c r="AH130" s="98">
        <v>7.24E7</v>
      </c>
      <c r="AI130" s="99">
        <v>44259.0</v>
      </c>
      <c r="AJ130" s="100">
        <v>56485.0</v>
      </c>
      <c r="AK130" s="101">
        <v>44266.0</v>
      </c>
      <c r="AL130" s="102">
        <v>44267.0</v>
      </c>
      <c r="AM130" s="102">
        <v>44561.0</v>
      </c>
      <c r="AN130" s="127">
        <v>9.0</v>
      </c>
      <c r="AO130" s="87">
        <v>20.0</v>
      </c>
      <c r="AP130" s="103" t="str">
        <f t="shared" si="14"/>
        <v>290</v>
      </c>
      <c r="AQ130" s="87" t="s">
        <v>1606</v>
      </c>
      <c r="AR130" s="104">
        <v>1.7496666E7</v>
      </c>
      <c r="AS130" s="104">
        <v>1810000.0</v>
      </c>
      <c r="AT130" s="106" t="s">
        <v>1758</v>
      </c>
      <c r="AU130" s="104">
        <v>1.7496666E7</v>
      </c>
      <c r="AV130" s="107">
        <v>44267.0</v>
      </c>
      <c r="AW130" s="108" t="s">
        <v>1759</v>
      </c>
      <c r="AX130" s="84"/>
      <c r="AY130" s="84"/>
      <c r="AZ130" s="84"/>
      <c r="BA130" s="84"/>
      <c r="BB130" s="84"/>
      <c r="BC130" s="84"/>
      <c r="BD130" s="84"/>
      <c r="BE130" s="84"/>
      <c r="BF130" s="84"/>
      <c r="BG130" s="130"/>
      <c r="BH130" s="84"/>
      <c r="BI130" s="84"/>
      <c r="BJ130" s="84"/>
      <c r="BK130" s="84"/>
      <c r="BL130" s="84"/>
      <c r="BM130" s="84"/>
      <c r="BN130" s="84"/>
      <c r="BO130" s="84"/>
      <c r="BP130" s="84"/>
      <c r="BQ130" s="84"/>
      <c r="BR130" s="84"/>
      <c r="BS130" s="84"/>
      <c r="BT130" s="84"/>
      <c r="BU130" s="132" t="s">
        <v>168</v>
      </c>
      <c r="BV130" s="133">
        <v>44560.0</v>
      </c>
      <c r="BW130" s="132">
        <v>68950.0</v>
      </c>
      <c r="BX130" s="134">
        <v>603333.0</v>
      </c>
      <c r="BY130" s="132">
        <v>978.0</v>
      </c>
      <c r="BZ130" s="132">
        <v>1207.0</v>
      </c>
      <c r="CA130" s="132">
        <v>10.0</v>
      </c>
      <c r="CB130" s="133">
        <v>44571.0</v>
      </c>
      <c r="CC130" s="114" t="str">
        <f t="shared" si="1"/>
        <v>$ 17,496,666</v>
      </c>
      <c r="CD130" s="115" t="str">
        <f t="shared" si="5"/>
        <v>190</v>
      </c>
      <c r="CE130" s="94"/>
      <c r="CF130" s="162">
        <v>44571.0</v>
      </c>
      <c r="CG130" s="117" t="s">
        <v>169</v>
      </c>
      <c r="CH130" s="103" t="s">
        <v>224</v>
      </c>
      <c r="CI130" s="118" t="s">
        <v>225</v>
      </c>
      <c r="CJ130" s="84"/>
      <c r="CK130" s="84"/>
      <c r="CL130" s="101">
        <v>44266.0</v>
      </c>
      <c r="CM130" s="101">
        <v>44267.0</v>
      </c>
      <c r="CN130" s="119" t="s">
        <v>1760</v>
      </c>
      <c r="CO130" s="120" t="s">
        <v>1761</v>
      </c>
      <c r="CP130" s="121" t="s">
        <v>1123</v>
      </c>
      <c r="CQ130" s="89"/>
      <c r="CR130" s="108"/>
      <c r="CS130" s="89"/>
      <c r="CT130" s="102"/>
      <c r="CU130" s="90"/>
      <c r="CV130" s="105"/>
      <c r="CW130" s="102"/>
      <c r="CX130" s="123"/>
      <c r="CY130" s="123" t="s">
        <v>175</v>
      </c>
      <c r="CZ130" s="103" t="s">
        <v>143</v>
      </c>
      <c r="DA130" s="103" t="s">
        <v>144</v>
      </c>
      <c r="DB130" s="103"/>
      <c r="DC130" s="123" t="s">
        <v>146</v>
      </c>
      <c r="DD130" s="84"/>
      <c r="DE130" s="84"/>
      <c r="DF130" s="84"/>
      <c r="DG130" s="84"/>
      <c r="DH130" s="52"/>
      <c r="DI130" s="52"/>
      <c r="DJ130" s="52"/>
      <c r="DK130" s="52"/>
      <c r="DL130" s="52"/>
      <c r="DM130" s="52"/>
    </row>
    <row r="131" ht="25.5" customHeight="1">
      <c r="A131" s="124">
        <v>129.0</v>
      </c>
      <c r="B131" s="86" t="s">
        <v>120</v>
      </c>
      <c r="C131" s="87" t="s">
        <v>1762</v>
      </c>
      <c r="D131" s="88" t="s">
        <v>1763</v>
      </c>
      <c r="E131" s="89" t="s">
        <v>123</v>
      </c>
      <c r="F131" s="89" t="s">
        <v>124</v>
      </c>
      <c r="G131" s="90">
        <v>8.0724566E7</v>
      </c>
      <c r="H131" s="90">
        <v>5.0</v>
      </c>
      <c r="I131" s="89" t="s">
        <v>149</v>
      </c>
      <c r="J131" s="137">
        <v>30156.0</v>
      </c>
      <c r="K131" s="138">
        <v>24.0</v>
      </c>
      <c r="L131" s="139">
        <v>7.0</v>
      </c>
      <c r="M131" s="139">
        <v>1982.0</v>
      </c>
      <c r="N131" s="127" t="s">
        <v>198</v>
      </c>
      <c r="O131" s="87" t="s">
        <v>1764</v>
      </c>
      <c r="P131" s="92" t="s">
        <v>152</v>
      </c>
      <c r="Q131" s="87">
        <v>3.103079444E9</v>
      </c>
      <c r="R131" s="93" t="s">
        <v>1765</v>
      </c>
      <c r="S131" s="93" t="s">
        <v>1766</v>
      </c>
      <c r="T131" s="94" t="s">
        <v>323</v>
      </c>
      <c r="U131" s="87" t="s">
        <v>156</v>
      </c>
      <c r="V131" s="128" t="s">
        <v>157</v>
      </c>
      <c r="W131" s="88">
        <v>4.0</v>
      </c>
      <c r="X131" s="87" t="s">
        <v>158</v>
      </c>
      <c r="Y131" s="130" t="s">
        <v>300</v>
      </c>
      <c r="Z131" s="130" t="s">
        <v>1388</v>
      </c>
      <c r="AA131" s="87" t="s">
        <v>1767</v>
      </c>
      <c r="AB131" s="94" t="s">
        <v>130</v>
      </c>
      <c r="AC131" s="130" t="s">
        <v>161</v>
      </c>
      <c r="AD131" s="87" t="s">
        <v>1481</v>
      </c>
      <c r="AE131" s="95" t="s">
        <v>286</v>
      </c>
      <c r="AF131" s="131" t="s">
        <v>287</v>
      </c>
      <c r="AG131" s="97">
        <v>437.0</v>
      </c>
      <c r="AH131" s="98">
        <v>1.548E8</v>
      </c>
      <c r="AI131" s="99">
        <v>44245.0</v>
      </c>
      <c r="AJ131" s="100">
        <v>56625.0</v>
      </c>
      <c r="AK131" s="101">
        <v>44266.0</v>
      </c>
      <c r="AL131" s="102">
        <v>44267.0</v>
      </c>
      <c r="AM131" s="102">
        <v>44452.0</v>
      </c>
      <c r="AN131" s="127">
        <v>6.0</v>
      </c>
      <c r="AO131" s="87">
        <v>0.0</v>
      </c>
      <c r="AP131" s="103">
        <v>180.0</v>
      </c>
      <c r="AQ131" s="87" t="s">
        <v>288</v>
      </c>
      <c r="AR131" s="104">
        <v>2.58E7</v>
      </c>
      <c r="AS131" s="104">
        <v>4300000.0</v>
      </c>
      <c r="AT131" s="106" t="s">
        <v>1768</v>
      </c>
      <c r="AU131" s="104">
        <v>2.58E7</v>
      </c>
      <c r="AV131" s="107">
        <v>44267.0</v>
      </c>
      <c r="AW131" s="108" t="s">
        <v>1769</v>
      </c>
      <c r="AX131" s="84"/>
      <c r="AY131" s="84"/>
      <c r="AZ131" s="84"/>
      <c r="BA131" s="84"/>
      <c r="BB131" s="84"/>
      <c r="BC131" s="84"/>
      <c r="BD131" s="84"/>
      <c r="BE131" s="84"/>
      <c r="BF131" s="84"/>
      <c r="BG131" s="130"/>
      <c r="BH131" s="84"/>
      <c r="BI131" s="84"/>
      <c r="BJ131" s="84"/>
      <c r="BK131" s="84"/>
      <c r="BL131" s="84"/>
      <c r="BM131" s="84"/>
      <c r="BN131" s="84"/>
      <c r="BO131" s="84"/>
      <c r="BP131" s="84"/>
      <c r="BQ131" s="84"/>
      <c r="BR131" s="84"/>
      <c r="BS131" s="84"/>
      <c r="BT131" s="84"/>
      <c r="BU131" s="132"/>
      <c r="BV131" s="133"/>
      <c r="BW131" s="132"/>
      <c r="BX131" s="134"/>
      <c r="BY131" s="132"/>
      <c r="BZ131" s="132"/>
      <c r="CA131" s="132"/>
      <c r="CB131" s="133"/>
      <c r="CC131" s="114" t="str">
        <f t="shared" si="1"/>
        <v>$ 25,800,000</v>
      </c>
      <c r="CD131" s="115" t="str">
        <f t="shared" si="5"/>
        <v>285</v>
      </c>
      <c r="CE131" s="94"/>
      <c r="CF131" s="141">
        <v>44452.0</v>
      </c>
      <c r="CG131" s="117" t="s">
        <v>136</v>
      </c>
      <c r="CH131" s="103" t="s">
        <v>1388</v>
      </c>
      <c r="CI131" s="118" t="s">
        <v>1389</v>
      </c>
      <c r="CJ131" s="84"/>
      <c r="CK131" s="84"/>
      <c r="CL131" s="101">
        <v>44266.0</v>
      </c>
      <c r="CM131" s="101">
        <v>44270.0</v>
      </c>
      <c r="CN131" s="119" t="s">
        <v>1770</v>
      </c>
      <c r="CO131" s="120" t="s">
        <v>1771</v>
      </c>
      <c r="CP131" s="121" t="s">
        <v>1123</v>
      </c>
      <c r="CQ131" s="89"/>
      <c r="CR131" s="108"/>
      <c r="CS131" s="89"/>
      <c r="CT131" s="102"/>
      <c r="CU131" s="90"/>
      <c r="CV131" s="105"/>
      <c r="CW131" s="102"/>
      <c r="CX131" s="123"/>
      <c r="CY131" s="123" t="s">
        <v>175</v>
      </c>
      <c r="CZ131" s="103" t="s">
        <v>143</v>
      </c>
      <c r="DA131" s="103" t="s">
        <v>144</v>
      </c>
      <c r="DB131" s="103"/>
      <c r="DC131" s="123" t="s">
        <v>146</v>
      </c>
      <c r="DD131" s="84"/>
      <c r="DE131" s="84"/>
      <c r="DF131" s="84"/>
      <c r="DG131" s="84"/>
      <c r="DH131" s="52"/>
      <c r="DI131" s="52"/>
      <c r="DJ131" s="52"/>
      <c r="DK131" s="52"/>
      <c r="DL131" s="52"/>
      <c r="DM131" s="52"/>
    </row>
    <row r="132" ht="25.5" customHeight="1">
      <c r="A132" s="124">
        <v>130.0</v>
      </c>
      <c r="B132" s="86" t="s">
        <v>120</v>
      </c>
      <c r="C132" s="87" t="s">
        <v>1772</v>
      </c>
      <c r="D132" s="88" t="s">
        <v>1773</v>
      </c>
      <c r="E132" s="89" t="s">
        <v>123</v>
      </c>
      <c r="F132" s="89" t="s">
        <v>124</v>
      </c>
      <c r="G132" s="90">
        <v>3.6718269E7</v>
      </c>
      <c r="H132" s="90">
        <v>8.0</v>
      </c>
      <c r="I132" s="89" t="s">
        <v>125</v>
      </c>
      <c r="J132" s="137">
        <v>28300.0</v>
      </c>
      <c r="K132" s="138">
        <v>24.0</v>
      </c>
      <c r="L132" s="139">
        <v>6.0</v>
      </c>
      <c r="M132" s="139">
        <v>1977.0</v>
      </c>
      <c r="N132" s="127" t="s">
        <v>1774</v>
      </c>
      <c r="O132" s="87" t="s">
        <v>1775</v>
      </c>
      <c r="P132" s="92" t="s">
        <v>127</v>
      </c>
      <c r="Q132" s="87">
        <v>3.17573012E9</v>
      </c>
      <c r="R132" s="93" t="s">
        <v>1776</v>
      </c>
      <c r="S132" s="93" t="s">
        <v>1777</v>
      </c>
      <c r="T132" s="103" t="s">
        <v>323</v>
      </c>
      <c r="U132" s="92" t="s">
        <v>184</v>
      </c>
      <c r="V132" s="128" t="s">
        <v>157</v>
      </c>
      <c r="W132" s="88">
        <v>1.0</v>
      </c>
      <c r="X132" s="87" t="s">
        <v>218</v>
      </c>
      <c r="Y132" s="117" t="s">
        <v>349</v>
      </c>
      <c r="Z132" s="130" t="s">
        <v>1778</v>
      </c>
      <c r="AA132" s="155" t="s">
        <v>1779</v>
      </c>
      <c r="AB132" s="94" t="s">
        <v>130</v>
      </c>
      <c r="AC132" s="130" t="s">
        <v>161</v>
      </c>
      <c r="AD132" s="87" t="s">
        <v>1780</v>
      </c>
      <c r="AE132" s="95" t="s">
        <v>163</v>
      </c>
      <c r="AF132" s="131" t="s">
        <v>164</v>
      </c>
      <c r="AG132" s="97">
        <v>547.0</v>
      </c>
      <c r="AH132" s="98">
        <v>5.035E7</v>
      </c>
      <c r="AI132" s="99">
        <v>44264.0</v>
      </c>
      <c r="AJ132" s="100">
        <v>57647.0</v>
      </c>
      <c r="AK132" s="101">
        <v>44266.0</v>
      </c>
      <c r="AL132" s="102">
        <v>44267.0</v>
      </c>
      <c r="AM132" s="102">
        <v>44555.0</v>
      </c>
      <c r="AN132" s="127">
        <v>9.0</v>
      </c>
      <c r="AO132" s="87">
        <v>15.0</v>
      </c>
      <c r="AP132" s="103" t="str">
        <f t="shared" ref="AP132:AP133" si="15">(AN132*30)+AO132</f>
        <v>285</v>
      </c>
      <c r="AQ132" s="87" t="s">
        <v>1781</v>
      </c>
      <c r="AR132" s="104">
        <v>2.5175E7</v>
      </c>
      <c r="AS132" s="104">
        <v>2650000.0</v>
      </c>
      <c r="AT132" s="106" t="s">
        <v>1782</v>
      </c>
      <c r="AU132" s="104">
        <v>2.5175E7</v>
      </c>
      <c r="AV132" s="107">
        <v>44266.0</v>
      </c>
      <c r="AW132" s="108" t="s">
        <v>1783</v>
      </c>
      <c r="AX132" s="84"/>
      <c r="AY132" s="84"/>
      <c r="AZ132" s="84"/>
      <c r="BA132" s="84"/>
      <c r="BB132" s="84"/>
      <c r="BC132" s="84"/>
      <c r="BD132" s="84"/>
      <c r="BE132" s="84"/>
      <c r="BF132" s="84"/>
      <c r="BG132" s="130"/>
      <c r="BH132" s="84"/>
      <c r="BI132" s="84"/>
      <c r="BJ132" s="84"/>
      <c r="BK132" s="84"/>
      <c r="BL132" s="84"/>
      <c r="BM132" s="84"/>
      <c r="BN132" s="84"/>
      <c r="BO132" s="84"/>
      <c r="BP132" s="84"/>
      <c r="BQ132" s="84"/>
      <c r="BR132" s="84"/>
      <c r="BS132" s="84"/>
      <c r="BT132" s="84"/>
      <c r="BU132" s="132" t="s">
        <v>168</v>
      </c>
      <c r="BV132" s="133">
        <v>44553.0</v>
      </c>
      <c r="BW132" s="132">
        <v>64310.0</v>
      </c>
      <c r="BX132" s="134">
        <v>1325000.0</v>
      </c>
      <c r="BY132" s="132">
        <v>837.0</v>
      </c>
      <c r="BZ132" s="132">
        <v>1078.0</v>
      </c>
      <c r="CA132" s="132">
        <v>15.0</v>
      </c>
      <c r="CB132" s="133">
        <v>44571.0</v>
      </c>
      <c r="CC132" s="114" t="str">
        <f t="shared" si="1"/>
        <v>$ 25,175,000</v>
      </c>
      <c r="CD132" s="115" t="str">
        <f t="shared" si="5"/>
        <v>305</v>
      </c>
      <c r="CE132" s="94"/>
      <c r="CF132" s="162">
        <v>44571.0</v>
      </c>
      <c r="CG132" s="117" t="s">
        <v>169</v>
      </c>
      <c r="CH132" s="103" t="s">
        <v>1778</v>
      </c>
      <c r="CI132" s="118" t="s">
        <v>1524</v>
      </c>
      <c r="CJ132" s="84"/>
      <c r="CK132" s="84"/>
      <c r="CL132" s="101">
        <v>44266.0</v>
      </c>
      <c r="CM132" s="101">
        <v>44267.0</v>
      </c>
      <c r="CN132" s="119" t="s">
        <v>1784</v>
      </c>
      <c r="CO132" s="120" t="s">
        <v>1785</v>
      </c>
      <c r="CP132" s="121" t="s">
        <v>736</v>
      </c>
      <c r="CQ132" s="89"/>
      <c r="CR132" s="108"/>
      <c r="CS132" s="89"/>
      <c r="CT132" s="102"/>
      <c r="CU132" s="90"/>
      <c r="CV132" s="105"/>
      <c r="CW132" s="102"/>
      <c r="CX132" s="123"/>
      <c r="CY132" s="123" t="s">
        <v>175</v>
      </c>
      <c r="CZ132" s="103" t="s">
        <v>143</v>
      </c>
      <c r="DA132" s="103" t="s">
        <v>144</v>
      </c>
      <c r="DB132" s="103"/>
      <c r="DC132" s="123" t="s">
        <v>146</v>
      </c>
      <c r="DD132" s="84"/>
      <c r="DE132" s="84"/>
      <c r="DF132" s="84"/>
      <c r="DG132" s="84"/>
      <c r="DH132" s="52"/>
      <c r="DI132" s="52"/>
      <c r="DJ132" s="52"/>
      <c r="DK132" s="52"/>
      <c r="DL132" s="52"/>
      <c r="DM132" s="52"/>
    </row>
    <row r="133" ht="25.5" customHeight="1">
      <c r="A133" s="124">
        <v>131.0</v>
      </c>
      <c r="B133" s="86" t="s">
        <v>120</v>
      </c>
      <c r="C133" s="87" t="s">
        <v>1786</v>
      </c>
      <c r="D133" s="88" t="s">
        <v>1787</v>
      </c>
      <c r="E133" s="89" t="s">
        <v>123</v>
      </c>
      <c r="F133" s="89" t="s">
        <v>124</v>
      </c>
      <c r="G133" s="90">
        <v>5.2094577E7</v>
      </c>
      <c r="H133" s="90">
        <v>1.0</v>
      </c>
      <c r="I133" s="89" t="s">
        <v>125</v>
      </c>
      <c r="J133" s="137">
        <v>26017.0</v>
      </c>
      <c r="K133" s="138">
        <v>25.0</v>
      </c>
      <c r="L133" s="139">
        <v>3.0</v>
      </c>
      <c r="M133" s="139">
        <v>1971.0</v>
      </c>
      <c r="N133" s="127" t="s">
        <v>198</v>
      </c>
      <c r="O133" s="87" t="s">
        <v>1788</v>
      </c>
      <c r="P133" s="92" t="s">
        <v>127</v>
      </c>
      <c r="Q133" s="87">
        <v>3.134111736E9</v>
      </c>
      <c r="R133" s="93" t="s">
        <v>1789</v>
      </c>
      <c r="S133" s="93" t="s">
        <v>1790</v>
      </c>
      <c r="T133" s="103" t="s">
        <v>183</v>
      </c>
      <c r="U133" s="92" t="s">
        <v>272</v>
      </c>
      <c r="V133" s="128" t="s">
        <v>157</v>
      </c>
      <c r="W133" s="88">
        <v>1.0</v>
      </c>
      <c r="X133" s="87" t="s">
        <v>218</v>
      </c>
      <c r="Y133" s="117" t="s">
        <v>464</v>
      </c>
      <c r="Z133" s="130" t="s">
        <v>144</v>
      </c>
      <c r="AA133" s="87" t="s">
        <v>1791</v>
      </c>
      <c r="AB133" s="94" t="s">
        <v>130</v>
      </c>
      <c r="AC133" s="130" t="s">
        <v>161</v>
      </c>
      <c r="AD133" s="87" t="s">
        <v>1566</v>
      </c>
      <c r="AE133" s="95" t="s">
        <v>163</v>
      </c>
      <c r="AF133" s="131" t="s">
        <v>164</v>
      </c>
      <c r="AG133" s="97">
        <v>532.0</v>
      </c>
      <c r="AH133" s="98">
        <v>6.0E7</v>
      </c>
      <c r="AI133" s="99">
        <v>44259.0</v>
      </c>
      <c r="AJ133" s="100">
        <v>55932.0</v>
      </c>
      <c r="AK133" s="101">
        <v>44266.0</v>
      </c>
      <c r="AL133" s="102">
        <v>44267.0</v>
      </c>
      <c r="AM133" s="102">
        <v>44561.0</v>
      </c>
      <c r="AN133" s="127">
        <v>9.0</v>
      </c>
      <c r="AO133" s="87">
        <v>20.0</v>
      </c>
      <c r="AP133" s="103" t="str">
        <f t="shared" si="15"/>
        <v>290</v>
      </c>
      <c r="AQ133" s="87" t="s">
        <v>1606</v>
      </c>
      <c r="AR133" s="104">
        <v>2.9E7</v>
      </c>
      <c r="AS133" s="104">
        <v>3000000.0</v>
      </c>
      <c r="AT133" s="106" t="s">
        <v>1792</v>
      </c>
      <c r="AU133" s="104">
        <v>2.9E7</v>
      </c>
      <c r="AV133" s="107">
        <v>44267.0</v>
      </c>
      <c r="AW133" s="108" t="s">
        <v>1793</v>
      </c>
      <c r="AX133" s="84"/>
      <c r="AY133" s="84"/>
      <c r="AZ133" s="84"/>
      <c r="BA133" s="84"/>
      <c r="BB133" s="84"/>
      <c r="BC133" s="84"/>
      <c r="BD133" s="84"/>
      <c r="BE133" s="84"/>
      <c r="BF133" s="84"/>
      <c r="BG133" s="130"/>
      <c r="BH133" s="84"/>
      <c r="BI133" s="84"/>
      <c r="BJ133" s="84"/>
      <c r="BK133" s="84"/>
      <c r="BL133" s="84"/>
      <c r="BM133" s="84"/>
      <c r="BN133" s="84"/>
      <c r="BO133" s="84"/>
      <c r="BP133" s="84"/>
      <c r="BQ133" s="84"/>
      <c r="BR133" s="84"/>
      <c r="BS133" s="84"/>
      <c r="BT133" s="84"/>
      <c r="BU133" s="132"/>
      <c r="BV133" s="133"/>
      <c r="BW133" s="132"/>
      <c r="BX133" s="134"/>
      <c r="BY133" s="132"/>
      <c r="BZ133" s="132"/>
      <c r="CA133" s="132"/>
      <c r="CB133" s="133"/>
      <c r="CC133" s="114" t="str">
        <f t="shared" si="1"/>
        <v>$ 29,000,000</v>
      </c>
      <c r="CD133" s="115" t="str">
        <f t="shared" si="5"/>
        <v>180</v>
      </c>
      <c r="CE133" s="94"/>
      <c r="CF133" s="102">
        <v>44561.0</v>
      </c>
      <c r="CG133" s="117" t="s">
        <v>136</v>
      </c>
      <c r="CH133" s="103" t="s">
        <v>224</v>
      </c>
      <c r="CI133" s="118" t="s">
        <v>225</v>
      </c>
      <c r="CJ133" s="84"/>
      <c r="CK133" s="84"/>
      <c r="CL133" s="101">
        <v>44266.0</v>
      </c>
      <c r="CM133" s="101">
        <v>44267.0</v>
      </c>
      <c r="CN133" s="119" t="s">
        <v>1794</v>
      </c>
      <c r="CO133" s="120" t="s">
        <v>1795</v>
      </c>
      <c r="CP133" s="121" t="s">
        <v>608</v>
      </c>
      <c r="CQ133" s="89"/>
      <c r="CR133" s="108"/>
      <c r="CS133" s="89"/>
      <c r="CT133" s="102"/>
      <c r="CU133" s="90"/>
      <c r="CV133" s="105"/>
      <c r="CW133" s="102"/>
      <c r="CX133" s="123"/>
      <c r="CY133" s="123" t="s">
        <v>175</v>
      </c>
      <c r="CZ133" s="103" t="s">
        <v>143</v>
      </c>
      <c r="DA133" s="103" t="s">
        <v>144</v>
      </c>
      <c r="DB133" s="103"/>
      <c r="DC133" s="123" t="s">
        <v>146</v>
      </c>
      <c r="DD133" s="84"/>
      <c r="DE133" s="84"/>
      <c r="DF133" s="84"/>
      <c r="DG133" s="84"/>
      <c r="DH133" s="52"/>
      <c r="DI133" s="52"/>
      <c r="DJ133" s="52"/>
      <c r="DK133" s="52"/>
      <c r="DL133" s="52"/>
      <c r="DM133" s="52"/>
    </row>
    <row r="134" ht="25.5" customHeight="1">
      <c r="A134" s="124">
        <v>132.0</v>
      </c>
      <c r="B134" s="86" t="s">
        <v>120</v>
      </c>
      <c r="C134" s="87" t="s">
        <v>1796</v>
      </c>
      <c r="D134" s="88" t="s">
        <v>1797</v>
      </c>
      <c r="E134" s="89" t="s">
        <v>123</v>
      </c>
      <c r="F134" s="89" t="s">
        <v>124</v>
      </c>
      <c r="G134" s="90">
        <v>5.2902102E7</v>
      </c>
      <c r="H134" s="90">
        <v>3.0</v>
      </c>
      <c r="I134" s="89" t="s">
        <v>125</v>
      </c>
      <c r="J134" s="137">
        <v>30067.0</v>
      </c>
      <c r="K134" s="138">
        <v>26.0</v>
      </c>
      <c r="L134" s="139">
        <v>4.0</v>
      </c>
      <c r="M134" s="139">
        <v>1982.0</v>
      </c>
      <c r="N134" s="127" t="s">
        <v>198</v>
      </c>
      <c r="O134" s="87" t="s">
        <v>1798</v>
      </c>
      <c r="P134" s="92" t="s">
        <v>127</v>
      </c>
      <c r="Q134" s="87">
        <v>3.18382242E9</v>
      </c>
      <c r="R134" s="93" t="s">
        <v>1799</v>
      </c>
      <c r="S134" s="93" t="s">
        <v>1800</v>
      </c>
      <c r="T134" s="94" t="s">
        <v>155</v>
      </c>
      <c r="U134" s="87" t="s">
        <v>272</v>
      </c>
      <c r="V134" s="128" t="s">
        <v>157</v>
      </c>
      <c r="W134" s="88">
        <v>4.0</v>
      </c>
      <c r="X134" s="87" t="s">
        <v>158</v>
      </c>
      <c r="Y134" s="130" t="s">
        <v>283</v>
      </c>
      <c r="Z134" s="130" t="s">
        <v>1577</v>
      </c>
      <c r="AA134" s="155" t="s">
        <v>1801</v>
      </c>
      <c r="AB134" s="94" t="s">
        <v>130</v>
      </c>
      <c r="AC134" s="130" t="s">
        <v>161</v>
      </c>
      <c r="AD134" s="87" t="s">
        <v>1481</v>
      </c>
      <c r="AE134" s="95" t="s">
        <v>286</v>
      </c>
      <c r="AF134" s="131" t="s">
        <v>287</v>
      </c>
      <c r="AG134" s="97">
        <v>437.0</v>
      </c>
      <c r="AH134" s="98">
        <v>1.548E8</v>
      </c>
      <c r="AI134" s="99">
        <v>44245.0</v>
      </c>
      <c r="AJ134" s="100">
        <v>56625.0</v>
      </c>
      <c r="AK134" s="101">
        <v>44266.0</v>
      </c>
      <c r="AL134" s="102">
        <v>44267.0</v>
      </c>
      <c r="AM134" s="102">
        <v>44449.0</v>
      </c>
      <c r="AN134" s="127">
        <v>6.0</v>
      </c>
      <c r="AO134" s="87">
        <v>0.0</v>
      </c>
      <c r="AP134" s="103">
        <v>180.0</v>
      </c>
      <c r="AQ134" s="87" t="s">
        <v>288</v>
      </c>
      <c r="AR134" s="104">
        <v>2.58E7</v>
      </c>
      <c r="AS134" s="104">
        <v>4300000.0</v>
      </c>
      <c r="AT134" s="106" t="s">
        <v>1802</v>
      </c>
      <c r="AU134" s="104">
        <v>2.58E7</v>
      </c>
      <c r="AV134" s="107">
        <v>44267.0</v>
      </c>
      <c r="AW134" s="108" t="s">
        <v>1803</v>
      </c>
      <c r="AX134" s="84"/>
      <c r="AY134" s="84"/>
      <c r="AZ134" s="84"/>
      <c r="BA134" s="84"/>
      <c r="BB134" s="84"/>
      <c r="BC134" s="84"/>
      <c r="BD134" s="84"/>
      <c r="BE134" s="84"/>
      <c r="BF134" s="84"/>
      <c r="BG134" s="130"/>
      <c r="BH134" s="84"/>
      <c r="BI134" s="84"/>
      <c r="BJ134" s="84"/>
      <c r="BK134" s="84"/>
      <c r="BL134" s="84"/>
      <c r="BM134" s="84"/>
      <c r="BN134" s="84"/>
      <c r="BO134" s="84"/>
      <c r="BP134" s="84"/>
      <c r="BQ134" s="84"/>
      <c r="BR134" s="84"/>
      <c r="BS134" s="84"/>
      <c r="BT134" s="84"/>
      <c r="BU134" s="132"/>
      <c r="BV134" s="133"/>
      <c r="BW134" s="132"/>
      <c r="BX134" s="134"/>
      <c r="BY134" s="132"/>
      <c r="BZ134" s="132"/>
      <c r="CA134" s="132"/>
      <c r="CB134" s="133"/>
      <c r="CC134" s="114" t="str">
        <f t="shared" si="1"/>
        <v>$ 25,800,000</v>
      </c>
      <c r="CD134" s="115" t="str">
        <f t="shared" si="5"/>
        <v>180</v>
      </c>
      <c r="CE134" s="94"/>
      <c r="CF134" s="141">
        <v>44449.0</v>
      </c>
      <c r="CG134" s="117" t="s">
        <v>136</v>
      </c>
      <c r="CH134" s="103" t="s">
        <v>1577</v>
      </c>
      <c r="CI134" s="118" t="s">
        <v>1581</v>
      </c>
      <c r="CJ134" s="84"/>
      <c r="CK134" s="84"/>
      <c r="CL134" s="101">
        <v>44266.0</v>
      </c>
      <c r="CM134" s="101">
        <v>44267.0</v>
      </c>
      <c r="CN134" s="119" t="s">
        <v>1804</v>
      </c>
      <c r="CO134" s="120" t="s">
        <v>1805</v>
      </c>
      <c r="CP134" s="121" t="s">
        <v>608</v>
      </c>
      <c r="CQ134" s="89"/>
      <c r="CR134" s="108"/>
      <c r="CS134" s="89"/>
      <c r="CT134" s="102"/>
      <c r="CU134" s="90"/>
      <c r="CV134" s="105"/>
      <c r="CW134" s="102"/>
      <c r="CX134" s="123"/>
      <c r="CY134" s="123" t="s">
        <v>175</v>
      </c>
      <c r="CZ134" s="103" t="s">
        <v>143</v>
      </c>
      <c r="DA134" s="103" t="s">
        <v>144</v>
      </c>
      <c r="DB134" s="103"/>
      <c r="DC134" s="123" t="s">
        <v>146</v>
      </c>
      <c r="DD134" s="84"/>
      <c r="DE134" s="84"/>
      <c r="DF134" s="84"/>
      <c r="DG134" s="84"/>
      <c r="DH134" s="52"/>
      <c r="DI134" s="52"/>
      <c r="DJ134" s="52"/>
      <c r="DK134" s="52"/>
      <c r="DL134" s="52"/>
      <c r="DM134" s="52"/>
    </row>
    <row r="135" ht="25.5" customHeight="1">
      <c r="A135" s="124">
        <v>133.0</v>
      </c>
      <c r="B135" s="86" t="s">
        <v>120</v>
      </c>
      <c r="C135" s="87" t="s">
        <v>1806</v>
      </c>
      <c r="D135" s="88" t="s">
        <v>1807</v>
      </c>
      <c r="E135" s="89" t="s">
        <v>123</v>
      </c>
      <c r="F135" s="89" t="s">
        <v>124</v>
      </c>
      <c r="G135" s="90">
        <v>1.014206144E9</v>
      </c>
      <c r="H135" s="90">
        <v>1.0</v>
      </c>
      <c r="I135" s="89" t="s">
        <v>149</v>
      </c>
      <c r="J135" s="137">
        <v>32855.0</v>
      </c>
      <c r="K135" s="138">
        <v>13.0</v>
      </c>
      <c r="L135" s="139">
        <v>12.0</v>
      </c>
      <c r="M135" s="139">
        <v>1989.0</v>
      </c>
      <c r="N135" s="127" t="s">
        <v>198</v>
      </c>
      <c r="O135" s="87" t="s">
        <v>1808</v>
      </c>
      <c r="P135" s="92" t="s">
        <v>593</v>
      </c>
      <c r="Q135" s="87">
        <v>3.1150886E9</v>
      </c>
      <c r="R135" s="93" t="s">
        <v>1809</v>
      </c>
      <c r="S135" s="93" t="s">
        <v>1810</v>
      </c>
      <c r="T135" s="103" t="s">
        <v>258</v>
      </c>
      <c r="U135" s="92" t="s">
        <v>184</v>
      </c>
      <c r="V135" s="128" t="s">
        <v>157</v>
      </c>
      <c r="W135" s="88">
        <v>4.0</v>
      </c>
      <c r="X135" s="87" t="s">
        <v>158</v>
      </c>
      <c r="Y135" s="117" t="s">
        <v>159</v>
      </c>
      <c r="Z135" s="130" t="s">
        <v>284</v>
      </c>
      <c r="AA135" s="87" t="s">
        <v>1811</v>
      </c>
      <c r="AB135" s="94" t="s">
        <v>130</v>
      </c>
      <c r="AC135" s="130" t="s">
        <v>161</v>
      </c>
      <c r="AD135" s="87" t="s">
        <v>754</v>
      </c>
      <c r="AE135" s="95" t="s">
        <v>286</v>
      </c>
      <c r="AF135" s="131" t="s">
        <v>287</v>
      </c>
      <c r="AG135" s="97">
        <v>453.0</v>
      </c>
      <c r="AH135" s="98">
        <v>1.104E8</v>
      </c>
      <c r="AI135" s="99">
        <v>44246.0</v>
      </c>
      <c r="AJ135" s="100">
        <v>56636.0</v>
      </c>
      <c r="AK135" s="101">
        <v>44266.0</v>
      </c>
      <c r="AL135" s="102">
        <v>44267.0</v>
      </c>
      <c r="AM135" s="102">
        <v>44449.0</v>
      </c>
      <c r="AN135" s="127">
        <v>6.0</v>
      </c>
      <c r="AO135" s="87">
        <v>0.0</v>
      </c>
      <c r="AP135" s="103">
        <v>180.0</v>
      </c>
      <c r="AQ135" s="87" t="s">
        <v>288</v>
      </c>
      <c r="AR135" s="104">
        <v>2.76E7</v>
      </c>
      <c r="AS135" s="104">
        <v>4600000.0</v>
      </c>
      <c r="AT135" s="106" t="s">
        <v>1812</v>
      </c>
      <c r="AU135" s="104">
        <v>2.76E7</v>
      </c>
      <c r="AV135" s="107">
        <v>44267.0</v>
      </c>
      <c r="AW135" s="108" t="s">
        <v>1813</v>
      </c>
      <c r="AX135" s="84"/>
      <c r="AY135" s="84"/>
      <c r="AZ135" s="84"/>
      <c r="BA135" s="84"/>
      <c r="BB135" s="84"/>
      <c r="BC135" s="84"/>
      <c r="BD135" s="84"/>
      <c r="BE135" s="84"/>
      <c r="BF135" s="84"/>
      <c r="BG135" s="130"/>
      <c r="BH135" s="84"/>
      <c r="BI135" s="84"/>
      <c r="BJ135" s="84"/>
      <c r="BK135" s="84"/>
      <c r="BL135" s="84"/>
      <c r="BM135" s="84"/>
      <c r="BN135" s="84"/>
      <c r="BO135" s="84"/>
      <c r="BP135" s="84"/>
      <c r="BQ135" s="84"/>
      <c r="BR135" s="84"/>
      <c r="BS135" s="84"/>
      <c r="BT135" s="84"/>
      <c r="BU135" s="132"/>
      <c r="BV135" s="133"/>
      <c r="BW135" s="132"/>
      <c r="BX135" s="134"/>
      <c r="BY135" s="132"/>
      <c r="BZ135" s="132"/>
      <c r="CA135" s="132"/>
      <c r="CB135" s="133"/>
      <c r="CC135" s="114" t="str">
        <f t="shared" si="1"/>
        <v>$ 27,600,000</v>
      </c>
      <c r="CD135" s="115" t="str">
        <f t="shared" si="5"/>
        <v>290</v>
      </c>
      <c r="CE135" s="94"/>
      <c r="CF135" s="141">
        <v>44449.0</v>
      </c>
      <c r="CG135" s="117" t="s">
        <v>136</v>
      </c>
      <c r="CH135" s="103" t="s">
        <v>757</v>
      </c>
      <c r="CI135" s="118" t="s">
        <v>279</v>
      </c>
      <c r="CJ135" s="84"/>
      <c r="CK135" s="84"/>
      <c r="CL135" s="101">
        <v>44266.0</v>
      </c>
      <c r="CM135" s="101">
        <v>44267.0</v>
      </c>
      <c r="CN135" s="119" t="s">
        <v>1814</v>
      </c>
      <c r="CO135" s="120" t="s">
        <v>1815</v>
      </c>
      <c r="CP135" s="121" t="s">
        <v>309</v>
      </c>
      <c r="CQ135" s="89"/>
      <c r="CR135" s="108"/>
      <c r="CS135" s="89"/>
      <c r="CT135" s="102"/>
      <c r="CU135" s="90"/>
      <c r="CV135" s="105"/>
      <c r="CW135" s="102"/>
      <c r="CX135" s="118"/>
      <c r="CY135" s="123" t="s">
        <v>175</v>
      </c>
      <c r="CZ135" s="103" t="s">
        <v>143</v>
      </c>
      <c r="DA135" s="103" t="s">
        <v>144</v>
      </c>
      <c r="DB135" s="103"/>
      <c r="DC135" s="123" t="s">
        <v>146</v>
      </c>
      <c r="DD135" s="84"/>
      <c r="DE135" s="84"/>
      <c r="DF135" s="84"/>
      <c r="DG135" s="84"/>
      <c r="DH135" s="52"/>
      <c r="DI135" s="52"/>
      <c r="DJ135" s="52"/>
      <c r="DK135" s="52"/>
      <c r="DL135" s="52"/>
      <c r="DM135" s="52"/>
    </row>
    <row r="136" ht="25.5" customHeight="1">
      <c r="A136" s="124">
        <v>134.0</v>
      </c>
      <c r="B136" s="86" t="s">
        <v>120</v>
      </c>
      <c r="C136" s="87" t="s">
        <v>1816</v>
      </c>
      <c r="D136" s="88" t="s">
        <v>1817</v>
      </c>
      <c r="E136" s="89" t="s">
        <v>123</v>
      </c>
      <c r="F136" s="89" t="s">
        <v>124</v>
      </c>
      <c r="G136" s="90">
        <v>3.9797195E7</v>
      </c>
      <c r="H136" s="90">
        <v>1.0</v>
      </c>
      <c r="I136" s="89" t="s">
        <v>125</v>
      </c>
      <c r="J136" s="137">
        <v>25873.0</v>
      </c>
      <c r="K136" s="138">
        <v>1.0</v>
      </c>
      <c r="L136" s="139">
        <v>11.0</v>
      </c>
      <c r="M136" s="139">
        <v>1970.0</v>
      </c>
      <c r="N136" s="127" t="s">
        <v>198</v>
      </c>
      <c r="O136" s="87" t="s">
        <v>1818</v>
      </c>
      <c r="P136" s="92" t="s">
        <v>127</v>
      </c>
      <c r="Q136" s="87">
        <v>3.152071104E9</v>
      </c>
      <c r="R136" s="93" t="s">
        <v>1819</v>
      </c>
      <c r="S136" s="93" t="s">
        <v>1820</v>
      </c>
      <c r="T136" s="103" t="s">
        <v>183</v>
      </c>
      <c r="U136" s="92" t="s">
        <v>233</v>
      </c>
      <c r="V136" s="128" t="s">
        <v>157</v>
      </c>
      <c r="W136" s="88">
        <v>1.0</v>
      </c>
      <c r="X136" s="87" t="s">
        <v>741</v>
      </c>
      <c r="Y136" s="117" t="s">
        <v>741</v>
      </c>
      <c r="Z136" s="130" t="s">
        <v>479</v>
      </c>
      <c r="AA136" s="87" t="s">
        <v>1821</v>
      </c>
      <c r="AB136" s="94" t="s">
        <v>130</v>
      </c>
      <c r="AC136" s="130" t="s">
        <v>161</v>
      </c>
      <c r="AD136" s="87" t="s">
        <v>1701</v>
      </c>
      <c r="AE136" s="95" t="s">
        <v>286</v>
      </c>
      <c r="AF136" s="131" t="s">
        <v>287</v>
      </c>
      <c r="AG136" s="97">
        <v>526.0</v>
      </c>
      <c r="AH136" s="98">
        <v>1.15E8</v>
      </c>
      <c r="AI136" s="99">
        <v>44259.0</v>
      </c>
      <c r="AJ136" s="100">
        <v>56813.0</v>
      </c>
      <c r="AK136" s="101">
        <v>44266.0</v>
      </c>
      <c r="AL136" s="102">
        <v>44267.0</v>
      </c>
      <c r="AM136" s="102">
        <v>44561.0</v>
      </c>
      <c r="AN136" s="127">
        <v>9.0</v>
      </c>
      <c r="AO136" s="87">
        <v>20.0</v>
      </c>
      <c r="AP136" s="103" t="str">
        <f>(AN136*30)+AO136</f>
        <v>290</v>
      </c>
      <c r="AQ136" s="87" t="s">
        <v>1606</v>
      </c>
      <c r="AR136" s="104">
        <v>2.2003333E7</v>
      </c>
      <c r="AS136" s="104">
        <v>2300000.0</v>
      </c>
      <c r="AT136" s="106" t="s">
        <v>1822</v>
      </c>
      <c r="AU136" s="104">
        <v>2.2003333E7</v>
      </c>
      <c r="AV136" s="107">
        <v>44267.0</v>
      </c>
      <c r="AW136" s="108" t="s">
        <v>1823</v>
      </c>
      <c r="AX136" s="84"/>
      <c r="AY136" s="84"/>
      <c r="AZ136" s="84"/>
      <c r="BA136" s="84"/>
      <c r="BB136" s="84"/>
      <c r="BC136" s="84"/>
      <c r="BD136" s="84"/>
      <c r="BE136" s="84"/>
      <c r="BF136" s="84"/>
      <c r="BG136" s="130"/>
      <c r="BH136" s="84"/>
      <c r="BI136" s="84"/>
      <c r="BJ136" s="84"/>
      <c r="BK136" s="84"/>
      <c r="BL136" s="84"/>
      <c r="BM136" s="84"/>
      <c r="BN136" s="84"/>
      <c r="BO136" s="84"/>
      <c r="BP136" s="84"/>
      <c r="BQ136" s="84"/>
      <c r="BR136" s="84"/>
      <c r="BS136" s="84"/>
      <c r="BT136" s="84"/>
      <c r="BU136" s="132"/>
      <c r="BV136" s="133"/>
      <c r="BW136" s="132"/>
      <c r="BX136" s="134"/>
      <c r="BY136" s="132"/>
      <c r="BZ136" s="132"/>
      <c r="CA136" s="132"/>
      <c r="CB136" s="133"/>
      <c r="CC136" s="114" t="str">
        <f t="shared" si="1"/>
        <v>$ 22,003,333</v>
      </c>
      <c r="CD136" s="115" t="str">
        <f t="shared" si="5"/>
        <v>180</v>
      </c>
      <c r="CE136" s="94"/>
      <c r="CF136" s="102">
        <v>44561.0</v>
      </c>
      <c r="CG136" s="117" t="s">
        <v>136</v>
      </c>
      <c r="CH136" s="103" t="s">
        <v>224</v>
      </c>
      <c r="CI136" s="118" t="s">
        <v>225</v>
      </c>
      <c r="CJ136" s="84"/>
      <c r="CK136" s="84"/>
      <c r="CL136" s="101">
        <v>44266.0</v>
      </c>
      <c r="CM136" s="101">
        <v>44270.0</v>
      </c>
      <c r="CN136" s="119" t="s">
        <v>1824</v>
      </c>
      <c r="CO136" s="120" t="s">
        <v>1825</v>
      </c>
      <c r="CP136" s="121" t="s">
        <v>420</v>
      </c>
      <c r="CQ136" s="89"/>
      <c r="CR136" s="108"/>
      <c r="CS136" s="89"/>
      <c r="CT136" s="102"/>
      <c r="CU136" s="90"/>
      <c r="CV136" s="105"/>
      <c r="CW136" s="102"/>
      <c r="CX136" s="123"/>
      <c r="CY136" s="123" t="s">
        <v>175</v>
      </c>
      <c r="CZ136" s="103" t="s">
        <v>143</v>
      </c>
      <c r="DA136" s="103" t="s">
        <v>144</v>
      </c>
      <c r="DB136" s="103"/>
      <c r="DC136" s="123" t="s">
        <v>146</v>
      </c>
      <c r="DD136" s="84"/>
      <c r="DE136" s="84"/>
      <c r="DF136" s="84"/>
      <c r="DG136" s="84"/>
      <c r="DH136" s="52"/>
      <c r="DI136" s="52"/>
      <c r="DJ136" s="52"/>
      <c r="DK136" s="52"/>
      <c r="DL136" s="52"/>
      <c r="DM136" s="52"/>
    </row>
    <row r="137" ht="25.5" customHeight="1">
      <c r="A137" s="124">
        <v>135.0</v>
      </c>
      <c r="B137" s="86" t="s">
        <v>120</v>
      </c>
      <c r="C137" s="87" t="s">
        <v>1826</v>
      </c>
      <c r="D137" s="88" t="s">
        <v>1827</v>
      </c>
      <c r="E137" s="89" t="s">
        <v>123</v>
      </c>
      <c r="F137" s="89" t="s">
        <v>124</v>
      </c>
      <c r="G137" s="90">
        <v>8.0765413E7</v>
      </c>
      <c r="H137" s="90">
        <v>2.0</v>
      </c>
      <c r="I137" s="89" t="s">
        <v>149</v>
      </c>
      <c r="J137" s="137">
        <v>30720.0</v>
      </c>
      <c r="K137" s="138">
        <v>8.0</v>
      </c>
      <c r="L137" s="139">
        <v>2.0</v>
      </c>
      <c r="M137" s="139">
        <v>1984.0</v>
      </c>
      <c r="N137" s="127" t="s">
        <v>198</v>
      </c>
      <c r="O137" s="87" t="s">
        <v>1828</v>
      </c>
      <c r="P137" s="92" t="s">
        <v>127</v>
      </c>
      <c r="Q137" s="87">
        <v>3.203660865E9</v>
      </c>
      <c r="R137" s="93" t="s">
        <v>1829</v>
      </c>
      <c r="S137" s="93" t="s">
        <v>1830</v>
      </c>
      <c r="T137" s="103" t="s">
        <v>258</v>
      </c>
      <c r="U137" s="92" t="s">
        <v>233</v>
      </c>
      <c r="V137" s="128" t="s">
        <v>157</v>
      </c>
      <c r="W137" s="88">
        <v>4.0</v>
      </c>
      <c r="X137" s="87" t="s">
        <v>158</v>
      </c>
      <c r="Y137" s="117" t="s">
        <v>300</v>
      </c>
      <c r="Z137" s="130" t="s">
        <v>284</v>
      </c>
      <c r="AA137" s="87" t="s">
        <v>1831</v>
      </c>
      <c r="AB137" s="94" t="s">
        <v>130</v>
      </c>
      <c r="AC137" s="130" t="s">
        <v>161</v>
      </c>
      <c r="AD137" s="87" t="s">
        <v>1075</v>
      </c>
      <c r="AE137" s="95" t="s">
        <v>286</v>
      </c>
      <c r="AF137" s="131" t="s">
        <v>287</v>
      </c>
      <c r="AG137" s="97">
        <v>449.0</v>
      </c>
      <c r="AH137" s="98">
        <v>1.08E8</v>
      </c>
      <c r="AI137" s="99">
        <v>44246.0</v>
      </c>
      <c r="AJ137" s="100">
        <v>56639.0</v>
      </c>
      <c r="AK137" s="101">
        <v>44267.0</v>
      </c>
      <c r="AL137" s="102">
        <v>44270.0</v>
      </c>
      <c r="AM137" s="102">
        <v>44452.0</v>
      </c>
      <c r="AN137" s="127">
        <v>6.0</v>
      </c>
      <c r="AO137" s="87">
        <v>0.0</v>
      </c>
      <c r="AP137" s="103">
        <v>180.0</v>
      </c>
      <c r="AQ137" s="87" t="s">
        <v>288</v>
      </c>
      <c r="AR137" s="104">
        <v>2.7E7</v>
      </c>
      <c r="AS137" s="104">
        <v>4500000.0</v>
      </c>
      <c r="AT137" s="106" t="s">
        <v>1832</v>
      </c>
      <c r="AU137" s="104">
        <v>4.305E7</v>
      </c>
      <c r="AV137" s="107">
        <v>44270.0</v>
      </c>
      <c r="AW137" s="108" t="s">
        <v>1833</v>
      </c>
      <c r="AX137" s="84"/>
      <c r="AY137" s="84"/>
      <c r="AZ137" s="84"/>
      <c r="BA137" s="84"/>
      <c r="BB137" s="84"/>
      <c r="BC137" s="84"/>
      <c r="BD137" s="84"/>
      <c r="BE137" s="84"/>
      <c r="BF137" s="84"/>
      <c r="BG137" s="130"/>
      <c r="BH137" s="84"/>
      <c r="BI137" s="84"/>
      <c r="BJ137" s="84"/>
      <c r="BK137" s="84"/>
      <c r="BL137" s="84"/>
      <c r="BM137" s="84"/>
      <c r="BN137" s="84"/>
      <c r="BO137" s="84"/>
      <c r="BP137" s="84"/>
      <c r="BQ137" s="84"/>
      <c r="BR137" s="84"/>
      <c r="BS137" s="84"/>
      <c r="BT137" s="84"/>
      <c r="BU137" s="132"/>
      <c r="BV137" s="133"/>
      <c r="BW137" s="132"/>
      <c r="BX137" s="134"/>
      <c r="BY137" s="132"/>
      <c r="BZ137" s="132"/>
      <c r="CA137" s="132"/>
      <c r="CB137" s="133"/>
      <c r="CC137" s="114" t="str">
        <f t="shared" si="1"/>
        <v>$ 27,000,000</v>
      </c>
      <c r="CD137" s="115" t="str">
        <f t="shared" si="5"/>
        <v>180</v>
      </c>
      <c r="CE137" s="94"/>
      <c r="CF137" s="141">
        <v>44452.0</v>
      </c>
      <c r="CG137" s="117" t="s">
        <v>136</v>
      </c>
      <c r="CH137" s="103" t="s">
        <v>757</v>
      </c>
      <c r="CI137" s="118" t="s">
        <v>279</v>
      </c>
      <c r="CJ137" s="84"/>
      <c r="CK137" s="84"/>
      <c r="CL137" s="101">
        <v>44267.0</v>
      </c>
      <c r="CM137" s="101">
        <v>44270.0</v>
      </c>
      <c r="CN137" s="119" t="s">
        <v>1834</v>
      </c>
      <c r="CO137" s="120" t="s">
        <v>1835</v>
      </c>
      <c r="CP137" s="121" t="s">
        <v>294</v>
      </c>
      <c r="CQ137" s="89"/>
      <c r="CR137" s="108"/>
      <c r="CS137" s="89"/>
      <c r="CT137" s="102"/>
      <c r="CU137" s="90"/>
      <c r="CV137" s="105"/>
      <c r="CW137" s="102"/>
      <c r="CX137" s="123"/>
      <c r="CY137" s="123" t="s">
        <v>175</v>
      </c>
      <c r="CZ137" s="103" t="s">
        <v>143</v>
      </c>
      <c r="DA137" s="103" t="s">
        <v>144</v>
      </c>
      <c r="DB137" s="103"/>
      <c r="DC137" s="123" t="s">
        <v>146</v>
      </c>
      <c r="DD137" s="84"/>
      <c r="DE137" s="84"/>
      <c r="DF137" s="84"/>
      <c r="DG137" s="84"/>
      <c r="DH137" s="52"/>
      <c r="DI137" s="52"/>
      <c r="DJ137" s="52"/>
      <c r="DK137" s="52"/>
      <c r="DL137" s="52"/>
      <c r="DM137" s="52"/>
    </row>
    <row r="138" ht="25.5" customHeight="1">
      <c r="A138" s="124">
        <v>136.0</v>
      </c>
      <c r="B138" s="86" t="s">
        <v>120</v>
      </c>
      <c r="C138" s="87" t="s">
        <v>1836</v>
      </c>
      <c r="D138" s="88" t="s">
        <v>1837</v>
      </c>
      <c r="E138" s="89" t="s">
        <v>123</v>
      </c>
      <c r="F138" s="89" t="s">
        <v>124</v>
      </c>
      <c r="G138" s="90">
        <v>7.9822234E7</v>
      </c>
      <c r="H138" s="90">
        <v>1.0</v>
      </c>
      <c r="I138" s="89" t="s">
        <v>149</v>
      </c>
      <c r="J138" s="137">
        <v>27845.0</v>
      </c>
      <c r="K138" s="138">
        <v>26.0</v>
      </c>
      <c r="L138" s="139">
        <v>3.0</v>
      </c>
      <c r="M138" s="139">
        <v>1976.0</v>
      </c>
      <c r="N138" s="127" t="s">
        <v>1838</v>
      </c>
      <c r="O138" s="87" t="s">
        <v>1839</v>
      </c>
      <c r="P138" s="92" t="s">
        <v>127</v>
      </c>
      <c r="Q138" s="87">
        <v>3.118096812E9</v>
      </c>
      <c r="R138" s="93" t="s">
        <v>1840</v>
      </c>
      <c r="S138" s="93" t="s">
        <v>1841</v>
      </c>
      <c r="T138" s="103" t="s">
        <v>183</v>
      </c>
      <c r="U138" s="92" t="s">
        <v>272</v>
      </c>
      <c r="V138" s="128" t="s">
        <v>157</v>
      </c>
      <c r="W138" s="88">
        <v>4.0</v>
      </c>
      <c r="X138" s="87" t="s">
        <v>741</v>
      </c>
      <c r="Y138" s="117" t="s">
        <v>741</v>
      </c>
      <c r="Z138" s="130" t="s">
        <v>1842</v>
      </c>
      <c r="AA138" s="87" t="s">
        <v>1843</v>
      </c>
      <c r="AB138" s="94" t="s">
        <v>130</v>
      </c>
      <c r="AC138" s="130" t="s">
        <v>161</v>
      </c>
      <c r="AD138" s="87" t="s">
        <v>1844</v>
      </c>
      <c r="AE138" s="95" t="s">
        <v>286</v>
      </c>
      <c r="AF138" s="131" t="s">
        <v>287</v>
      </c>
      <c r="AG138" s="97">
        <v>553.0</v>
      </c>
      <c r="AH138" s="98">
        <v>5.52E7</v>
      </c>
      <c r="AI138" s="99">
        <v>44266.0</v>
      </c>
      <c r="AJ138" s="100">
        <v>56623.0</v>
      </c>
      <c r="AK138" s="101">
        <v>44267.0</v>
      </c>
      <c r="AL138" s="102">
        <v>44270.0</v>
      </c>
      <c r="AM138" s="102">
        <v>44452.0</v>
      </c>
      <c r="AN138" s="127">
        <v>6.0</v>
      </c>
      <c r="AO138" s="87">
        <v>0.0</v>
      </c>
      <c r="AP138" s="103">
        <v>180.0</v>
      </c>
      <c r="AQ138" s="87" t="s">
        <v>288</v>
      </c>
      <c r="AR138" s="104">
        <v>1.38E7</v>
      </c>
      <c r="AS138" s="104">
        <v>2300000.0</v>
      </c>
      <c r="AT138" s="106" t="s">
        <v>1845</v>
      </c>
      <c r="AU138" s="104">
        <v>1.38E7</v>
      </c>
      <c r="AV138" s="107">
        <v>44270.0</v>
      </c>
      <c r="AW138" s="108" t="s">
        <v>1846</v>
      </c>
      <c r="AX138" s="84"/>
      <c r="AY138" s="84"/>
      <c r="AZ138" s="84"/>
      <c r="BA138" s="84"/>
      <c r="BB138" s="84"/>
      <c r="BC138" s="84"/>
      <c r="BD138" s="84"/>
      <c r="BE138" s="84"/>
      <c r="BF138" s="84"/>
      <c r="BG138" s="130"/>
      <c r="BH138" s="84"/>
      <c r="BI138" s="84"/>
      <c r="BJ138" s="84"/>
      <c r="BK138" s="84"/>
      <c r="BL138" s="84"/>
      <c r="BM138" s="84"/>
      <c r="BN138" s="84"/>
      <c r="BO138" s="84"/>
      <c r="BP138" s="84"/>
      <c r="BQ138" s="84"/>
      <c r="BR138" s="84"/>
      <c r="BS138" s="84"/>
      <c r="BT138" s="84"/>
      <c r="BU138" s="132"/>
      <c r="BV138" s="133"/>
      <c r="BW138" s="132"/>
      <c r="BX138" s="134"/>
      <c r="BY138" s="132"/>
      <c r="BZ138" s="132"/>
      <c r="CA138" s="132"/>
      <c r="CB138" s="133"/>
      <c r="CC138" s="114" t="str">
        <f t="shared" si="1"/>
        <v>$ 13,800,000</v>
      </c>
      <c r="CD138" s="115" t="str">
        <f t="shared" si="5"/>
        <v>287</v>
      </c>
      <c r="CE138" s="94"/>
      <c r="CF138" s="141">
        <v>44620.0</v>
      </c>
      <c r="CG138" s="117" t="s">
        <v>136</v>
      </c>
      <c r="CH138" s="103" t="s">
        <v>224</v>
      </c>
      <c r="CI138" s="118" t="s">
        <v>225</v>
      </c>
      <c r="CJ138" s="84"/>
      <c r="CK138" s="84"/>
      <c r="CL138" s="101">
        <v>44267.0</v>
      </c>
      <c r="CM138" s="101">
        <v>44270.0</v>
      </c>
      <c r="CN138" s="119" t="s">
        <v>1847</v>
      </c>
      <c r="CO138" s="120" t="s">
        <v>1848</v>
      </c>
      <c r="CP138" s="121" t="s">
        <v>608</v>
      </c>
      <c r="CQ138" s="89"/>
      <c r="CR138" s="108"/>
      <c r="CS138" s="89"/>
      <c r="CT138" s="102"/>
      <c r="CU138" s="90"/>
      <c r="CV138" s="105"/>
      <c r="CW138" s="102"/>
      <c r="CX138" s="123"/>
      <c r="CY138" s="123" t="s">
        <v>175</v>
      </c>
      <c r="CZ138" s="103" t="s">
        <v>143</v>
      </c>
      <c r="DA138" s="103" t="s">
        <v>144</v>
      </c>
      <c r="DB138" s="103"/>
      <c r="DC138" s="123" t="s">
        <v>146</v>
      </c>
      <c r="DD138" s="84"/>
      <c r="DE138" s="84"/>
      <c r="DF138" s="84"/>
      <c r="DG138" s="84"/>
      <c r="DH138" s="52"/>
      <c r="DI138" s="52"/>
      <c r="DJ138" s="52"/>
      <c r="DK138" s="52"/>
      <c r="DL138" s="52"/>
      <c r="DM138" s="52"/>
    </row>
    <row r="139" ht="25.5" customHeight="1">
      <c r="A139" s="124">
        <v>137.0</v>
      </c>
      <c r="B139" s="86" t="s">
        <v>120</v>
      </c>
      <c r="C139" s="87" t="s">
        <v>1849</v>
      </c>
      <c r="D139" s="88" t="s">
        <v>1850</v>
      </c>
      <c r="E139" s="89" t="s">
        <v>123</v>
      </c>
      <c r="F139" s="89" t="s">
        <v>124</v>
      </c>
      <c r="G139" s="90">
        <v>1.031128032E9</v>
      </c>
      <c r="H139" s="90">
        <v>0.0</v>
      </c>
      <c r="I139" s="89" t="s">
        <v>125</v>
      </c>
      <c r="J139" s="163">
        <v>33004.0</v>
      </c>
      <c r="K139" s="164">
        <v>11.0</v>
      </c>
      <c r="L139" s="165">
        <v>5.0</v>
      </c>
      <c r="M139" s="165">
        <v>1990.0</v>
      </c>
      <c r="N139" s="127" t="s">
        <v>198</v>
      </c>
      <c r="O139" s="87" t="s">
        <v>1851</v>
      </c>
      <c r="P139" s="92" t="s">
        <v>127</v>
      </c>
      <c r="Q139" s="87">
        <v>3.173660958E9</v>
      </c>
      <c r="R139" s="93" t="s">
        <v>1852</v>
      </c>
      <c r="S139" s="93" t="s">
        <v>1853</v>
      </c>
      <c r="T139" s="103" t="s">
        <v>258</v>
      </c>
      <c r="U139" s="92" t="s">
        <v>184</v>
      </c>
      <c r="V139" s="128" t="s">
        <v>157</v>
      </c>
      <c r="W139" s="88">
        <v>3.0</v>
      </c>
      <c r="X139" s="87" t="s">
        <v>158</v>
      </c>
      <c r="Y139" s="117" t="s">
        <v>1854</v>
      </c>
      <c r="Z139" s="130" t="s">
        <v>448</v>
      </c>
      <c r="AA139" s="87" t="s">
        <v>1855</v>
      </c>
      <c r="AB139" s="94" t="s">
        <v>130</v>
      </c>
      <c r="AC139" s="130" t="s">
        <v>161</v>
      </c>
      <c r="AD139" s="87" t="s">
        <v>1856</v>
      </c>
      <c r="AE139" s="95" t="s">
        <v>451</v>
      </c>
      <c r="AF139" s="131" t="s">
        <v>452</v>
      </c>
      <c r="AG139" s="97" t="s">
        <v>1857</v>
      </c>
      <c r="AH139" s="98">
        <v>1.29E8</v>
      </c>
      <c r="AI139" s="99">
        <v>44266.0</v>
      </c>
      <c r="AJ139" s="100">
        <v>56791.0</v>
      </c>
      <c r="AK139" s="101">
        <v>44267.0</v>
      </c>
      <c r="AL139" s="102">
        <v>44270.0</v>
      </c>
      <c r="AM139" s="102">
        <v>44561.0</v>
      </c>
      <c r="AN139" s="127">
        <v>9.0</v>
      </c>
      <c r="AO139" s="87">
        <v>17.0</v>
      </c>
      <c r="AP139" s="103" t="str">
        <f t="shared" ref="AP139:AP140" si="16">(AN139*30)+AO139</f>
        <v>287</v>
      </c>
      <c r="AQ139" s="87" t="s">
        <v>1858</v>
      </c>
      <c r="AR139" s="104">
        <v>4.1136667E7</v>
      </c>
      <c r="AS139" s="104">
        <v>4300000.0</v>
      </c>
      <c r="AT139" s="106" t="s">
        <v>1859</v>
      </c>
      <c r="AU139" s="104">
        <v>4.1136667E7</v>
      </c>
      <c r="AV139" s="107">
        <v>44270.0</v>
      </c>
      <c r="AW139" s="108" t="s">
        <v>1860</v>
      </c>
      <c r="AX139" s="178" t="s">
        <v>1237</v>
      </c>
      <c r="AY139" s="137">
        <v>44433.0</v>
      </c>
      <c r="AZ139" s="84"/>
      <c r="BA139" s="84"/>
      <c r="BB139" s="84"/>
      <c r="BC139" s="84"/>
      <c r="BD139" s="84"/>
      <c r="BE139" s="84"/>
      <c r="BF139" s="84"/>
      <c r="BG139" s="130" t="s">
        <v>1861</v>
      </c>
      <c r="BH139" s="137">
        <v>44494.0</v>
      </c>
      <c r="BI139" s="84"/>
      <c r="BJ139" s="84"/>
      <c r="BK139" s="84"/>
      <c r="BL139" s="84"/>
      <c r="BM139" s="84"/>
      <c r="BN139" s="84"/>
      <c r="BO139" s="84"/>
      <c r="BP139" s="84"/>
      <c r="BQ139" s="84"/>
      <c r="BR139" s="84"/>
      <c r="BS139" s="84"/>
      <c r="BT139" s="84"/>
      <c r="BU139" s="109"/>
      <c r="BV139" s="110"/>
      <c r="BW139" s="109"/>
      <c r="BX139" s="109"/>
      <c r="BY139" s="111"/>
      <c r="BZ139" s="112"/>
      <c r="CA139" s="113"/>
      <c r="CB139" s="157"/>
      <c r="CC139" s="114" t="str">
        <f t="shared" si="1"/>
        <v>$ 41,136,667</v>
      </c>
      <c r="CD139" s="115" t="str">
        <f>AP140+BF139+BQ139+CA139</f>
        <v>287</v>
      </c>
      <c r="CE139" s="94"/>
      <c r="CF139" s="162">
        <v>44620.0</v>
      </c>
      <c r="CG139" s="117" t="s">
        <v>1862</v>
      </c>
      <c r="CH139" s="103" t="s">
        <v>448</v>
      </c>
      <c r="CI139" s="118" t="s">
        <v>455</v>
      </c>
      <c r="CJ139" s="84"/>
      <c r="CK139" s="84"/>
      <c r="CL139" s="101">
        <v>44267.0</v>
      </c>
      <c r="CM139" s="101">
        <v>44270.0</v>
      </c>
      <c r="CN139" s="119" t="s">
        <v>1863</v>
      </c>
      <c r="CO139" s="120" t="s">
        <v>1864</v>
      </c>
      <c r="CP139" s="121" t="s">
        <v>294</v>
      </c>
      <c r="CQ139" s="89"/>
      <c r="CR139" s="108"/>
      <c r="CS139" s="89"/>
      <c r="CT139" s="102"/>
      <c r="CU139" s="90"/>
      <c r="CV139" s="105"/>
      <c r="CW139" s="102"/>
      <c r="CX139" s="123"/>
      <c r="CY139" s="123" t="s">
        <v>175</v>
      </c>
      <c r="CZ139" s="103" t="s">
        <v>143</v>
      </c>
      <c r="DA139" s="103" t="s">
        <v>144</v>
      </c>
      <c r="DB139" s="103"/>
      <c r="DC139" s="123" t="s">
        <v>146</v>
      </c>
      <c r="DD139" s="84"/>
      <c r="DE139" s="84"/>
      <c r="DF139" s="84"/>
      <c r="DG139" s="84"/>
      <c r="DH139" s="52"/>
      <c r="DI139" s="52"/>
      <c r="DJ139" s="52"/>
      <c r="DK139" s="52"/>
      <c r="DL139" s="52"/>
      <c r="DM139" s="52"/>
    </row>
    <row r="140" ht="25.5" customHeight="1">
      <c r="A140" s="124">
        <v>138.0</v>
      </c>
      <c r="B140" s="86" t="s">
        <v>120</v>
      </c>
      <c r="C140" s="87" t="s">
        <v>1865</v>
      </c>
      <c r="D140" s="88" t="s">
        <v>1866</v>
      </c>
      <c r="E140" s="89" t="s">
        <v>123</v>
      </c>
      <c r="F140" s="89" t="s">
        <v>124</v>
      </c>
      <c r="G140" s="90">
        <v>1.033707611E9</v>
      </c>
      <c r="H140" s="90">
        <v>7.0</v>
      </c>
      <c r="I140" s="89" t="s">
        <v>125</v>
      </c>
      <c r="J140" s="137">
        <v>32568.0</v>
      </c>
      <c r="K140" s="138">
        <v>1.0</v>
      </c>
      <c r="L140" s="139">
        <v>3.0</v>
      </c>
      <c r="M140" s="139">
        <v>1989.0</v>
      </c>
      <c r="N140" s="127" t="s">
        <v>198</v>
      </c>
      <c r="O140" s="87" t="s">
        <v>1867</v>
      </c>
      <c r="P140" s="92" t="s">
        <v>127</v>
      </c>
      <c r="Q140" s="87">
        <v>3.204461158E9</v>
      </c>
      <c r="R140" s="93" t="s">
        <v>1868</v>
      </c>
      <c r="S140" s="93" t="s">
        <v>1294</v>
      </c>
      <c r="T140" s="103" t="s">
        <v>183</v>
      </c>
      <c r="U140" s="92" t="s">
        <v>184</v>
      </c>
      <c r="V140" s="128" t="s">
        <v>157</v>
      </c>
      <c r="W140" s="88">
        <v>4.0</v>
      </c>
      <c r="X140" s="87" t="s">
        <v>741</v>
      </c>
      <c r="Y140" s="117" t="s">
        <v>741</v>
      </c>
      <c r="Z140" s="130" t="s">
        <v>697</v>
      </c>
      <c r="AA140" s="87" t="s">
        <v>1869</v>
      </c>
      <c r="AB140" s="94" t="s">
        <v>130</v>
      </c>
      <c r="AC140" s="130" t="s">
        <v>161</v>
      </c>
      <c r="AD140" s="87" t="s">
        <v>1870</v>
      </c>
      <c r="AE140" s="95" t="s">
        <v>1871</v>
      </c>
      <c r="AF140" s="131" t="s">
        <v>1872</v>
      </c>
      <c r="AG140" s="97">
        <v>541.0</v>
      </c>
      <c r="AH140" s="98">
        <v>2.2E8</v>
      </c>
      <c r="AI140" s="99">
        <v>44260.0</v>
      </c>
      <c r="AJ140" s="100">
        <v>56702.0</v>
      </c>
      <c r="AK140" s="101">
        <v>44267.0</v>
      </c>
      <c r="AL140" s="102">
        <v>44270.0</v>
      </c>
      <c r="AM140" s="102">
        <v>44561.0</v>
      </c>
      <c r="AN140" s="127">
        <v>9.0</v>
      </c>
      <c r="AO140" s="87">
        <v>17.0</v>
      </c>
      <c r="AP140" s="103" t="str">
        <f t="shared" si="16"/>
        <v>287</v>
      </c>
      <c r="AQ140" s="87" t="s">
        <v>1858</v>
      </c>
      <c r="AR140" s="104">
        <v>2.1046667E7</v>
      </c>
      <c r="AS140" s="104">
        <v>2200000.0</v>
      </c>
      <c r="AT140" s="106" t="s">
        <v>1873</v>
      </c>
      <c r="AU140" s="104">
        <v>2.1046667E7</v>
      </c>
      <c r="AV140" s="107">
        <v>44270.0</v>
      </c>
      <c r="AW140" s="108" t="s">
        <v>1874</v>
      </c>
      <c r="AX140" s="84"/>
      <c r="AY140" s="84"/>
      <c r="AZ140" s="84"/>
      <c r="BA140" s="84"/>
      <c r="BB140" s="84"/>
      <c r="BC140" s="84"/>
      <c r="BD140" s="84"/>
      <c r="BE140" s="84"/>
      <c r="BF140" s="84"/>
      <c r="BG140" s="130"/>
      <c r="BH140" s="84"/>
      <c r="BI140" s="84"/>
      <c r="BJ140" s="84"/>
      <c r="BK140" s="84"/>
      <c r="BL140" s="84"/>
      <c r="BM140" s="84"/>
      <c r="BN140" s="84"/>
      <c r="BO140" s="84"/>
      <c r="BP140" s="84"/>
      <c r="BQ140" s="84"/>
      <c r="BR140" s="84"/>
      <c r="BS140" s="84"/>
      <c r="BT140" s="84"/>
      <c r="BU140" s="132" t="s">
        <v>168</v>
      </c>
      <c r="BV140" s="133">
        <v>44560.0</v>
      </c>
      <c r="BW140" s="132">
        <v>64489.0</v>
      </c>
      <c r="BX140" s="134">
        <v>733333.0</v>
      </c>
      <c r="BY140" s="132">
        <v>1032.0</v>
      </c>
      <c r="BZ140" s="132">
        <v>1208.0</v>
      </c>
      <c r="CA140" s="132">
        <v>10.0</v>
      </c>
      <c r="CB140" s="133">
        <v>44571.0</v>
      </c>
      <c r="CC140" s="114" t="str">
        <f t="shared" si="1"/>
        <v>$ 21,046,667</v>
      </c>
      <c r="CD140" s="115" t="str">
        <f t="shared" ref="CD140:CD157" si="17">AP141+BG140+BQ140+CA140</f>
        <v>190</v>
      </c>
      <c r="CE140" s="94"/>
      <c r="CF140" s="162">
        <v>44571.0</v>
      </c>
      <c r="CG140" s="117" t="s">
        <v>169</v>
      </c>
      <c r="CH140" s="103" t="s">
        <v>1875</v>
      </c>
      <c r="CI140" s="130" t="s">
        <v>1876</v>
      </c>
      <c r="CJ140" s="84"/>
      <c r="CK140" s="84"/>
      <c r="CL140" s="101">
        <v>44267.0</v>
      </c>
      <c r="CM140" s="101">
        <v>44270.0</v>
      </c>
      <c r="CN140" s="119" t="s">
        <v>1877</v>
      </c>
      <c r="CO140" s="120" t="s">
        <v>1878</v>
      </c>
      <c r="CP140" s="121" t="s">
        <v>294</v>
      </c>
      <c r="CQ140" s="89"/>
      <c r="CR140" s="108"/>
      <c r="CS140" s="89"/>
      <c r="CT140" s="102"/>
      <c r="CU140" s="90"/>
      <c r="CV140" s="105"/>
      <c r="CW140" s="102"/>
      <c r="CX140" s="123"/>
      <c r="CY140" s="123" t="s">
        <v>175</v>
      </c>
      <c r="CZ140" s="103" t="s">
        <v>143</v>
      </c>
      <c r="DA140" s="103" t="s">
        <v>144</v>
      </c>
      <c r="DB140" s="103"/>
      <c r="DC140" s="123" t="s">
        <v>146</v>
      </c>
      <c r="DD140" s="84"/>
      <c r="DE140" s="84"/>
      <c r="DF140" s="84"/>
      <c r="DG140" s="84"/>
      <c r="DH140" s="52"/>
      <c r="DI140" s="52"/>
      <c r="DJ140" s="52"/>
      <c r="DK140" s="52"/>
      <c r="DL140" s="52"/>
      <c r="DM140" s="52"/>
    </row>
    <row r="141" ht="25.5" customHeight="1">
      <c r="A141" s="124">
        <v>139.0</v>
      </c>
      <c r="B141" s="86" t="s">
        <v>120</v>
      </c>
      <c r="C141" s="87" t="s">
        <v>1879</v>
      </c>
      <c r="D141" s="88" t="s">
        <v>1880</v>
      </c>
      <c r="E141" s="89" t="s">
        <v>123</v>
      </c>
      <c r="F141" s="89" t="s">
        <v>124</v>
      </c>
      <c r="G141" s="90">
        <v>1.015423525E9</v>
      </c>
      <c r="H141" s="90">
        <v>6.0</v>
      </c>
      <c r="I141" s="89" t="s">
        <v>125</v>
      </c>
      <c r="J141" s="137">
        <v>33380.0</v>
      </c>
      <c r="K141" s="138">
        <v>22.0</v>
      </c>
      <c r="L141" s="139">
        <v>5.0</v>
      </c>
      <c r="M141" s="139">
        <v>1991.0</v>
      </c>
      <c r="N141" s="127" t="s">
        <v>198</v>
      </c>
      <c r="O141" s="87" t="s">
        <v>1881</v>
      </c>
      <c r="P141" s="92" t="s">
        <v>399</v>
      </c>
      <c r="Q141" s="87">
        <v>3.008071354E9</v>
      </c>
      <c r="R141" s="93" t="s">
        <v>1882</v>
      </c>
      <c r="S141" s="93" t="s">
        <v>1883</v>
      </c>
      <c r="T141" s="103" t="s">
        <v>258</v>
      </c>
      <c r="U141" s="92" t="e">
        <v>#N/A</v>
      </c>
      <c r="V141" s="128" t="s">
        <v>157</v>
      </c>
      <c r="W141" s="88">
        <v>3.0</v>
      </c>
      <c r="X141" s="87" t="s">
        <v>158</v>
      </c>
      <c r="Y141" s="117" t="s">
        <v>1884</v>
      </c>
      <c r="Z141" s="130" t="s">
        <v>1309</v>
      </c>
      <c r="AA141" s="87" t="s">
        <v>1885</v>
      </c>
      <c r="AB141" s="94" t="s">
        <v>130</v>
      </c>
      <c r="AC141" s="130" t="s">
        <v>161</v>
      </c>
      <c r="AD141" s="87" t="s">
        <v>1886</v>
      </c>
      <c r="AE141" s="95" t="s">
        <v>163</v>
      </c>
      <c r="AF141" s="131" t="s">
        <v>164</v>
      </c>
      <c r="AG141" s="97">
        <v>552.0</v>
      </c>
      <c r="AH141" s="98">
        <v>4.08E7</v>
      </c>
      <c r="AI141" s="99">
        <v>44266.0</v>
      </c>
      <c r="AJ141" s="100">
        <v>56475.0</v>
      </c>
      <c r="AK141" s="101">
        <v>44267.0</v>
      </c>
      <c r="AL141" s="102">
        <v>44270.0</v>
      </c>
      <c r="AM141" s="102">
        <v>44452.0</v>
      </c>
      <c r="AN141" s="127">
        <v>6.0</v>
      </c>
      <c r="AO141" s="87">
        <v>0.0</v>
      </c>
      <c r="AP141" s="103">
        <v>180.0</v>
      </c>
      <c r="AQ141" s="87" t="s">
        <v>288</v>
      </c>
      <c r="AR141" s="104">
        <v>4.08E7</v>
      </c>
      <c r="AS141" s="104">
        <v>6800000.0</v>
      </c>
      <c r="AT141" s="106" t="s">
        <v>1887</v>
      </c>
      <c r="AU141" s="104">
        <v>4.08E7</v>
      </c>
      <c r="AV141" s="107">
        <v>44270.0</v>
      </c>
      <c r="AW141" s="108" t="s">
        <v>1888</v>
      </c>
      <c r="AX141" s="84"/>
      <c r="AY141" s="84"/>
      <c r="AZ141" s="84"/>
      <c r="BA141" s="84"/>
      <c r="BB141" s="84"/>
      <c r="BC141" s="84"/>
      <c r="BD141" s="84"/>
      <c r="BE141" s="84"/>
      <c r="BF141" s="84"/>
      <c r="BG141" s="130"/>
      <c r="BH141" s="84"/>
      <c r="BI141" s="84"/>
      <c r="BJ141" s="84"/>
      <c r="BK141" s="84"/>
      <c r="BL141" s="84"/>
      <c r="BM141" s="84"/>
      <c r="BN141" s="84"/>
      <c r="BO141" s="84"/>
      <c r="BP141" s="84"/>
      <c r="BQ141" s="84"/>
      <c r="BR141" s="84"/>
      <c r="BS141" s="84"/>
      <c r="BT141" s="84"/>
      <c r="BU141" s="132"/>
      <c r="BV141" s="133"/>
      <c r="BW141" s="132"/>
      <c r="BX141" s="134"/>
      <c r="BY141" s="132"/>
      <c r="BZ141" s="132"/>
      <c r="CA141" s="132"/>
      <c r="CB141" s="133"/>
      <c r="CC141" s="114" t="str">
        <f t="shared" si="1"/>
        <v>$ 40,800,000</v>
      </c>
      <c r="CD141" s="115" t="str">
        <f t="shared" si="17"/>
        <v>286</v>
      </c>
      <c r="CE141" s="94"/>
      <c r="CF141" s="141">
        <v>44452.0</v>
      </c>
      <c r="CG141" s="117" t="s">
        <v>136</v>
      </c>
      <c r="CH141" s="103" t="s">
        <v>160</v>
      </c>
      <c r="CI141" s="118" t="s">
        <v>192</v>
      </c>
      <c r="CJ141" s="84"/>
      <c r="CK141" s="84"/>
      <c r="CL141" s="101">
        <v>44267.0</v>
      </c>
      <c r="CM141" s="101">
        <v>44270.0</v>
      </c>
      <c r="CN141" s="119" t="s">
        <v>1889</v>
      </c>
      <c r="CO141" s="120" t="s">
        <v>1890</v>
      </c>
      <c r="CP141" s="121" t="s">
        <v>309</v>
      </c>
      <c r="CQ141" s="89"/>
      <c r="CR141" s="108"/>
      <c r="CS141" s="89"/>
      <c r="CT141" s="102"/>
      <c r="CU141" s="90"/>
      <c r="CV141" s="105"/>
      <c r="CW141" s="102"/>
      <c r="CX141" s="123"/>
      <c r="CY141" s="123" t="s">
        <v>175</v>
      </c>
      <c r="CZ141" s="103" t="s">
        <v>143</v>
      </c>
      <c r="DA141" s="103" t="s">
        <v>144</v>
      </c>
      <c r="DB141" s="103"/>
      <c r="DC141" s="123" t="s">
        <v>146</v>
      </c>
      <c r="DD141" s="84"/>
      <c r="DE141" s="84"/>
      <c r="DF141" s="84"/>
      <c r="DG141" s="84"/>
      <c r="DH141" s="52"/>
      <c r="DI141" s="52"/>
      <c r="DJ141" s="52"/>
      <c r="DK141" s="52"/>
      <c r="DL141" s="52"/>
      <c r="DM141" s="52"/>
    </row>
    <row r="142" ht="25.5" customHeight="1">
      <c r="A142" s="124">
        <v>140.0</v>
      </c>
      <c r="B142" s="86" t="s">
        <v>120</v>
      </c>
      <c r="C142" s="87" t="s">
        <v>1891</v>
      </c>
      <c r="D142" s="88" t="s">
        <v>1892</v>
      </c>
      <c r="E142" s="89" t="s">
        <v>123</v>
      </c>
      <c r="F142" s="89" t="s">
        <v>124</v>
      </c>
      <c r="G142" s="90">
        <v>1.02658167E9</v>
      </c>
      <c r="H142" s="90">
        <v>2.0</v>
      </c>
      <c r="I142" s="89" t="s">
        <v>125</v>
      </c>
      <c r="J142" s="137">
        <v>34737.0</v>
      </c>
      <c r="K142" s="138">
        <v>7.0</v>
      </c>
      <c r="L142" s="139">
        <v>2.0</v>
      </c>
      <c r="M142" s="139">
        <v>1995.0</v>
      </c>
      <c r="N142" s="127" t="s">
        <v>198</v>
      </c>
      <c r="O142" s="87" t="s">
        <v>1893</v>
      </c>
      <c r="P142" s="92" t="s">
        <v>127</v>
      </c>
      <c r="Q142" s="87">
        <v>3.209811907E9</v>
      </c>
      <c r="R142" s="93" t="s">
        <v>1894</v>
      </c>
      <c r="S142" s="93" t="s">
        <v>1895</v>
      </c>
      <c r="T142" s="103" t="s">
        <v>803</v>
      </c>
      <c r="U142" s="92" t="s">
        <v>272</v>
      </c>
      <c r="V142" s="128" t="s">
        <v>157</v>
      </c>
      <c r="W142" s="88">
        <v>1.0</v>
      </c>
      <c r="X142" s="87" t="s">
        <v>218</v>
      </c>
      <c r="Y142" s="87" t="s">
        <v>218</v>
      </c>
      <c r="Z142" s="130" t="s">
        <v>205</v>
      </c>
      <c r="AA142" s="155" t="s">
        <v>1896</v>
      </c>
      <c r="AB142" s="94" t="s">
        <v>130</v>
      </c>
      <c r="AC142" s="130" t="s">
        <v>161</v>
      </c>
      <c r="AD142" s="87" t="s">
        <v>466</v>
      </c>
      <c r="AE142" s="95" t="s">
        <v>163</v>
      </c>
      <c r="AF142" s="131" t="s">
        <v>164</v>
      </c>
      <c r="AG142" s="97">
        <v>496.0</v>
      </c>
      <c r="AH142" s="98">
        <v>5.6E7</v>
      </c>
      <c r="AI142" s="99">
        <v>44251.0</v>
      </c>
      <c r="AJ142" s="100">
        <v>57426.0</v>
      </c>
      <c r="AK142" s="101">
        <v>44270.0</v>
      </c>
      <c r="AL142" s="102">
        <v>44271.0</v>
      </c>
      <c r="AM142" s="102">
        <v>44561.0</v>
      </c>
      <c r="AN142" s="127">
        <v>9.0</v>
      </c>
      <c r="AO142" s="87">
        <v>16.0</v>
      </c>
      <c r="AP142" s="103" t="str">
        <f t="shared" ref="AP142:AP149" si="18">(AN142*30)+AO142</f>
        <v>286</v>
      </c>
      <c r="AQ142" s="87" t="s">
        <v>1897</v>
      </c>
      <c r="AR142" s="104">
        <v>2.6693333E7</v>
      </c>
      <c r="AS142" s="104">
        <v>2800000.0</v>
      </c>
      <c r="AT142" s="106" t="s">
        <v>1898</v>
      </c>
      <c r="AU142" s="104">
        <v>2.6693333E7</v>
      </c>
      <c r="AV142" s="107">
        <v>44271.0</v>
      </c>
      <c r="AW142" s="108" t="s">
        <v>1899</v>
      </c>
      <c r="AX142" s="84"/>
      <c r="AY142" s="84"/>
      <c r="AZ142" s="84"/>
      <c r="BA142" s="84"/>
      <c r="BB142" s="84"/>
      <c r="BC142" s="84"/>
      <c r="BD142" s="84"/>
      <c r="BE142" s="84"/>
      <c r="BF142" s="84"/>
      <c r="BG142" s="130"/>
      <c r="BH142" s="84"/>
      <c r="BI142" s="84"/>
      <c r="BJ142" s="84"/>
      <c r="BK142" s="84"/>
      <c r="BL142" s="84"/>
      <c r="BM142" s="84"/>
      <c r="BN142" s="84"/>
      <c r="BO142" s="84"/>
      <c r="BP142" s="84"/>
      <c r="BQ142" s="84"/>
      <c r="BR142" s="84"/>
      <c r="BS142" s="84"/>
      <c r="BT142" s="84"/>
      <c r="BU142" s="132" t="s">
        <v>168</v>
      </c>
      <c r="BV142" s="133">
        <v>44559.0</v>
      </c>
      <c r="BW142" s="132">
        <v>64470.0</v>
      </c>
      <c r="BX142" s="134">
        <v>933333.0</v>
      </c>
      <c r="BY142" s="132">
        <v>895.0</v>
      </c>
      <c r="BZ142" s="132">
        <v>1159.0</v>
      </c>
      <c r="CA142" s="132">
        <v>10.0</v>
      </c>
      <c r="CB142" s="133">
        <v>44571.0</v>
      </c>
      <c r="CC142" s="114" t="str">
        <f t="shared" si="1"/>
        <v>$ 26,693,333</v>
      </c>
      <c r="CD142" s="115" t="str">
        <f t="shared" si="17"/>
        <v>295</v>
      </c>
      <c r="CE142" s="94"/>
      <c r="CF142" s="162">
        <v>44571.0</v>
      </c>
      <c r="CG142" s="117" t="s">
        <v>169</v>
      </c>
      <c r="CH142" s="103" t="s">
        <v>205</v>
      </c>
      <c r="CI142" s="118" t="s">
        <v>196</v>
      </c>
      <c r="CJ142" s="84"/>
      <c r="CK142" s="84"/>
      <c r="CL142" s="101">
        <v>44270.0</v>
      </c>
      <c r="CM142" s="101">
        <v>44271.0</v>
      </c>
      <c r="CN142" s="119" t="s">
        <v>1900</v>
      </c>
      <c r="CO142" s="120" t="s">
        <v>1901</v>
      </c>
      <c r="CP142" s="121" t="s">
        <v>309</v>
      </c>
      <c r="CQ142" s="89"/>
      <c r="CR142" s="108"/>
      <c r="CS142" s="89"/>
      <c r="CT142" s="102"/>
      <c r="CU142" s="90"/>
      <c r="CV142" s="105"/>
      <c r="CW142" s="102"/>
      <c r="CX142" s="123"/>
      <c r="CY142" s="123" t="s">
        <v>175</v>
      </c>
      <c r="CZ142" s="103" t="s">
        <v>143</v>
      </c>
      <c r="DA142" s="103" t="s">
        <v>144</v>
      </c>
      <c r="DB142" s="103"/>
      <c r="DC142" s="123" t="s">
        <v>146</v>
      </c>
      <c r="DD142" s="84"/>
      <c r="DE142" s="84"/>
      <c r="DF142" s="84"/>
      <c r="DG142" s="84"/>
      <c r="DH142" s="52"/>
      <c r="DI142" s="52"/>
      <c r="DJ142" s="52"/>
      <c r="DK142" s="52"/>
      <c r="DL142" s="52"/>
      <c r="DM142" s="52"/>
    </row>
    <row r="143" ht="25.5" customHeight="1">
      <c r="A143" s="124">
        <v>141.0</v>
      </c>
      <c r="B143" s="86" t="s">
        <v>120</v>
      </c>
      <c r="C143" s="87" t="s">
        <v>1902</v>
      </c>
      <c r="D143" s="88" t="s">
        <v>1903</v>
      </c>
      <c r="E143" s="89" t="s">
        <v>123</v>
      </c>
      <c r="F143" s="89" t="s">
        <v>124</v>
      </c>
      <c r="G143" s="90">
        <v>1.033678697E9</v>
      </c>
      <c r="H143" s="90">
        <v>4.0</v>
      </c>
      <c r="I143" s="89" t="s">
        <v>125</v>
      </c>
      <c r="J143" s="137">
        <v>31539.0</v>
      </c>
      <c r="K143" s="138">
        <v>7.0</v>
      </c>
      <c r="L143" s="139">
        <v>5.0</v>
      </c>
      <c r="M143" s="139">
        <v>1986.0</v>
      </c>
      <c r="N143" s="127" t="s">
        <v>198</v>
      </c>
      <c r="O143" s="87" t="s">
        <v>1904</v>
      </c>
      <c r="P143" s="92" t="s">
        <v>127</v>
      </c>
      <c r="Q143" s="87">
        <v>3.124730405E9</v>
      </c>
      <c r="R143" s="93" t="s">
        <v>1905</v>
      </c>
      <c r="S143" s="93" t="s">
        <v>1294</v>
      </c>
      <c r="T143" s="103" t="s">
        <v>155</v>
      </c>
      <c r="U143" s="92" t="s">
        <v>184</v>
      </c>
      <c r="V143" s="128" t="s">
        <v>157</v>
      </c>
      <c r="W143" s="88">
        <v>4.0</v>
      </c>
      <c r="X143" s="87" t="s">
        <v>741</v>
      </c>
      <c r="Y143" s="117" t="s">
        <v>741</v>
      </c>
      <c r="Z143" s="130" t="s">
        <v>697</v>
      </c>
      <c r="AA143" s="87" t="s">
        <v>1906</v>
      </c>
      <c r="AB143" s="94" t="s">
        <v>130</v>
      </c>
      <c r="AC143" s="130" t="s">
        <v>161</v>
      </c>
      <c r="AD143" s="87" t="s">
        <v>1870</v>
      </c>
      <c r="AE143" s="95" t="s">
        <v>1871</v>
      </c>
      <c r="AF143" s="131" t="s">
        <v>1872</v>
      </c>
      <c r="AG143" s="97">
        <v>541.0</v>
      </c>
      <c r="AH143" s="98">
        <v>2.2E8</v>
      </c>
      <c r="AI143" s="99">
        <v>44260.0</v>
      </c>
      <c r="AJ143" s="100">
        <v>56702.0</v>
      </c>
      <c r="AK143" s="101">
        <v>44271.0</v>
      </c>
      <c r="AL143" s="102">
        <v>44272.0</v>
      </c>
      <c r="AM143" s="102">
        <v>44561.0</v>
      </c>
      <c r="AN143" s="127">
        <v>9.0</v>
      </c>
      <c r="AO143" s="87">
        <v>15.0</v>
      </c>
      <c r="AP143" s="103" t="str">
        <f t="shared" si="18"/>
        <v>285</v>
      </c>
      <c r="AQ143" s="87" t="s">
        <v>1781</v>
      </c>
      <c r="AR143" s="104">
        <v>2.09E7</v>
      </c>
      <c r="AS143" s="104">
        <v>2200000.0</v>
      </c>
      <c r="AT143" s="106">
        <v>705.0</v>
      </c>
      <c r="AU143" s="104">
        <v>2.09E7</v>
      </c>
      <c r="AV143" s="107" t="s">
        <v>1907</v>
      </c>
      <c r="AW143" s="108" t="s">
        <v>1908</v>
      </c>
      <c r="AX143" s="84"/>
      <c r="AY143" s="84"/>
      <c r="AZ143" s="84"/>
      <c r="BA143" s="84"/>
      <c r="BB143" s="84"/>
      <c r="BC143" s="84"/>
      <c r="BD143" s="84"/>
      <c r="BE143" s="84"/>
      <c r="BF143" s="84"/>
      <c r="BG143" s="130"/>
      <c r="BH143" s="84"/>
      <c r="BI143" s="84"/>
      <c r="BJ143" s="84"/>
      <c r="BK143" s="84"/>
      <c r="BL143" s="84"/>
      <c r="BM143" s="84"/>
      <c r="BN143" s="84"/>
      <c r="BO143" s="84"/>
      <c r="BP143" s="84"/>
      <c r="BQ143" s="84"/>
      <c r="BR143" s="84"/>
      <c r="BS143" s="84"/>
      <c r="BT143" s="84"/>
      <c r="BU143" s="132"/>
      <c r="BV143" s="133"/>
      <c r="BW143" s="132"/>
      <c r="BX143" s="134"/>
      <c r="BY143" s="132"/>
      <c r="BZ143" s="132"/>
      <c r="CA143" s="132"/>
      <c r="CB143" s="133"/>
      <c r="CC143" s="114" t="str">
        <f t="shared" si="1"/>
        <v>$ 20,900,000</v>
      </c>
      <c r="CD143" s="115" t="str">
        <f t="shared" si="17"/>
        <v>285</v>
      </c>
      <c r="CE143" s="94"/>
      <c r="CF143" s="102">
        <v>44561.0</v>
      </c>
      <c r="CG143" s="117" t="s">
        <v>136</v>
      </c>
      <c r="CH143" s="103" t="s">
        <v>1875</v>
      </c>
      <c r="CI143" s="130" t="s">
        <v>1876</v>
      </c>
      <c r="CJ143" s="84"/>
      <c r="CK143" s="84"/>
      <c r="CL143" s="101" t="s">
        <v>1909</v>
      </c>
      <c r="CM143" s="101">
        <v>44271.0</v>
      </c>
      <c r="CN143" s="119" t="s">
        <v>1910</v>
      </c>
      <c r="CO143" s="120" t="s">
        <v>1911</v>
      </c>
      <c r="CP143" s="121" t="s">
        <v>420</v>
      </c>
      <c r="CQ143" s="89"/>
      <c r="CR143" s="108"/>
      <c r="CS143" s="89"/>
      <c r="CT143" s="102"/>
      <c r="CU143" s="90"/>
      <c r="CV143" s="105"/>
      <c r="CW143" s="102"/>
      <c r="CX143" s="123"/>
      <c r="CY143" s="123" t="s">
        <v>175</v>
      </c>
      <c r="CZ143" s="103" t="s">
        <v>143</v>
      </c>
      <c r="DA143" s="103" t="s">
        <v>144</v>
      </c>
      <c r="DB143" s="103"/>
      <c r="DC143" s="123" t="s">
        <v>146</v>
      </c>
      <c r="DD143" s="84"/>
      <c r="DE143" s="84"/>
      <c r="DF143" s="84"/>
      <c r="DG143" s="84"/>
      <c r="DH143" s="52"/>
      <c r="DI143" s="52"/>
      <c r="DJ143" s="52"/>
      <c r="DK143" s="52"/>
      <c r="DL143" s="52"/>
      <c r="DM143" s="52"/>
    </row>
    <row r="144" ht="25.5" customHeight="1">
      <c r="A144" s="124">
        <v>142.0</v>
      </c>
      <c r="B144" s="86" t="s">
        <v>120</v>
      </c>
      <c r="C144" s="87" t="s">
        <v>1912</v>
      </c>
      <c r="D144" s="88" t="s">
        <v>1913</v>
      </c>
      <c r="E144" s="89" t="s">
        <v>123</v>
      </c>
      <c r="F144" s="89" t="s">
        <v>124</v>
      </c>
      <c r="G144" s="90">
        <v>1.022980827E9</v>
      </c>
      <c r="H144" s="90">
        <v>9.0</v>
      </c>
      <c r="I144" s="89" t="s">
        <v>125</v>
      </c>
      <c r="J144" s="137">
        <v>33861.0</v>
      </c>
      <c r="K144" s="138">
        <v>14.0</v>
      </c>
      <c r="L144" s="139">
        <v>9.0</v>
      </c>
      <c r="M144" s="139">
        <v>1992.0</v>
      </c>
      <c r="N144" s="127" t="s">
        <v>198</v>
      </c>
      <c r="O144" s="87" t="s">
        <v>1914</v>
      </c>
      <c r="P144" s="92" t="s">
        <v>127</v>
      </c>
      <c r="Q144" s="87">
        <v>3.215093513E9</v>
      </c>
      <c r="R144" s="93" t="s">
        <v>1915</v>
      </c>
      <c r="S144" s="93" t="s">
        <v>1916</v>
      </c>
      <c r="T144" s="103" t="s">
        <v>183</v>
      </c>
      <c r="U144" s="92" t="s">
        <v>233</v>
      </c>
      <c r="V144" s="128" t="s">
        <v>157</v>
      </c>
      <c r="W144" s="88">
        <v>1.0</v>
      </c>
      <c r="X144" s="87" t="s">
        <v>741</v>
      </c>
      <c r="Y144" s="117" t="s">
        <v>741</v>
      </c>
      <c r="Z144" s="130" t="s">
        <v>144</v>
      </c>
      <c r="AA144" s="87" t="s">
        <v>1917</v>
      </c>
      <c r="AB144" s="94" t="s">
        <v>130</v>
      </c>
      <c r="AC144" s="130" t="s">
        <v>161</v>
      </c>
      <c r="AD144" s="87" t="s">
        <v>1918</v>
      </c>
      <c r="AE144" s="95" t="s">
        <v>163</v>
      </c>
      <c r="AF144" s="131" t="s">
        <v>164</v>
      </c>
      <c r="AG144" s="97">
        <v>501.0</v>
      </c>
      <c r="AH144" s="98">
        <v>9.2E7</v>
      </c>
      <c r="AI144" s="99">
        <v>44256.0</v>
      </c>
      <c r="AJ144" s="100">
        <v>55936.0</v>
      </c>
      <c r="AK144" s="101">
        <v>44271.0</v>
      </c>
      <c r="AL144" s="102">
        <v>44272.0</v>
      </c>
      <c r="AM144" s="102">
        <v>44561.0</v>
      </c>
      <c r="AN144" s="127">
        <v>9.0</v>
      </c>
      <c r="AO144" s="87">
        <v>15.0</v>
      </c>
      <c r="AP144" s="103" t="str">
        <f t="shared" si="18"/>
        <v>285</v>
      </c>
      <c r="AQ144" s="87" t="s">
        <v>1781</v>
      </c>
      <c r="AR144" s="104">
        <v>2.185E7</v>
      </c>
      <c r="AS144" s="104">
        <v>2300000.0</v>
      </c>
      <c r="AT144" s="106">
        <v>706.0</v>
      </c>
      <c r="AU144" s="104">
        <v>2.185E7</v>
      </c>
      <c r="AV144" s="107" t="s">
        <v>1907</v>
      </c>
      <c r="AW144" s="108" t="s">
        <v>1919</v>
      </c>
      <c r="AX144" s="84"/>
      <c r="AY144" s="84"/>
      <c r="AZ144" s="84"/>
      <c r="BA144" s="84"/>
      <c r="BB144" s="84"/>
      <c r="BC144" s="84"/>
      <c r="BD144" s="84"/>
      <c r="BE144" s="84"/>
      <c r="BF144" s="84"/>
      <c r="BG144" s="130"/>
      <c r="BH144" s="84"/>
      <c r="BI144" s="84"/>
      <c r="BJ144" s="84"/>
      <c r="BK144" s="84"/>
      <c r="BL144" s="84"/>
      <c r="BM144" s="84"/>
      <c r="BN144" s="84"/>
      <c r="BO144" s="84"/>
      <c r="BP144" s="84"/>
      <c r="BQ144" s="84"/>
      <c r="BR144" s="84"/>
      <c r="BS144" s="84"/>
      <c r="BT144" s="84"/>
      <c r="BU144" s="132"/>
      <c r="BV144" s="133"/>
      <c r="BW144" s="132"/>
      <c r="BX144" s="134"/>
      <c r="BY144" s="132"/>
      <c r="BZ144" s="132"/>
      <c r="CA144" s="132"/>
      <c r="CB144" s="133"/>
      <c r="CC144" s="114" t="str">
        <f t="shared" si="1"/>
        <v>$ 21,850,000</v>
      </c>
      <c r="CD144" s="115" t="str">
        <f t="shared" si="17"/>
        <v>284</v>
      </c>
      <c r="CE144" s="94"/>
      <c r="CF144" s="102">
        <v>44561.0</v>
      </c>
      <c r="CG144" s="117" t="s">
        <v>136</v>
      </c>
      <c r="CH144" s="103" t="s">
        <v>495</v>
      </c>
      <c r="CI144" s="118" t="s">
        <v>1524</v>
      </c>
      <c r="CJ144" s="84"/>
      <c r="CK144" s="84"/>
      <c r="CL144" s="101">
        <v>44271.0</v>
      </c>
      <c r="CM144" s="101">
        <v>44272.0</v>
      </c>
      <c r="CN144" s="119" t="s">
        <v>1920</v>
      </c>
      <c r="CO144" s="120" t="s">
        <v>1921</v>
      </c>
      <c r="CP144" s="121" t="s">
        <v>420</v>
      </c>
      <c r="CQ144" s="89"/>
      <c r="CR144" s="108"/>
      <c r="CS144" s="89"/>
      <c r="CT144" s="102"/>
      <c r="CU144" s="90"/>
      <c r="CV144" s="105"/>
      <c r="CW144" s="102"/>
      <c r="CX144" s="123"/>
      <c r="CY144" s="123" t="s">
        <v>175</v>
      </c>
      <c r="CZ144" s="103" t="s">
        <v>143</v>
      </c>
      <c r="DA144" s="103" t="s">
        <v>144</v>
      </c>
      <c r="DB144" s="103"/>
      <c r="DC144" s="123" t="s">
        <v>146</v>
      </c>
      <c r="DD144" s="84"/>
      <c r="DE144" s="84"/>
      <c r="DF144" s="84"/>
      <c r="DG144" s="84"/>
      <c r="DH144" s="52"/>
      <c r="DI144" s="52"/>
      <c r="DJ144" s="52"/>
      <c r="DK144" s="52"/>
      <c r="DL144" s="52"/>
      <c r="DM144" s="52"/>
    </row>
    <row r="145" ht="25.5" customHeight="1">
      <c r="A145" s="124">
        <v>143.0</v>
      </c>
      <c r="B145" s="86" t="s">
        <v>120</v>
      </c>
      <c r="C145" s="87" t="s">
        <v>1922</v>
      </c>
      <c r="D145" s="88" t="s">
        <v>1923</v>
      </c>
      <c r="E145" s="89" t="s">
        <v>123</v>
      </c>
      <c r="F145" s="89" t="s">
        <v>124</v>
      </c>
      <c r="G145" s="90">
        <v>1.022930337E9</v>
      </c>
      <c r="H145" s="90">
        <v>8.0</v>
      </c>
      <c r="I145" s="89" t="s">
        <v>149</v>
      </c>
      <c r="J145" s="163">
        <v>31785.0</v>
      </c>
      <c r="K145" s="164">
        <v>8.0</v>
      </c>
      <c r="L145" s="165">
        <v>1.0</v>
      </c>
      <c r="M145" s="165">
        <v>1987.0</v>
      </c>
      <c r="N145" s="127" t="s">
        <v>198</v>
      </c>
      <c r="O145" s="87" t="s">
        <v>1924</v>
      </c>
      <c r="P145" s="92" t="s">
        <v>127</v>
      </c>
      <c r="Q145" s="87">
        <v>3.204930726E9</v>
      </c>
      <c r="R145" s="93" t="s">
        <v>1925</v>
      </c>
      <c r="S145" s="93" t="s">
        <v>1926</v>
      </c>
      <c r="T145" s="103" t="s">
        <v>258</v>
      </c>
      <c r="U145" s="92" t="s">
        <v>156</v>
      </c>
      <c r="V145" s="128" t="s">
        <v>157</v>
      </c>
      <c r="W145" s="88">
        <v>1.0</v>
      </c>
      <c r="X145" s="87" t="s">
        <v>158</v>
      </c>
      <c r="Y145" s="117" t="s">
        <v>1927</v>
      </c>
      <c r="Z145" s="130" t="s">
        <v>1602</v>
      </c>
      <c r="AA145" s="87" t="s">
        <v>1928</v>
      </c>
      <c r="AB145" s="94" t="s">
        <v>130</v>
      </c>
      <c r="AC145" s="130" t="s">
        <v>161</v>
      </c>
      <c r="AD145" s="87" t="s">
        <v>1929</v>
      </c>
      <c r="AE145" s="95" t="s">
        <v>352</v>
      </c>
      <c r="AF145" s="131" t="s">
        <v>353</v>
      </c>
      <c r="AG145" s="97">
        <v>546.0</v>
      </c>
      <c r="AH145" s="98">
        <v>4.3E7</v>
      </c>
      <c r="AI145" s="99">
        <v>44264.0</v>
      </c>
      <c r="AJ145" s="100">
        <v>56620.0</v>
      </c>
      <c r="AK145" s="101">
        <v>44272.0</v>
      </c>
      <c r="AL145" s="102">
        <v>44273.0</v>
      </c>
      <c r="AM145" s="102">
        <v>44561.0</v>
      </c>
      <c r="AN145" s="127">
        <v>9.0</v>
      </c>
      <c r="AO145" s="87">
        <v>14.0</v>
      </c>
      <c r="AP145" s="103" t="str">
        <f t="shared" si="18"/>
        <v>284</v>
      </c>
      <c r="AQ145" s="87" t="s">
        <v>1930</v>
      </c>
      <c r="AR145" s="104">
        <v>4.0706667E7</v>
      </c>
      <c r="AS145" s="104">
        <v>4300000.0</v>
      </c>
      <c r="AT145" s="106">
        <v>710.0</v>
      </c>
      <c r="AU145" s="104">
        <v>4.0706667E7</v>
      </c>
      <c r="AV145" s="107" t="s">
        <v>1931</v>
      </c>
      <c r="AW145" s="108" t="s">
        <v>1932</v>
      </c>
      <c r="AX145" s="84"/>
      <c r="AY145" s="84"/>
      <c r="AZ145" s="84"/>
      <c r="BA145" s="84"/>
      <c r="BB145" s="84"/>
      <c r="BC145" s="84"/>
      <c r="BD145" s="84"/>
      <c r="BE145" s="84"/>
      <c r="BF145" s="84"/>
      <c r="BG145" s="130"/>
      <c r="BH145" s="84"/>
      <c r="BI145" s="84"/>
      <c r="BJ145" s="84"/>
      <c r="BK145" s="84"/>
      <c r="BL145" s="84"/>
      <c r="BM145" s="84"/>
      <c r="BN145" s="84"/>
      <c r="BO145" s="84"/>
      <c r="BP145" s="84"/>
      <c r="BQ145" s="84"/>
      <c r="BR145" s="84"/>
      <c r="BS145" s="84"/>
      <c r="BT145" s="84"/>
      <c r="BU145" s="132" t="s">
        <v>168</v>
      </c>
      <c r="BV145" s="133">
        <v>44560.0</v>
      </c>
      <c r="BW145" s="132">
        <v>65080.0</v>
      </c>
      <c r="BX145" s="134">
        <v>1433333.0</v>
      </c>
      <c r="BY145" s="132">
        <v>1054.0</v>
      </c>
      <c r="BZ145" s="132">
        <v>1287.0</v>
      </c>
      <c r="CA145" s="132">
        <v>10.0</v>
      </c>
      <c r="CB145" s="133">
        <v>44571.0</v>
      </c>
      <c r="CC145" s="114" t="str">
        <f t="shared" si="1"/>
        <v>$ 40,706,667</v>
      </c>
      <c r="CD145" s="115" t="str">
        <f t="shared" si="17"/>
        <v>280</v>
      </c>
      <c r="CE145" s="94"/>
      <c r="CF145" s="162">
        <v>44571.0</v>
      </c>
      <c r="CG145" s="117" t="s">
        <v>169</v>
      </c>
      <c r="CH145" s="103" t="s">
        <v>1602</v>
      </c>
      <c r="CI145" s="118" t="s">
        <v>1609</v>
      </c>
      <c r="CJ145" s="84"/>
      <c r="CK145" s="84"/>
      <c r="CL145" s="101">
        <v>44272.0</v>
      </c>
      <c r="CM145" s="101">
        <v>44273.0</v>
      </c>
      <c r="CN145" s="119" t="s">
        <v>1933</v>
      </c>
      <c r="CO145" s="120" t="s">
        <v>1934</v>
      </c>
      <c r="CP145" s="121" t="s">
        <v>141</v>
      </c>
      <c r="CQ145" s="89"/>
      <c r="CR145" s="108"/>
      <c r="CS145" s="89"/>
      <c r="CT145" s="102"/>
      <c r="CU145" s="90"/>
      <c r="CV145" s="105"/>
      <c r="CW145" s="102"/>
      <c r="CX145" s="123"/>
      <c r="CY145" s="123" t="s">
        <v>175</v>
      </c>
      <c r="CZ145" s="103" t="s">
        <v>143</v>
      </c>
      <c r="DA145" s="103" t="s">
        <v>144</v>
      </c>
      <c r="DB145" s="103"/>
      <c r="DC145" s="123" t="s">
        <v>146</v>
      </c>
      <c r="DD145" s="84"/>
      <c r="DE145" s="84"/>
      <c r="DF145" s="84"/>
      <c r="DG145" s="84"/>
      <c r="DH145" s="52"/>
      <c r="DI145" s="52"/>
      <c r="DJ145" s="52"/>
      <c r="DK145" s="52"/>
      <c r="DL145" s="52"/>
      <c r="DM145" s="52"/>
    </row>
    <row r="146" ht="25.5" customHeight="1">
      <c r="A146" s="124">
        <v>144.0</v>
      </c>
      <c r="B146" s="86" t="s">
        <v>120</v>
      </c>
      <c r="C146" s="87" t="s">
        <v>1935</v>
      </c>
      <c r="D146" s="88" t="s">
        <v>1936</v>
      </c>
      <c r="E146" s="89" t="s">
        <v>123</v>
      </c>
      <c r="F146" s="89" t="s">
        <v>124</v>
      </c>
      <c r="G146" s="90">
        <v>5.2107842E7</v>
      </c>
      <c r="H146" s="90">
        <v>5.0</v>
      </c>
      <c r="I146" s="89" t="s">
        <v>125</v>
      </c>
      <c r="J146" s="137">
        <v>26970.0</v>
      </c>
      <c r="K146" s="138">
        <v>2.0</v>
      </c>
      <c r="L146" s="139">
        <v>11.0</v>
      </c>
      <c r="M146" s="139">
        <v>1973.0</v>
      </c>
      <c r="N146" s="127" t="s">
        <v>1937</v>
      </c>
      <c r="O146" s="87" t="s">
        <v>1938</v>
      </c>
      <c r="P146" s="92" t="s">
        <v>180</v>
      </c>
      <c r="Q146" s="87">
        <v>3.142569077E9</v>
      </c>
      <c r="R146" s="93" t="s">
        <v>1939</v>
      </c>
      <c r="S146" s="93" t="s">
        <v>1940</v>
      </c>
      <c r="T146" s="103" t="s">
        <v>323</v>
      </c>
      <c r="U146" s="92" t="s">
        <v>272</v>
      </c>
      <c r="V146" s="128" t="s">
        <v>157</v>
      </c>
      <c r="W146" s="88">
        <v>1.0</v>
      </c>
      <c r="X146" s="87" t="s">
        <v>158</v>
      </c>
      <c r="Y146" s="117" t="s">
        <v>854</v>
      </c>
      <c r="Z146" s="130" t="s">
        <v>160</v>
      </c>
      <c r="AA146" s="87" t="s">
        <v>1941</v>
      </c>
      <c r="AB146" s="94" t="s">
        <v>130</v>
      </c>
      <c r="AC146" s="130" t="s">
        <v>161</v>
      </c>
      <c r="AD146" s="87" t="s">
        <v>351</v>
      </c>
      <c r="AE146" s="95" t="s">
        <v>163</v>
      </c>
      <c r="AF146" s="131" t="s">
        <v>164</v>
      </c>
      <c r="AG146" s="97">
        <v>543.0</v>
      </c>
      <c r="AH146" s="98">
        <v>1.5714E8</v>
      </c>
      <c r="AI146" s="99">
        <v>44264.0</v>
      </c>
      <c r="AJ146" s="100">
        <v>57604.0</v>
      </c>
      <c r="AK146" s="101">
        <v>44272.0</v>
      </c>
      <c r="AL146" s="102">
        <v>44273.0</v>
      </c>
      <c r="AM146" s="102">
        <v>44546.0</v>
      </c>
      <c r="AN146" s="127">
        <v>9.0</v>
      </c>
      <c r="AO146" s="87">
        <v>0.0</v>
      </c>
      <c r="AP146" s="103" t="str">
        <f t="shared" si="18"/>
        <v>270</v>
      </c>
      <c r="AQ146" s="87" t="s">
        <v>1746</v>
      </c>
      <c r="AR146" s="104">
        <v>3.9285E7</v>
      </c>
      <c r="AS146" s="104">
        <v>4365000.0</v>
      </c>
      <c r="AT146" s="106">
        <v>707.0</v>
      </c>
      <c r="AU146" s="104" t="s">
        <v>1942</v>
      </c>
      <c r="AV146" s="107" t="s">
        <v>1931</v>
      </c>
      <c r="AW146" s="108" t="s">
        <v>1943</v>
      </c>
      <c r="AX146" s="84"/>
      <c r="AY146" s="84"/>
      <c r="AZ146" s="84"/>
      <c r="BA146" s="84"/>
      <c r="BB146" s="84"/>
      <c r="BC146" s="84"/>
      <c r="BD146" s="84"/>
      <c r="BE146" s="84"/>
      <c r="BF146" s="84"/>
      <c r="BG146" s="130"/>
      <c r="BH146" s="84"/>
      <c r="BI146" s="84"/>
      <c r="BJ146" s="84"/>
      <c r="BK146" s="84"/>
      <c r="BL146" s="84"/>
      <c r="BM146" s="84"/>
      <c r="BN146" s="84"/>
      <c r="BO146" s="84"/>
      <c r="BP146" s="84"/>
      <c r="BQ146" s="84"/>
      <c r="BR146" s="84"/>
      <c r="BS146" s="84"/>
      <c r="BT146" s="84"/>
      <c r="BU146" s="132" t="s">
        <v>168</v>
      </c>
      <c r="BV146" s="133">
        <v>44546.0</v>
      </c>
      <c r="BW146" s="132">
        <v>64472.0</v>
      </c>
      <c r="BX146" s="134">
        <v>2037000.0</v>
      </c>
      <c r="BY146" s="132">
        <v>815.0</v>
      </c>
      <c r="BZ146" s="132">
        <v>1040.0</v>
      </c>
      <c r="CA146" s="132">
        <v>14.0</v>
      </c>
      <c r="CB146" s="133">
        <v>44561.0</v>
      </c>
      <c r="CC146" s="114" t="str">
        <f t="shared" si="1"/>
        <v>$ 39,285,000</v>
      </c>
      <c r="CD146" s="115" t="str">
        <f t="shared" si="17"/>
        <v>297</v>
      </c>
      <c r="CE146" s="94"/>
      <c r="CF146" s="162">
        <v>44571.0</v>
      </c>
      <c r="CG146" s="117" t="s">
        <v>169</v>
      </c>
      <c r="CH146" s="103" t="s">
        <v>160</v>
      </c>
      <c r="CI146" s="118" t="s">
        <v>356</v>
      </c>
      <c r="CJ146" s="84"/>
      <c r="CK146" s="84"/>
      <c r="CL146" s="101">
        <v>44272.0</v>
      </c>
      <c r="CM146" s="101">
        <v>44273.0</v>
      </c>
      <c r="CN146" s="119" t="s">
        <v>1944</v>
      </c>
      <c r="CO146" s="120" t="s">
        <v>1945</v>
      </c>
      <c r="CP146" s="121" t="s">
        <v>294</v>
      </c>
      <c r="CQ146" s="89"/>
      <c r="CR146" s="108"/>
      <c r="CS146" s="89"/>
      <c r="CT146" s="102"/>
      <c r="CU146" s="90"/>
      <c r="CV146" s="105"/>
      <c r="CW146" s="102"/>
      <c r="CX146" s="123"/>
      <c r="CY146" s="123" t="s">
        <v>175</v>
      </c>
      <c r="CZ146" s="103" t="s">
        <v>143</v>
      </c>
      <c r="DA146" s="103" t="s">
        <v>144</v>
      </c>
      <c r="DB146" s="103"/>
      <c r="DC146" s="123" t="s">
        <v>146</v>
      </c>
      <c r="DD146" s="84"/>
      <c r="DE146" s="84"/>
      <c r="DF146" s="84"/>
      <c r="DG146" s="84"/>
      <c r="DH146" s="52"/>
      <c r="DI146" s="52"/>
      <c r="DJ146" s="52"/>
      <c r="DK146" s="52"/>
      <c r="DL146" s="52"/>
      <c r="DM146" s="52"/>
    </row>
    <row r="147" ht="25.5" customHeight="1">
      <c r="A147" s="124">
        <v>145.0</v>
      </c>
      <c r="B147" s="86" t="s">
        <v>120</v>
      </c>
      <c r="C147" s="87" t="s">
        <v>1946</v>
      </c>
      <c r="D147" s="88" t="s">
        <v>1947</v>
      </c>
      <c r="E147" s="89" t="s">
        <v>123</v>
      </c>
      <c r="F147" s="89" t="s">
        <v>124</v>
      </c>
      <c r="G147" s="90">
        <v>1.022979706E9</v>
      </c>
      <c r="H147" s="90">
        <v>4.0</v>
      </c>
      <c r="I147" s="89" t="s">
        <v>125</v>
      </c>
      <c r="J147" s="137">
        <v>33852.0</v>
      </c>
      <c r="K147" s="138">
        <v>5.0</v>
      </c>
      <c r="L147" s="139">
        <v>9.0</v>
      </c>
      <c r="M147" s="139">
        <v>1992.0</v>
      </c>
      <c r="N147" s="127" t="s">
        <v>198</v>
      </c>
      <c r="O147" s="87" t="s">
        <v>1948</v>
      </c>
      <c r="P147" s="92" t="s">
        <v>127</v>
      </c>
      <c r="Q147" s="87">
        <v>6632882.0</v>
      </c>
      <c r="R147" s="93" t="s">
        <v>1949</v>
      </c>
      <c r="S147" s="93" t="s">
        <v>1294</v>
      </c>
      <c r="T147" s="103" t="s">
        <v>183</v>
      </c>
      <c r="U147" s="92" t="s">
        <v>184</v>
      </c>
      <c r="V147" s="128" t="s">
        <v>157</v>
      </c>
      <c r="W147" s="88">
        <v>4.0</v>
      </c>
      <c r="X147" s="87" t="s">
        <v>741</v>
      </c>
      <c r="Y147" s="117" t="s">
        <v>967</v>
      </c>
      <c r="Z147" s="130" t="s">
        <v>697</v>
      </c>
      <c r="AA147" s="87" t="s">
        <v>1950</v>
      </c>
      <c r="AB147" s="94" t="s">
        <v>130</v>
      </c>
      <c r="AC147" s="130" t="s">
        <v>161</v>
      </c>
      <c r="AD147" s="87" t="s">
        <v>1870</v>
      </c>
      <c r="AE147" s="95" t="s">
        <v>1871</v>
      </c>
      <c r="AF147" s="131" t="s">
        <v>1872</v>
      </c>
      <c r="AG147" s="97">
        <v>541.0</v>
      </c>
      <c r="AH147" s="98">
        <v>2.2E8</v>
      </c>
      <c r="AI147" s="99">
        <v>44260.0</v>
      </c>
      <c r="AJ147" s="100">
        <v>56702.0</v>
      </c>
      <c r="AK147" s="101">
        <v>44273.0</v>
      </c>
      <c r="AL147" s="102">
        <v>44274.0</v>
      </c>
      <c r="AM147" s="102">
        <v>44561.0</v>
      </c>
      <c r="AN147" s="127">
        <v>9.0</v>
      </c>
      <c r="AO147" s="87">
        <v>13.0</v>
      </c>
      <c r="AP147" s="103" t="str">
        <f t="shared" si="18"/>
        <v>283</v>
      </c>
      <c r="AQ147" s="87" t="s">
        <v>1951</v>
      </c>
      <c r="AR147" s="104">
        <v>2.0753333E7</v>
      </c>
      <c r="AS147" s="104">
        <v>2200000.0</v>
      </c>
      <c r="AT147" s="106">
        <v>711.0</v>
      </c>
      <c r="AU147" s="104">
        <v>2.0753333E7</v>
      </c>
      <c r="AV147" s="107" t="s">
        <v>1952</v>
      </c>
      <c r="AW147" s="108" t="s">
        <v>1953</v>
      </c>
      <c r="AX147" s="84"/>
      <c r="AY147" s="84"/>
      <c r="AZ147" s="84"/>
      <c r="BA147" s="84"/>
      <c r="BB147" s="84"/>
      <c r="BC147" s="84"/>
      <c r="BD147" s="84"/>
      <c r="BE147" s="84"/>
      <c r="BF147" s="84"/>
      <c r="BG147" s="130"/>
      <c r="BH147" s="84"/>
      <c r="BI147" s="84"/>
      <c r="BJ147" s="84"/>
      <c r="BK147" s="84"/>
      <c r="BL147" s="84"/>
      <c r="BM147" s="84"/>
      <c r="BN147" s="84"/>
      <c r="BO147" s="84"/>
      <c r="BP147" s="84"/>
      <c r="BQ147" s="84"/>
      <c r="BR147" s="84"/>
      <c r="BS147" s="84"/>
      <c r="BT147" s="84"/>
      <c r="BU147" s="132" t="s">
        <v>168</v>
      </c>
      <c r="BV147" s="133">
        <v>44560.0</v>
      </c>
      <c r="BW147" s="132">
        <v>65766.0</v>
      </c>
      <c r="BX147" s="134">
        <v>733333.0</v>
      </c>
      <c r="BY147" s="132">
        <v>1030.0</v>
      </c>
      <c r="BZ147" s="132">
        <v>1209.0</v>
      </c>
      <c r="CA147" s="132">
        <v>10.0</v>
      </c>
      <c r="CB147" s="133">
        <v>44571.0</v>
      </c>
      <c r="CC147" s="114" t="str">
        <f t="shared" si="1"/>
        <v>$ 20,753,333</v>
      </c>
      <c r="CD147" s="115" t="str">
        <f t="shared" si="17"/>
        <v>280</v>
      </c>
      <c r="CE147" s="94"/>
      <c r="CF147" s="162">
        <v>44571.0</v>
      </c>
      <c r="CG147" s="117" t="s">
        <v>169</v>
      </c>
      <c r="CH147" s="103" t="s">
        <v>1875</v>
      </c>
      <c r="CI147" s="130" t="s">
        <v>1876</v>
      </c>
      <c r="CJ147" s="84"/>
      <c r="CK147" s="84"/>
      <c r="CL147" s="101">
        <v>44273.0</v>
      </c>
      <c r="CM147" s="101">
        <v>44274.0</v>
      </c>
      <c r="CN147" s="119" t="s">
        <v>1954</v>
      </c>
      <c r="CO147" s="120" t="s">
        <v>1955</v>
      </c>
      <c r="CP147" s="121" t="s">
        <v>294</v>
      </c>
      <c r="CQ147" s="89"/>
      <c r="CR147" s="108"/>
      <c r="CS147" s="89"/>
      <c r="CT147" s="102"/>
      <c r="CU147" s="90"/>
      <c r="CV147" s="105"/>
      <c r="CW147" s="102"/>
      <c r="CX147" s="123"/>
      <c r="CY147" s="123" t="s">
        <v>175</v>
      </c>
      <c r="CZ147" s="103" t="s">
        <v>143</v>
      </c>
      <c r="DA147" s="103" t="s">
        <v>144</v>
      </c>
      <c r="DB147" s="103"/>
      <c r="DC147" s="123" t="s">
        <v>146</v>
      </c>
      <c r="DD147" s="84"/>
      <c r="DE147" s="84"/>
      <c r="DF147" s="84"/>
      <c r="DG147" s="84"/>
      <c r="DH147" s="52"/>
      <c r="DI147" s="52"/>
      <c r="DJ147" s="52"/>
      <c r="DK147" s="52"/>
      <c r="DL147" s="52"/>
      <c r="DM147" s="52"/>
    </row>
    <row r="148" ht="25.5" customHeight="1">
      <c r="A148" s="124">
        <v>146.0</v>
      </c>
      <c r="B148" s="86" t="s">
        <v>120</v>
      </c>
      <c r="C148" s="87" t="s">
        <v>1956</v>
      </c>
      <c r="D148" s="88" t="s">
        <v>1957</v>
      </c>
      <c r="E148" s="89" t="s">
        <v>123</v>
      </c>
      <c r="F148" s="89" t="s">
        <v>124</v>
      </c>
      <c r="G148" s="90">
        <v>1.022993911E9</v>
      </c>
      <c r="H148" s="90">
        <v>6.0</v>
      </c>
      <c r="I148" s="89" t="s">
        <v>125</v>
      </c>
      <c r="J148" s="137">
        <v>34399.0</v>
      </c>
      <c r="K148" s="138">
        <v>6.0</v>
      </c>
      <c r="L148" s="139">
        <v>3.0</v>
      </c>
      <c r="M148" s="139">
        <v>1994.0</v>
      </c>
      <c r="N148" s="127" t="s">
        <v>198</v>
      </c>
      <c r="O148" s="87" t="s">
        <v>1958</v>
      </c>
      <c r="P148" s="92" t="s">
        <v>180</v>
      </c>
      <c r="Q148" s="87">
        <v>3.023249588E9</v>
      </c>
      <c r="R148" s="93" t="s">
        <v>1959</v>
      </c>
      <c r="S148" s="93" t="s">
        <v>1960</v>
      </c>
      <c r="T148" s="103" t="s">
        <v>803</v>
      </c>
      <c r="U148" s="92" t="s">
        <v>184</v>
      </c>
      <c r="V148" s="128" t="s">
        <v>157</v>
      </c>
      <c r="W148" s="88">
        <v>1.0</v>
      </c>
      <c r="X148" s="87" t="s">
        <v>158</v>
      </c>
      <c r="Y148" s="117" t="s">
        <v>545</v>
      </c>
      <c r="Z148" s="130" t="s">
        <v>160</v>
      </c>
      <c r="AA148" s="87" t="s">
        <v>1961</v>
      </c>
      <c r="AB148" s="94" t="s">
        <v>130</v>
      </c>
      <c r="AC148" s="130" t="s">
        <v>161</v>
      </c>
      <c r="AD148" s="87" t="s">
        <v>351</v>
      </c>
      <c r="AE148" s="95" t="s">
        <v>163</v>
      </c>
      <c r="AF148" s="131" t="s">
        <v>164</v>
      </c>
      <c r="AG148" s="97">
        <v>543.0</v>
      </c>
      <c r="AH148" s="98">
        <v>1.5714E8</v>
      </c>
      <c r="AI148" s="99">
        <v>44264.0</v>
      </c>
      <c r="AJ148" s="100">
        <v>57604.0</v>
      </c>
      <c r="AK148" s="101">
        <v>44272.0</v>
      </c>
      <c r="AL148" s="102">
        <v>44273.0</v>
      </c>
      <c r="AM148" s="102">
        <v>44546.0</v>
      </c>
      <c r="AN148" s="127">
        <v>9.0</v>
      </c>
      <c r="AO148" s="87">
        <v>0.0</v>
      </c>
      <c r="AP148" s="103" t="str">
        <f t="shared" si="18"/>
        <v>270</v>
      </c>
      <c r="AQ148" s="87" t="s">
        <v>1746</v>
      </c>
      <c r="AR148" s="104">
        <v>3.9285E7</v>
      </c>
      <c r="AS148" s="104">
        <v>4365000.0</v>
      </c>
      <c r="AT148" s="106">
        <v>708.0</v>
      </c>
      <c r="AU148" s="104" t="s">
        <v>1942</v>
      </c>
      <c r="AV148" s="107" t="s">
        <v>1931</v>
      </c>
      <c r="AW148" s="108" t="s">
        <v>1962</v>
      </c>
      <c r="AX148" s="84"/>
      <c r="AY148" s="84"/>
      <c r="AZ148" s="84"/>
      <c r="BA148" s="84"/>
      <c r="BB148" s="84"/>
      <c r="BC148" s="84"/>
      <c r="BD148" s="84"/>
      <c r="BE148" s="84"/>
      <c r="BF148" s="84"/>
      <c r="BG148" s="130"/>
      <c r="BH148" s="84"/>
      <c r="BI148" s="84"/>
      <c r="BJ148" s="84"/>
      <c r="BK148" s="84"/>
      <c r="BL148" s="84"/>
      <c r="BM148" s="84"/>
      <c r="BN148" s="84"/>
      <c r="BO148" s="84"/>
      <c r="BP148" s="84"/>
      <c r="BQ148" s="84"/>
      <c r="BR148" s="84"/>
      <c r="BS148" s="84"/>
      <c r="BT148" s="84"/>
      <c r="BU148" s="132" t="s">
        <v>168</v>
      </c>
      <c r="BV148" s="133">
        <v>44546.0</v>
      </c>
      <c r="BW148" s="132">
        <v>64473.0</v>
      </c>
      <c r="BX148" s="134">
        <v>3492000.0</v>
      </c>
      <c r="BY148" s="132">
        <v>803.0</v>
      </c>
      <c r="BZ148" s="132">
        <v>1041.0</v>
      </c>
      <c r="CA148" s="132">
        <v>24.0</v>
      </c>
      <c r="CB148" s="133">
        <v>44571.0</v>
      </c>
      <c r="CC148" s="114" t="str">
        <f t="shared" si="1"/>
        <v>$ 39,285,000</v>
      </c>
      <c r="CD148" s="115" t="str">
        <f t="shared" si="17"/>
        <v>308</v>
      </c>
      <c r="CE148" s="94"/>
      <c r="CF148" s="162">
        <v>44571.0</v>
      </c>
      <c r="CG148" s="117" t="s">
        <v>169</v>
      </c>
      <c r="CH148" s="103" t="s">
        <v>160</v>
      </c>
      <c r="CI148" s="118" t="s">
        <v>356</v>
      </c>
      <c r="CJ148" s="84"/>
      <c r="CK148" s="84"/>
      <c r="CL148" s="101">
        <v>44272.0</v>
      </c>
      <c r="CM148" s="101">
        <v>44273.0</v>
      </c>
      <c r="CN148" s="119" t="s">
        <v>1963</v>
      </c>
      <c r="CO148" s="120" t="s">
        <v>1964</v>
      </c>
      <c r="CP148" s="121" t="s">
        <v>736</v>
      </c>
      <c r="CQ148" s="89"/>
      <c r="CR148" s="108"/>
      <c r="CS148" s="89"/>
      <c r="CT148" s="102"/>
      <c r="CU148" s="90"/>
      <c r="CV148" s="105"/>
      <c r="CW148" s="102"/>
      <c r="CX148" s="123"/>
      <c r="CY148" s="123" t="s">
        <v>175</v>
      </c>
      <c r="CZ148" s="103" t="s">
        <v>143</v>
      </c>
      <c r="DA148" s="103" t="s">
        <v>144</v>
      </c>
      <c r="DB148" s="103"/>
      <c r="DC148" s="123" t="s">
        <v>146</v>
      </c>
      <c r="DD148" s="84"/>
      <c r="DE148" s="84"/>
      <c r="DF148" s="84"/>
      <c r="DG148" s="84"/>
      <c r="DH148" s="52"/>
      <c r="DI148" s="52"/>
      <c r="DJ148" s="52"/>
      <c r="DK148" s="52"/>
      <c r="DL148" s="52"/>
      <c r="DM148" s="52"/>
    </row>
    <row r="149" ht="25.5" customHeight="1">
      <c r="A149" s="124">
        <v>147.0</v>
      </c>
      <c r="B149" s="86" t="s">
        <v>120</v>
      </c>
      <c r="C149" s="87" t="s">
        <v>1965</v>
      </c>
      <c r="D149" s="88" t="s">
        <v>1966</v>
      </c>
      <c r="E149" s="89" t="s">
        <v>123</v>
      </c>
      <c r="F149" s="89" t="s">
        <v>124</v>
      </c>
      <c r="G149" s="90">
        <v>8.0126954E7</v>
      </c>
      <c r="H149" s="90">
        <v>4.0</v>
      </c>
      <c r="I149" s="89" t="s">
        <v>149</v>
      </c>
      <c r="J149" s="163">
        <v>30092.0</v>
      </c>
      <c r="K149" s="164">
        <v>21.0</v>
      </c>
      <c r="L149" s="165">
        <v>5.0</v>
      </c>
      <c r="M149" s="165">
        <v>1982.0</v>
      </c>
      <c r="N149" s="127" t="s">
        <v>198</v>
      </c>
      <c r="O149" s="87" t="s">
        <v>1967</v>
      </c>
      <c r="P149" s="92" t="s">
        <v>127</v>
      </c>
      <c r="Q149" s="87">
        <v>3.197360681E9</v>
      </c>
      <c r="R149" s="93" t="s">
        <v>1968</v>
      </c>
      <c r="S149" s="177" t="s">
        <v>1969</v>
      </c>
      <c r="T149" s="103" t="s">
        <v>258</v>
      </c>
      <c r="U149" s="92" t="s">
        <v>272</v>
      </c>
      <c r="V149" s="128" t="s">
        <v>157</v>
      </c>
      <c r="W149" s="88">
        <v>1.0</v>
      </c>
      <c r="X149" s="87" t="s">
        <v>218</v>
      </c>
      <c r="Y149" s="117" t="s">
        <v>218</v>
      </c>
      <c r="Z149" s="130" t="s">
        <v>137</v>
      </c>
      <c r="AA149" s="87" t="s">
        <v>1970</v>
      </c>
      <c r="AB149" s="94" t="s">
        <v>130</v>
      </c>
      <c r="AC149" s="130" t="s">
        <v>161</v>
      </c>
      <c r="AD149" s="87" t="s">
        <v>1676</v>
      </c>
      <c r="AE149" s="95" t="s">
        <v>163</v>
      </c>
      <c r="AF149" s="131" t="s">
        <v>164</v>
      </c>
      <c r="AG149" s="97">
        <v>535.0</v>
      </c>
      <c r="AH149" s="98">
        <v>6.7666667E7</v>
      </c>
      <c r="AI149" s="99">
        <v>44260.0</v>
      </c>
      <c r="AJ149" s="100">
        <v>57599.0</v>
      </c>
      <c r="AK149" s="101">
        <v>44272.0</v>
      </c>
      <c r="AL149" s="102">
        <v>44273.0</v>
      </c>
      <c r="AM149" s="102">
        <v>44561.0</v>
      </c>
      <c r="AN149" s="127">
        <v>9.0</v>
      </c>
      <c r="AO149" s="87">
        <v>14.0</v>
      </c>
      <c r="AP149" s="103" t="str">
        <f t="shared" si="18"/>
        <v>284</v>
      </c>
      <c r="AQ149" s="87" t="s">
        <v>1930</v>
      </c>
      <c r="AR149" s="104">
        <v>3.3133333E7</v>
      </c>
      <c r="AS149" s="104">
        <v>3500000.0</v>
      </c>
      <c r="AT149" s="106">
        <v>709.0</v>
      </c>
      <c r="AU149" s="104">
        <v>3.3133333E7</v>
      </c>
      <c r="AV149" s="107" t="s">
        <v>1931</v>
      </c>
      <c r="AW149" s="108" t="s">
        <v>1971</v>
      </c>
      <c r="AX149" s="84"/>
      <c r="AY149" s="84"/>
      <c r="AZ149" s="84"/>
      <c r="BA149" s="84"/>
      <c r="BB149" s="84"/>
      <c r="BC149" s="84"/>
      <c r="BD149" s="84"/>
      <c r="BE149" s="84"/>
      <c r="BF149" s="84"/>
      <c r="BG149" s="130"/>
      <c r="BH149" s="84"/>
      <c r="BI149" s="84"/>
      <c r="BJ149" s="84"/>
      <c r="BK149" s="84"/>
      <c r="BL149" s="84"/>
      <c r="BM149" s="84"/>
      <c r="BN149" s="84"/>
      <c r="BO149" s="84"/>
      <c r="BP149" s="84"/>
      <c r="BQ149" s="84"/>
      <c r="BR149" s="84"/>
      <c r="BS149" s="84"/>
      <c r="BT149" s="84"/>
      <c r="BU149" s="132" t="s">
        <v>168</v>
      </c>
      <c r="BV149" s="133">
        <v>44560.0</v>
      </c>
      <c r="BW149" s="132">
        <v>64474.0</v>
      </c>
      <c r="BX149" s="134" t="s">
        <v>1972</v>
      </c>
      <c r="BY149" s="132">
        <v>896.0</v>
      </c>
      <c r="BZ149" s="132">
        <v>1215.0</v>
      </c>
      <c r="CA149" s="132">
        <v>10.0</v>
      </c>
      <c r="CB149" s="133">
        <v>44571.0</v>
      </c>
      <c r="CC149" s="114" t="str">
        <f t="shared" si="1"/>
        <v>$ 33,133,333</v>
      </c>
      <c r="CD149" s="115" t="str">
        <f t="shared" si="17"/>
        <v>190</v>
      </c>
      <c r="CE149" s="94"/>
      <c r="CF149" s="162">
        <v>44571.0</v>
      </c>
      <c r="CG149" s="117" t="s">
        <v>169</v>
      </c>
      <c r="CH149" s="103" t="s">
        <v>137</v>
      </c>
      <c r="CI149" s="118" t="s">
        <v>1214</v>
      </c>
      <c r="CJ149" s="84"/>
      <c r="CK149" s="84"/>
      <c r="CL149" s="101">
        <v>44272.0</v>
      </c>
      <c r="CM149" s="101">
        <v>44273.0</v>
      </c>
      <c r="CN149" s="119" t="s">
        <v>1973</v>
      </c>
      <c r="CO149" s="120" t="s">
        <v>1974</v>
      </c>
      <c r="CP149" s="121" t="s">
        <v>608</v>
      </c>
      <c r="CQ149" s="89"/>
      <c r="CR149" s="108"/>
      <c r="CS149" s="89"/>
      <c r="CT149" s="102"/>
      <c r="CU149" s="90"/>
      <c r="CV149" s="105"/>
      <c r="CW149" s="102"/>
      <c r="CX149" s="123"/>
      <c r="CY149" s="123" t="s">
        <v>175</v>
      </c>
      <c r="CZ149" s="103" t="s">
        <v>143</v>
      </c>
      <c r="DA149" s="103" t="s">
        <v>144</v>
      </c>
      <c r="DB149" s="103"/>
      <c r="DC149" s="123" t="s">
        <v>146</v>
      </c>
      <c r="DD149" s="84"/>
      <c r="DE149" s="84"/>
      <c r="DF149" s="84"/>
      <c r="DG149" s="84"/>
      <c r="DH149" s="52"/>
      <c r="DI149" s="52"/>
      <c r="DJ149" s="52"/>
      <c r="DK149" s="52"/>
      <c r="DL149" s="52"/>
      <c r="DM149" s="52"/>
    </row>
    <row r="150" ht="25.5" customHeight="1">
      <c r="A150" s="124">
        <v>148.0</v>
      </c>
      <c r="B150" s="86" t="s">
        <v>120</v>
      </c>
      <c r="C150" s="87" t="s">
        <v>1975</v>
      </c>
      <c r="D150" s="88" t="s">
        <v>1976</v>
      </c>
      <c r="E150" s="89" t="s">
        <v>123</v>
      </c>
      <c r="F150" s="89" t="s">
        <v>124</v>
      </c>
      <c r="G150" s="90">
        <v>1.022937129E9</v>
      </c>
      <c r="H150" s="90">
        <v>4.0</v>
      </c>
      <c r="I150" s="89" t="s">
        <v>149</v>
      </c>
      <c r="J150" s="163">
        <v>32007.0</v>
      </c>
      <c r="K150" s="164">
        <v>18.0</v>
      </c>
      <c r="L150" s="165">
        <v>8.0</v>
      </c>
      <c r="M150" s="165">
        <v>1987.0</v>
      </c>
      <c r="N150" s="127" t="s">
        <v>1977</v>
      </c>
      <c r="O150" s="87" t="s">
        <v>1978</v>
      </c>
      <c r="P150" s="92" t="s">
        <v>127</v>
      </c>
      <c r="Q150" s="87">
        <v>3.132589147E9</v>
      </c>
      <c r="R150" s="93" t="s">
        <v>1979</v>
      </c>
      <c r="S150" s="93" t="s">
        <v>1980</v>
      </c>
      <c r="T150" s="103" t="s">
        <v>364</v>
      </c>
      <c r="U150" s="92" t="s">
        <v>233</v>
      </c>
      <c r="V150" s="128" t="s">
        <v>157</v>
      </c>
      <c r="W150" s="88">
        <v>4.0</v>
      </c>
      <c r="X150" s="87" t="s">
        <v>158</v>
      </c>
      <c r="Y150" s="117" t="s">
        <v>1981</v>
      </c>
      <c r="Z150" s="130" t="s">
        <v>1105</v>
      </c>
      <c r="AA150" s="87" t="s">
        <v>1982</v>
      </c>
      <c r="AB150" s="94" t="s">
        <v>130</v>
      </c>
      <c r="AC150" s="130" t="s">
        <v>161</v>
      </c>
      <c r="AD150" s="87" t="s">
        <v>1481</v>
      </c>
      <c r="AE150" s="95" t="s">
        <v>286</v>
      </c>
      <c r="AF150" s="131" t="s">
        <v>287</v>
      </c>
      <c r="AG150" s="97">
        <v>437.0</v>
      </c>
      <c r="AH150" s="98">
        <v>1.548E8</v>
      </c>
      <c r="AI150" s="99">
        <v>44245.0</v>
      </c>
      <c r="AJ150" s="100">
        <v>56625.0</v>
      </c>
      <c r="AK150" s="101">
        <v>44273.0</v>
      </c>
      <c r="AL150" s="102">
        <v>44274.0</v>
      </c>
      <c r="AM150" s="102">
        <v>44456.0</v>
      </c>
      <c r="AN150" s="127">
        <v>6.0</v>
      </c>
      <c r="AO150" s="87">
        <v>0.0</v>
      </c>
      <c r="AP150" s="103">
        <v>180.0</v>
      </c>
      <c r="AQ150" s="87" t="s">
        <v>288</v>
      </c>
      <c r="AR150" s="104">
        <v>2.58E7</v>
      </c>
      <c r="AS150" s="104">
        <v>4300000.0</v>
      </c>
      <c r="AT150" s="106">
        <v>713.0</v>
      </c>
      <c r="AU150" s="104">
        <v>2.58E7</v>
      </c>
      <c r="AV150" s="107" t="s">
        <v>1952</v>
      </c>
      <c r="AW150" s="108" t="s">
        <v>1983</v>
      </c>
      <c r="AX150" s="84"/>
      <c r="AY150" s="84"/>
      <c r="AZ150" s="84"/>
      <c r="BA150" s="84"/>
      <c r="BB150" s="84"/>
      <c r="BC150" s="84"/>
      <c r="BD150" s="84"/>
      <c r="BE150" s="84"/>
      <c r="BF150" s="84"/>
      <c r="BG150" s="130"/>
      <c r="BH150" s="84"/>
      <c r="BI150" s="84"/>
      <c r="BJ150" s="84"/>
      <c r="BK150" s="84"/>
      <c r="BL150" s="84"/>
      <c r="BM150" s="84"/>
      <c r="BN150" s="84"/>
      <c r="BO150" s="84"/>
      <c r="BP150" s="84"/>
      <c r="BQ150" s="84"/>
      <c r="BR150" s="84"/>
      <c r="BS150" s="84"/>
      <c r="BT150" s="84"/>
      <c r="BU150" s="132"/>
      <c r="BV150" s="133"/>
      <c r="BW150" s="132"/>
      <c r="BX150" s="134"/>
      <c r="BY150" s="132"/>
      <c r="BZ150" s="132"/>
      <c r="CA150" s="132"/>
      <c r="CB150" s="133"/>
      <c r="CC150" s="114" t="str">
        <f t="shared" si="1"/>
        <v>$ 25,800,000</v>
      </c>
      <c r="CD150" s="115" t="str">
        <f t="shared" si="17"/>
        <v>283</v>
      </c>
      <c r="CE150" s="87"/>
      <c r="CF150" s="179">
        <v>44456.0</v>
      </c>
      <c r="CG150" s="117" t="s">
        <v>136</v>
      </c>
      <c r="CH150" s="103" t="s">
        <v>1110</v>
      </c>
      <c r="CI150" s="118" t="s">
        <v>1111</v>
      </c>
      <c r="CJ150" s="84"/>
      <c r="CK150" s="84"/>
      <c r="CL150" s="101">
        <v>44273.0</v>
      </c>
      <c r="CM150" s="101">
        <v>44274.0</v>
      </c>
      <c r="CN150" s="119" t="s">
        <v>1984</v>
      </c>
      <c r="CO150" s="120" t="s">
        <v>1985</v>
      </c>
      <c r="CP150" s="121" t="s">
        <v>309</v>
      </c>
      <c r="CQ150" s="89"/>
      <c r="CR150" s="108"/>
      <c r="CS150" s="89"/>
      <c r="CT150" s="102"/>
      <c r="CU150" s="90"/>
      <c r="CV150" s="105"/>
      <c r="CW150" s="102"/>
      <c r="CX150" s="123"/>
      <c r="CY150" s="123" t="s">
        <v>175</v>
      </c>
      <c r="CZ150" s="103" t="s">
        <v>143</v>
      </c>
      <c r="DA150" s="103" t="s">
        <v>144</v>
      </c>
      <c r="DB150" s="103"/>
      <c r="DC150" s="123" t="s">
        <v>146</v>
      </c>
      <c r="DD150" s="84"/>
      <c r="DE150" s="84"/>
      <c r="DF150" s="84"/>
      <c r="DG150" s="84"/>
      <c r="DH150" s="52"/>
      <c r="DI150" s="52"/>
      <c r="DJ150" s="52"/>
      <c r="DK150" s="52"/>
      <c r="DL150" s="52"/>
      <c r="DM150" s="52"/>
    </row>
    <row r="151" ht="25.5" customHeight="1">
      <c r="A151" s="124">
        <v>149.0</v>
      </c>
      <c r="B151" s="86" t="s">
        <v>120</v>
      </c>
      <c r="C151" s="87" t="s">
        <v>1986</v>
      </c>
      <c r="D151" s="88" t="s">
        <v>1987</v>
      </c>
      <c r="E151" s="89" t="s">
        <v>123</v>
      </c>
      <c r="F151" s="89" t="s">
        <v>124</v>
      </c>
      <c r="G151" s="90">
        <v>1.033703855E9</v>
      </c>
      <c r="H151" s="90">
        <v>9.0</v>
      </c>
      <c r="I151" s="89" t="s">
        <v>149</v>
      </c>
      <c r="J151" s="137">
        <v>32460.0</v>
      </c>
      <c r="K151" s="138">
        <v>13.0</v>
      </c>
      <c r="L151" s="139">
        <v>11.0</v>
      </c>
      <c r="M151" s="139">
        <v>1988.0</v>
      </c>
      <c r="N151" s="127" t="s">
        <v>198</v>
      </c>
      <c r="O151" s="87" t="s">
        <v>1988</v>
      </c>
      <c r="P151" s="92" t="s">
        <v>127</v>
      </c>
      <c r="Q151" s="87">
        <v>3.015779244E9</v>
      </c>
      <c r="R151" s="93" t="s">
        <v>1989</v>
      </c>
      <c r="S151" s="93" t="s">
        <v>1989</v>
      </c>
      <c r="T151" s="103" t="s">
        <v>323</v>
      </c>
      <c r="U151" s="92" t="s">
        <v>272</v>
      </c>
      <c r="V151" s="128" t="s">
        <v>157</v>
      </c>
      <c r="W151" s="88">
        <v>3.0</v>
      </c>
      <c r="X151" s="87" t="s">
        <v>158</v>
      </c>
      <c r="Y151" s="117" t="s">
        <v>1990</v>
      </c>
      <c r="Z151" s="130" t="s">
        <v>804</v>
      </c>
      <c r="AA151" s="87" t="s">
        <v>1991</v>
      </c>
      <c r="AB151" s="94" t="s">
        <v>130</v>
      </c>
      <c r="AC151" s="130" t="s">
        <v>161</v>
      </c>
      <c r="AD151" s="87" t="s">
        <v>1992</v>
      </c>
      <c r="AE151" s="95" t="s">
        <v>163</v>
      </c>
      <c r="AF151" s="131" t="s">
        <v>164</v>
      </c>
      <c r="AG151" s="97">
        <v>475.0</v>
      </c>
      <c r="AH151" s="98">
        <v>8.6E7</v>
      </c>
      <c r="AI151" s="99">
        <v>44250.0</v>
      </c>
      <c r="AJ151" s="100">
        <v>56072.0</v>
      </c>
      <c r="AK151" s="101">
        <v>44273.0</v>
      </c>
      <c r="AL151" s="102">
        <v>44274.0</v>
      </c>
      <c r="AM151" s="102">
        <v>44561.0</v>
      </c>
      <c r="AN151" s="127">
        <v>9.0</v>
      </c>
      <c r="AO151" s="87">
        <v>13.0</v>
      </c>
      <c r="AP151" s="103" t="str">
        <f t="shared" ref="AP151:AP158" si="19">(AN151*30)+AO151</f>
        <v>283</v>
      </c>
      <c r="AQ151" s="87" t="s">
        <v>1951</v>
      </c>
      <c r="AR151" s="104">
        <v>4.0563329E7</v>
      </c>
      <c r="AS151" s="104">
        <v>4300000.0</v>
      </c>
      <c r="AT151" s="106">
        <v>714.0</v>
      </c>
      <c r="AU151" s="104">
        <v>4.0563329E7</v>
      </c>
      <c r="AV151" s="107" t="s">
        <v>1952</v>
      </c>
      <c r="AW151" s="108" t="s">
        <v>1993</v>
      </c>
      <c r="AX151" s="84"/>
      <c r="AY151" s="84"/>
      <c r="AZ151" s="84"/>
      <c r="BA151" s="84"/>
      <c r="BB151" s="84"/>
      <c r="BC151" s="84"/>
      <c r="BD151" s="84"/>
      <c r="BE151" s="84"/>
      <c r="BF151" s="84"/>
      <c r="BG151" s="130"/>
      <c r="BH151" s="84"/>
      <c r="BI151" s="84"/>
      <c r="BJ151" s="84"/>
      <c r="BK151" s="84"/>
      <c r="BL151" s="84"/>
      <c r="BM151" s="84"/>
      <c r="BN151" s="84"/>
      <c r="BO151" s="84"/>
      <c r="BP151" s="84"/>
      <c r="BQ151" s="84"/>
      <c r="BR151" s="84"/>
      <c r="BS151" s="84"/>
      <c r="BT151" s="84"/>
      <c r="BU151" s="132"/>
      <c r="BV151" s="133"/>
      <c r="BW151" s="132"/>
      <c r="BX151" s="134"/>
      <c r="BY151" s="132"/>
      <c r="BZ151" s="132"/>
      <c r="CA151" s="132"/>
      <c r="CB151" s="133"/>
      <c r="CC151" s="114" t="str">
        <f t="shared" si="1"/>
        <v>$ 40,563,329</v>
      </c>
      <c r="CD151" s="115" t="str">
        <f t="shared" si="17"/>
        <v>283</v>
      </c>
      <c r="CE151" s="94"/>
      <c r="CF151" s="179">
        <v>44561.0</v>
      </c>
      <c r="CG151" s="117" t="s">
        <v>136</v>
      </c>
      <c r="CH151" s="103" t="s">
        <v>809</v>
      </c>
      <c r="CI151" s="118" t="s">
        <v>810</v>
      </c>
      <c r="CJ151" s="84"/>
      <c r="CK151" s="84"/>
      <c r="CL151" s="101">
        <v>44273.0</v>
      </c>
      <c r="CM151" s="101">
        <v>44274.0</v>
      </c>
      <c r="CN151" s="119" t="s">
        <v>1994</v>
      </c>
      <c r="CO151" s="120" t="s">
        <v>1995</v>
      </c>
      <c r="CP151" s="121" t="s">
        <v>1123</v>
      </c>
      <c r="CQ151" s="89"/>
      <c r="CR151" s="108"/>
      <c r="CS151" s="89"/>
      <c r="CT151" s="102"/>
      <c r="CU151" s="90"/>
      <c r="CV151" s="105"/>
      <c r="CW151" s="102"/>
      <c r="CX151" s="123"/>
      <c r="CY151" s="123" t="s">
        <v>175</v>
      </c>
      <c r="CZ151" s="103" t="s">
        <v>143</v>
      </c>
      <c r="DA151" s="103" t="s">
        <v>144</v>
      </c>
      <c r="DB151" s="103"/>
      <c r="DC151" s="123" t="s">
        <v>146</v>
      </c>
      <c r="DD151" s="84"/>
      <c r="DE151" s="84"/>
      <c r="DF151" s="84"/>
      <c r="DG151" s="84"/>
      <c r="DH151" s="52"/>
      <c r="DI151" s="52"/>
      <c r="DJ151" s="52"/>
      <c r="DK151" s="52"/>
      <c r="DL151" s="52"/>
      <c r="DM151" s="52"/>
    </row>
    <row r="152" ht="25.5" customHeight="1">
      <c r="A152" s="124">
        <v>150.0</v>
      </c>
      <c r="B152" s="86" t="s">
        <v>120</v>
      </c>
      <c r="C152" s="87" t="s">
        <v>1996</v>
      </c>
      <c r="D152" s="88" t="s">
        <v>1997</v>
      </c>
      <c r="E152" s="89" t="s">
        <v>123</v>
      </c>
      <c r="F152" s="89" t="s">
        <v>124</v>
      </c>
      <c r="G152" s="90">
        <v>396857.0</v>
      </c>
      <c r="H152" s="90">
        <v>4.0</v>
      </c>
      <c r="I152" s="89" t="s">
        <v>149</v>
      </c>
      <c r="J152" s="137">
        <v>20808.0</v>
      </c>
      <c r="K152" s="138">
        <v>19.0</v>
      </c>
      <c r="L152" s="139">
        <v>12.0</v>
      </c>
      <c r="M152" s="139">
        <v>1956.0</v>
      </c>
      <c r="N152" s="127" t="s">
        <v>198</v>
      </c>
      <c r="O152" s="87" t="s">
        <v>1998</v>
      </c>
      <c r="P152" s="92" t="s">
        <v>1999</v>
      </c>
      <c r="Q152" s="87">
        <v>3.184020587E9</v>
      </c>
      <c r="R152" s="93" t="s">
        <v>2000</v>
      </c>
      <c r="S152" s="93" t="s">
        <v>2000</v>
      </c>
      <c r="T152" s="103" t="s">
        <v>2001</v>
      </c>
      <c r="U152" s="97" t="s">
        <v>1443</v>
      </c>
      <c r="V152" s="128" t="s">
        <v>157</v>
      </c>
      <c r="W152" s="88">
        <v>3.0</v>
      </c>
      <c r="X152" s="87" t="s">
        <v>158</v>
      </c>
      <c r="Y152" s="117" t="s">
        <v>2002</v>
      </c>
      <c r="Z152" s="130" t="s">
        <v>448</v>
      </c>
      <c r="AA152" s="87" t="s">
        <v>2003</v>
      </c>
      <c r="AB152" s="94" t="s">
        <v>130</v>
      </c>
      <c r="AC152" s="130" t="s">
        <v>161</v>
      </c>
      <c r="AD152" s="87" t="s">
        <v>2004</v>
      </c>
      <c r="AE152" s="95" t="s">
        <v>451</v>
      </c>
      <c r="AF152" s="131" t="s">
        <v>452</v>
      </c>
      <c r="AG152" s="97">
        <v>554.0</v>
      </c>
      <c r="AH152" s="98">
        <v>1.29E8</v>
      </c>
      <c r="AI152" s="99">
        <v>44272.0</v>
      </c>
      <c r="AJ152" s="100">
        <v>56694.0</v>
      </c>
      <c r="AK152" s="101">
        <v>44273.0</v>
      </c>
      <c r="AL152" s="102">
        <v>44274.0</v>
      </c>
      <c r="AM152" s="102">
        <v>44561.0</v>
      </c>
      <c r="AN152" s="127">
        <v>9.0</v>
      </c>
      <c r="AO152" s="87">
        <v>13.0</v>
      </c>
      <c r="AP152" s="103" t="str">
        <f t="shared" si="19"/>
        <v>283</v>
      </c>
      <c r="AQ152" s="87" t="s">
        <v>1951</v>
      </c>
      <c r="AR152" s="104">
        <v>4.0563333E7</v>
      </c>
      <c r="AS152" s="104">
        <v>4300000.0</v>
      </c>
      <c r="AT152" s="106">
        <v>712.0</v>
      </c>
      <c r="AU152" s="104">
        <v>4.0563333E7</v>
      </c>
      <c r="AV152" s="107" t="s">
        <v>1952</v>
      </c>
      <c r="AW152" s="108" t="s">
        <v>2005</v>
      </c>
      <c r="AX152" s="84"/>
      <c r="AY152" s="84"/>
      <c r="AZ152" s="84"/>
      <c r="BA152" s="84"/>
      <c r="BB152" s="84"/>
      <c r="BC152" s="84"/>
      <c r="BD152" s="84"/>
      <c r="BE152" s="84"/>
      <c r="BF152" s="84"/>
      <c r="BG152" s="130"/>
      <c r="BH152" s="84"/>
      <c r="BI152" s="84"/>
      <c r="BJ152" s="84"/>
      <c r="BK152" s="84"/>
      <c r="BL152" s="84"/>
      <c r="BM152" s="84"/>
      <c r="BN152" s="84"/>
      <c r="BO152" s="84"/>
      <c r="BP152" s="84"/>
      <c r="BQ152" s="84"/>
      <c r="BR152" s="84"/>
      <c r="BS152" s="84"/>
      <c r="BT152" s="84"/>
      <c r="BU152" s="132"/>
      <c r="BV152" s="133"/>
      <c r="BW152" s="132"/>
      <c r="BX152" s="134"/>
      <c r="BY152" s="132"/>
      <c r="BZ152" s="132"/>
      <c r="CA152" s="132"/>
      <c r="CB152" s="133"/>
      <c r="CC152" s="114" t="str">
        <f t="shared" si="1"/>
        <v>$ 40,563,333</v>
      </c>
      <c r="CD152" s="115" t="str">
        <f t="shared" si="17"/>
        <v>283</v>
      </c>
      <c r="CE152" s="94"/>
      <c r="CF152" s="102">
        <v>44561.0</v>
      </c>
      <c r="CG152" s="117" t="s">
        <v>136</v>
      </c>
      <c r="CH152" s="103" t="s">
        <v>448</v>
      </c>
      <c r="CI152" s="118" t="s">
        <v>455</v>
      </c>
      <c r="CJ152" s="84"/>
      <c r="CK152" s="84"/>
      <c r="CL152" s="101">
        <v>44273.0</v>
      </c>
      <c r="CM152" s="101">
        <v>44274.0</v>
      </c>
      <c r="CN152" s="119" t="s">
        <v>2006</v>
      </c>
      <c r="CO152" s="120" t="s">
        <v>2007</v>
      </c>
      <c r="CP152" s="121" t="s">
        <v>309</v>
      </c>
      <c r="CQ152" s="89"/>
      <c r="CR152" s="108"/>
      <c r="CS152" s="89"/>
      <c r="CT152" s="102"/>
      <c r="CU152" s="90"/>
      <c r="CV152" s="105"/>
      <c r="CW152" s="102"/>
      <c r="CX152" s="123"/>
      <c r="CY152" s="123" t="s">
        <v>175</v>
      </c>
      <c r="CZ152" s="103" t="s">
        <v>143</v>
      </c>
      <c r="DA152" s="103" t="s">
        <v>144</v>
      </c>
      <c r="DB152" s="103"/>
      <c r="DC152" s="123" t="s">
        <v>146</v>
      </c>
      <c r="DD152" s="84"/>
      <c r="DE152" s="84"/>
      <c r="DF152" s="84"/>
      <c r="DG152" s="84"/>
      <c r="DH152" s="52"/>
      <c r="DI152" s="52"/>
      <c r="DJ152" s="52"/>
      <c r="DK152" s="52"/>
      <c r="DL152" s="52"/>
      <c r="DM152" s="52"/>
    </row>
    <row r="153" ht="25.5" customHeight="1">
      <c r="A153" s="124">
        <v>151.0</v>
      </c>
      <c r="B153" s="86" t="s">
        <v>120</v>
      </c>
      <c r="C153" s="87" t="s">
        <v>2008</v>
      </c>
      <c r="D153" s="88" t="s">
        <v>2009</v>
      </c>
      <c r="E153" s="89" t="s">
        <v>123</v>
      </c>
      <c r="F153" s="89" t="s">
        <v>124</v>
      </c>
      <c r="G153" s="90">
        <v>2.8075632E7</v>
      </c>
      <c r="H153" s="90">
        <v>9.0</v>
      </c>
      <c r="I153" s="89" t="s">
        <v>125</v>
      </c>
      <c r="J153" s="163">
        <v>23466.0</v>
      </c>
      <c r="K153" s="138">
        <v>30.0</v>
      </c>
      <c r="L153" s="139">
        <v>3.0</v>
      </c>
      <c r="M153" s="139">
        <v>1964.0</v>
      </c>
      <c r="N153" s="127" t="s">
        <v>1036</v>
      </c>
      <c r="O153" s="87" t="s">
        <v>2010</v>
      </c>
      <c r="P153" s="92" t="s">
        <v>127</v>
      </c>
      <c r="Q153" s="87">
        <v>3.14508952E9</v>
      </c>
      <c r="R153" s="93" t="s">
        <v>2011</v>
      </c>
      <c r="S153" s="93" t="s">
        <v>1294</v>
      </c>
      <c r="T153" s="103" t="s">
        <v>2001</v>
      </c>
      <c r="U153" s="92" t="s">
        <v>272</v>
      </c>
      <c r="V153" s="128" t="s">
        <v>157</v>
      </c>
      <c r="W153" s="88">
        <v>4.0</v>
      </c>
      <c r="X153" s="87" t="s">
        <v>741</v>
      </c>
      <c r="Y153" s="117" t="s">
        <v>2002</v>
      </c>
      <c r="Z153" s="130" t="s">
        <v>697</v>
      </c>
      <c r="AA153" s="87" t="s">
        <v>2012</v>
      </c>
      <c r="AB153" s="94" t="s">
        <v>130</v>
      </c>
      <c r="AC153" s="130" t="s">
        <v>161</v>
      </c>
      <c r="AD153" s="87" t="s">
        <v>1870</v>
      </c>
      <c r="AE153" s="95" t="s">
        <v>1871</v>
      </c>
      <c r="AF153" s="131" t="s">
        <v>1872</v>
      </c>
      <c r="AG153" s="97">
        <v>541.0</v>
      </c>
      <c r="AH153" s="98">
        <v>2.2E8</v>
      </c>
      <c r="AI153" s="99">
        <v>44260.0</v>
      </c>
      <c r="AJ153" s="100">
        <v>56702.0</v>
      </c>
      <c r="AK153" s="101">
        <v>44273.0</v>
      </c>
      <c r="AL153" s="102">
        <v>44274.0</v>
      </c>
      <c r="AM153" s="102">
        <v>44561.0</v>
      </c>
      <c r="AN153" s="127">
        <v>9.0</v>
      </c>
      <c r="AO153" s="87">
        <v>13.0</v>
      </c>
      <c r="AP153" s="103" t="str">
        <f t="shared" si="19"/>
        <v>283</v>
      </c>
      <c r="AQ153" s="87" t="s">
        <v>1951</v>
      </c>
      <c r="AR153" s="104">
        <v>2.0753329E7</v>
      </c>
      <c r="AS153" s="104">
        <v>2200000.0</v>
      </c>
      <c r="AT153" s="106">
        <v>715.0</v>
      </c>
      <c r="AU153" s="104">
        <v>2.0753329E7</v>
      </c>
      <c r="AV153" s="107" t="s">
        <v>1952</v>
      </c>
      <c r="AW153" s="108" t="s">
        <v>2013</v>
      </c>
      <c r="AX153" s="84"/>
      <c r="AY153" s="84"/>
      <c r="AZ153" s="84"/>
      <c r="BA153" s="84"/>
      <c r="BB153" s="84"/>
      <c r="BC153" s="84"/>
      <c r="BD153" s="84"/>
      <c r="BE153" s="84"/>
      <c r="BF153" s="84"/>
      <c r="BG153" s="130"/>
      <c r="BH153" s="84"/>
      <c r="BI153" s="84"/>
      <c r="BJ153" s="84"/>
      <c r="BK153" s="84"/>
      <c r="BL153" s="84"/>
      <c r="BM153" s="84"/>
      <c r="BN153" s="84"/>
      <c r="BO153" s="84"/>
      <c r="BP153" s="84"/>
      <c r="BQ153" s="84"/>
      <c r="BR153" s="84"/>
      <c r="BS153" s="84"/>
      <c r="BT153" s="84"/>
      <c r="BU153" s="132" t="s">
        <v>168</v>
      </c>
      <c r="BV153" s="133">
        <v>44560.0</v>
      </c>
      <c r="BW153" s="132">
        <v>65765.0</v>
      </c>
      <c r="BX153" s="134">
        <v>733333.0</v>
      </c>
      <c r="BY153" s="132">
        <v>1027.0</v>
      </c>
      <c r="BZ153" s="132">
        <v>1193.0</v>
      </c>
      <c r="CA153" s="132">
        <v>10.0</v>
      </c>
      <c r="CB153" s="133">
        <v>44571.0</v>
      </c>
      <c r="CC153" s="114" t="str">
        <f t="shared" si="1"/>
        <v>$ 20,753,329</v>
      </c>
      <c r="CD153" s="115" t="str">
        <f t="shared" si="17"/>
        <v>293</v>
      </c>
      <c r="CE153" s="94"/>
      <c r="CF153" s="162">
        <v>44571.0</v>
      </c>
      <c r="CG153" s="117" t="s">
        <v>169</v>
      </c>
      <c r="CH153" s="103" t="s">
        <v>1875</v>
      </c>
      <c r="CI153" s="130" t="s">
        <v>1876</v>
      </c>
      <c r="CJ153" s="84"/>
      <c r="CK153" s="84"/>
      <c r="CL153" s="101">
        <v>44273.0</v>
      </c>
      <c r="CM153" s="101">
        <v>44274.0</v>
      </c>
      <c r="CN153" s="119" t="s">
        <v>2014</v>
      </c>
      <c r="CO153" s="120" t="s">
        <v>2015</v>
      </c>
      <c r="CP153" s="121" t="s">
        <v>1123</v>
      </c>
      <c r="CQ153" s="89"/>
      <c r="CR153" s="108"/>
      <c r="CS153" s="89"/>
      <c r="CT153" s="102"/>
      <c r="CU153" s="90"/>
      <c r="CV153" s="105"/>
      <c r="CW153" s="102"/>
      <c r="CX153" s="123"/>
      <c r="CY153" s="123" t="s">
        <v>175</v>
      </c>
      <c r="CZ153" s="103" t="s">
        <v>143</v>
      </c>
      <c r="DA153" s="103" t="s">
        <v>144</v>
      </c>
      <c r="DB153" s="103"/>
      <c r="DC153" s="123" t="s">
        <v>146</v>
      </c>
      <c r="DD153" s="84"/>
      <c r="DE153" s="84"/>
      <c r="DF153" s="84"/>
      <c r="DG153" s="84"/>
      <c r="DH153" s="52"/>
      <c r="DI153" s="52"/>
      <c r="DJ153" s="52"/>
      <c r="DK153" s="52"/>
      <c r="DL153" s="52"/>
      <c r="DM153" s="52"/>
    </row>
    <row r="154" ht="25.5" customHeight="1">
      <c r="A154" s="124">
        <v>152.0</v>
      </c>
      <c r="B154" s="86" t="s">
        <v>120</v>
      </c>
      <c r="C154" s="87" t="s">
        <v>2016</v>
      </c>
      <c r="D154" s="88" t="s">
        <v>2017</v>
      </c>
      <c r="E154" s="89" t="s">
        <v>123</v>
      </c>
      <c r="F154" s="89" t="s">
        <v>124</v>
      </c>
      <c r="G154" s="90">
        <v>1.016065457E9</v>
      </c>
      <c r="H154" s="90">
        <v>0.0</v>
      </c>
      <c r="I154" s="89" t="s">
        <v>149</v>
      </c>
      <c r="J154" s="137">
        <v>34450.0</v>
      </c>
      <c r="K154" s="138">
        <v>26.0</v>
      </c>
      <c r="L154" s="139">
        <v>4.0</v>
      </c>
      <c r="M154" s="139">
        <v>1994.0</v>
      </c>
      <c r="N154" s="127" t="s">
        <v>198</v>
      </c>
      <c r="O154" s="87" t="s">
        <v>2018</v>
      </c>
      <c r="P154" s="92" t="s">
        <v>180</v>
      </c>
      <c r="Q154" s="87">
        <v>3.045904557E9</v>
      </c>
      <c r="R154" s="93" t="s">
        <v>2019</v>
      </c>
      <c r="S154" s="93" t="s">
        <v>2020</v>
      </c>
      <c r="T154" s="103" t="s">
        <v>803</v>
      </c>
      <c r="U154" s="92" t="s">
        <v>156</v>
      </c>
      <c r="V154" s="128" t="s">
        <v>157</v>
      </c>
      <c r="W154" s="88">
        <v>4.0</v>
      </c>
      <c r="X154" s="87" t="s">
        <v>158</v>
      </c>
      <c r="Y154" s="117" t="s">
        <v>596</v>
      </c>
      <c r="Z154" s="130" t="s">
        <v>284</v>
      </c>
      <c r="AA154" s="87" t="s">
        <v>2021</v>
      </c>
      <c r="AB154" s="94" t="s">
        <v>130</v>
      </c>
      <c r="AC154" s="130" t="s">
        <v>161</v>
      </c>
      <c r="AD154" s="87" t="s">
        <v>1493</v>
      </c>
      <c r="AE154" s="95" t="s">
        <v>286</v>
      </c>
      <c r="AF154" s="131" t="s">
        <v>287</v>
      </c>
      <c r="AG154" s="97">
        <v>534.0</v>
      </c>
      <c r="AH154" s="98">
        <v>1.5E8</v>
      </c>
      <c r="AI154" s="99">
        <v>44259.0</v>
      </c>
      <c r="AJ154" s="100">
        <v>57557.0</v>
      </c>
      <c r="AK154" s="101">
        <v>44273.0</v>
      </c>
      <c r="AL154" s="102">
        <v>44274.0</v>
      </c>
      <c r="AM154" s="102">
        <v>44561.0</v>
      </c>
      <c r="AN154" s="127">
        <v>9.0</v>
      </c>
      <c r="AO154" s="87">
        <v>13.0</v>
      </c>
      <c r="AP154" s="103" t="str">
        <f t="shared" si="19"/>
        <v>283</v>
      </c>
      <c r="AQ154" s="87" t="s">
        <v>1951</v>
      </c>
      <c r="AR154" s="104">
        <v>4.7166658E7</v>
      </c>
      <c r="AS154" s="104">
        <v>5000000.0</v>
      </c>
      <c r="AT154" s="106">
        <v>716.0</v>
      </c>
      <c r="AU154" s="104" t="s">
        <v>2022</v>
      </c>
      <c r="AV154" s="107" t="s">
        <v>1952</v>
      </c>
      <c r="AW154" s="108" t="s">
        <v>2023</v>
      </c>
      <c r="AX154" s="84"/>
      <c r="AY154" s="84"/>
      <c r="AZ154" s="84"/>
      <c r="BA154" s="84"/>
      <c r="BB154" s="84"/>
      <c r="BC154" s="84"/>
      <c r="BD154" s="84"/>
      <c r="BE154" s="84"/>
      <c r="BF154" s="84"/>
      <c r="BG154" s="130"/>
      <c r="BH154" s="84"/>
      <c r="BI154" s="84"/>
      <c r="BJ154" s="84"/>
      <c r="BK154" s="84"/>
      <c r="BL154" s="84"/>
      <c r="BM154" s="84"/>
      <c r="BN154" s="84"/>
      <c r="BO154" s="84"/>
      <c r="BP154" s="84"/>
      <c r="BQ154" s="84"/>
      <c r="BR154" s="84"/>
      <c r="BS154" s="84"/>
      <c r="BT154" s="84"/>
      <c r="BU154" s="132"/>
      <c r="BV154" s="133"/>
      <c r="BW154" s="132"/>
      <c r="BX154" s="134"/>
      <c r="BY154" s="132"/>
      <c r="BZ154" s="132"/>
      <c r="CA154" s="132"/>
      <c r="CB154" s="133"/>
      <c r="CC154" s="114" t="str">
        <f t="shared" si="1"/>
        <v>$ 47,166,658</v>
      </c>
      <c r="CD154" s="115" t="str">
        <f t="shared" si="17"/>
        <v>283</v>
      </c>
      <c r="CE154" s="94"/>
      <c r="CF154" s="102">
        <v>44561.0</v>
      </c>
      <c r="CG154" s="117" t="s">
        <v>136</v>
      </c>
      <c r="CH154" s="103" t="s">
        <v>757</v>
      </c>
      <c r="CI154" s="118" t="s">
        <v>279</v>
      </c>
      <c r="CJ154" s="84"/>
      <c r="CK154" s="84"/>
      <c r="CL154" s="101">
        <v>44273.0</v>
      </c>
      <c r="CM154" s="101">
        <v>44274.0</v>
      </c>
      <c r="CN154" s="119" t="s">
        <v>2024</v>
      </c>
      <c r="CO154" s="120" t="s">
        <v>2025</v>
      </c>
      <c r="CP154" s="121" t="s">
        <v>1123</v>
      </c>
      <c r="CQ154" s="89"/>
      <c r="CR154" s="108"/>
      <c r="CS154" s="89"/>
      <c r="CT154" s="102"/>
      <c r="CU154" s="90"/>
      <c r="CV154" s="105"/>
      <c r="CW154" s="102"/>
      <c r="CX154" s="123"/>
      <c r="CY154" s="123" t="s">
        <v>175</v>
      </c>
      <c r="CZ154" s="103" t="s">
        <v>143</v>
      </c>
      <c r="DA154" s="103" t="s">
        <v>205</v>
      </c>
      <c r="DB154" s="103"/>
      <c r="DC154" s="123" t="s">
        <v>146</v>
      </c>
      <c r="DD154" s="84"/>
      <c r="DE154" s="84"/>
      <c r="DF154" s="84"/>
      <c r="DG154" s="84"/>
      <c r="DH154" s="52"/>
      <c r="DI154" s="52"/>
      <c r="DJ154" s="52"/>
      <c r="DK154" s="52"/>
      <c r="DL154" s="52"/>
      <c r="DM154" s="52"/>
    </row>
    <row r="155" ht="25.5" customHeight="1">
      <c r="A155" s="124">
        <v>153.0</v>
      </c>
      <c r="B155" s="86" t="s">
        <v>120</v>
      </c>
      <c r="C155" s="87" t="s">
        <v>2026</v>
      </c>
      <c r="D155" s="88" t="s">
        <v>2027</v>
      </c>
      <c r="E155" s="89" t="s">
        <v>123</v>
      </c>
      <c r="F155" s="89" t="s">
        <v>124</v>
      </c>
      <c r="G155" s="90">
        <v>1.179568E7</v>
      </c>
      <c r="H155" s="90">
        <v>1.0</v>
      </c>
      <c r="I155" s="89" t="s">
        <v>149</v>
      </c>
      <c r="J155" s="137">
        <v>24757.0</v>
      </c>
      <c r="K155" s="138">
        <v>12.0</v>
      </c>
      <c r="L155" s="139">
        <v>10.0</v>
      </c>
      <c r="M155" s="139">
        <v>1967.0</v>
      </c>
      <c r="N155" s="127" t="s">
        <v>2028</v>
      </c>
      <c r="O155" s="87" t="s">
        <v>2029</v>
      </c>
      <c r="P155" s="92" t="s">
        <v>127</v>
      </c>
      <c r="Q155" s="87">
        <v>3.202796884E9</v>
      </c>
      <c r="R155" s="93" t="s">
        <v>2030</v>
      </c>
      <c r="S155" s="93" t="s">
        <v>2031</v>
      </c>
      <c r="T155" s="103" t="s">
        <v>2032</v>
      </c>
      <c r="U155" s="92" t="s">
        <v>156</v>
      </c>
      <c r="V155" s="128" t="s">
        <v>157</v>
      </c>
      <c r="W155" s="88">
        <v>2.0</v>
      </c>
      <c r="X155" s="87" t="s">
        <v>158</v>
      </c>
      <c r="Y155" s="117" t="s">
        <v>2033</v>
      </c>
      <c r="Z155" s="130" t="s">
        <v>479</v>
      </c>
      <c r="AA155" s="87" t="s">
        <v>2034</v>
      </c>
      <c r="AB155" s="94" t="s">
        <v>130</v>
      </c>
      <c r="AC155" s="130" t="s">
        <v>161</v>
      </c>
      <c r="AD155" s="87" t="s">
        <v>571</v>
      </c>
      <c r="AE155" s="95" t="s">
        <v>482</v>
      </c>
      <c r="AF155" s="131" t="s">
        <v>483</v>
      </c>
      <c r="AG155" s="97">
        <v>448.0</v>
      </c>
      <c r="AH155" s="98">
        <v>4.5E8</v>
      </c>
      <c r="AI155" s="99">
        <v>44246.0</v>
      </c>
      <c r="AJ155" s="100">
        <v>56423.0</v>
      </c>
      <c r="AK155" s="101">
        <v>44273.0</v>
      </c>
      <c r="AL155" s="102">
        <v>44274.0</v>
      </c>
      <c r="AM155" s="102">
        <v>44561.0</v>
      </c>
      <c r="AN155" s="127">
        <v>9.0</v>
      </c>
      <c r="AO155" s="87">
        <v>13.0</v>
      </c>
      <c r="AP155" s="103" t="str">
        <f t="shared" si="19"/>
        <v>283</v>
      </c>
      <c r="AQ155" s="87" t="s">
        <v>1951</v>
      </c>
      <c r="AR155" s="104">
        <v>4.7166658E7</v>
      </c>
      <c r="AS155" s="104">
        <v>5000000.0</v>
      </c>
      <c r="AT155" s="106">
        <v>717.0</v>
      </c>
      <c r="AU155" s="104" t="s">
        <v>2022</v>
      </c>
      <c r="AV155" s="107" t="s">
        <v>1952</v>
      </c>
      <c r="AW155" s="108" t="s">
        <v>2035</v>
      </c>
      <c r="AX155" s="84"/>
      <c r="AY155" s="84"/>
      <c r="AZ155" s="84"/>
      <c r="BA155" s="84"/>
      <c r="BB155" s="84"/>
      <c r="BC155" s="84"/>
      <c r="BD155" s="84"/>
      <c r="BE155" s="84"/>
      <c r="BF155" s="84"/>
      <c r="BG155" s="130"/>
      <c r="BH155" s="84"/>
      <c r="BI155" s="84"/>
      <c r="BJ155" s="84"/>
      <c r="BK155" s="84"/>
      <c r="BL155" s="84"/>
      <c r="BM155" s="84"/>
      <c r="BN155" s="84"/>
      <c r="BO155" s="84"/>
      <c r="BP155" s="84"/>
      <c r="BQ155" s="84"/>
      <c r="BR155" s="84"/>
      <c r="BS155" s="84"/>
      <c r="BT155" s="84"/>
      <c r="BU155" s="132" t="s">
        <v>168</v>
      </c>
      <c r="BV155" s="133">
        <v>44561.0</v>
      </c>
      <c r="BW155" s="132">
        <v>69144.0</v>
      </c>
      <c r="BX155" s="134" t="s">
        <v>2036</v>
      </c>
      <c r="BY155" s="132">
        <v>1072.0</v>
      </c>
      <c r="BZ155" s="132">
        <v>1269.0</v>
      </c>
      <c r="CA155" s="132">
        <v>10.0</v>
      </c>
      <c r="CB155" s="133">
        <v>44571.0</v>
      </c>
      <c r="CC155" s="114" t="str">
        <f t="shared" si="1"/>
        <v>$ 47,166,658</v>
      </c>
      <c r="CD155" s="115" t="str">
        <f t="shared" si="17"/>
        <v>288</v>
      </c>
      <c r="CE155" s="94"/>
      <c r="CF155" s="162">
        <v>44571.0</v>
      </c>
      <c r="CG155" s="117" t="s">
        <v>169</v>
      </c>
      <c r="CH155" s="103" t="s">
        <v>479</v>
      </c>
      <c r="CI155" s="118" t="s">
        <v>574</v>
      </c>
      <c r="CJ155" s="84"/>
      <c r="CK155" s="84"/>
      <c r="CL155" s="101">
        <v>44273.0</v>
      </c>
      <c r="CM155" s="101">
        <v>44274.0</v>
      </c>
      <c r="CN155" s="119" t="s">
        <v>2037</v>
      </c>
      <c r="CO155" s="120" t="s">
        <v>2038</v>
      </c>
      <c r="CP155" s="121" t="s">
        <v>1123</v>
      </c>
      <c r="CQ155" s="89"/>
      <c r="CR155" s="108"/>
      <c r="CS155" s="89"/>
      <c r="CT155" s="102"/>
      <c r="CU155" s="90"/>
      <c r="CV155" s="105"/>
      <c r="CW155" s="102"/>
      <c r="CX155" s="123"/>
      <c r="CY155" s="123" t="s">
        <v>175</v>
      </c>
      <c r="CZ155" s="103" t="s">
        <v>143</v>
      </c>
      <c r="DA155" s="103" t="s">
        <v>144</v>
      </c>
      <c r="DB155" s="103"/>
      <c r="DC155" s="123" t="s">
        <v>146</v>
      </c>
      <c r="DD155" s="84"/>
      <c r="DE155" s="84"/>
      <c r="DF155" s="84"/>
      <c r="DG155" s="84"/>
      <c r="DH155" s="52"/>
      <c r="DI155" s="52"/>
      <c r="DJ155" s="52"/>
      <c r="DK155" s="52"/>
      <c r="DL155" s="52"/>
      <c r="DM155" s="52"/>
    </row>
    <row r="156" ht="25.5" customHeight="1">
      <c r="A156" s="124">
        <v>154.0</v>
      </c>
      <c r="B156" s="86" t="s">
        <v>120</v>
      </c>
      <c r="C156" s="87" t="s">
        <v>2039</v>
      </c>
      <c r="D156" s="88" t="s">
        <v>2040</v>
      </c>
      <c r="E156" s="89" t="s">
        <v>123</v>
      </c>
      <c r="F156" s="89" t="s">
        <v>124</v>
      </c>
      <c r="G156" s="90">
        <v>5.2829105E7</v>
      </c>
      <c r="H156" s="90">
        <v>3.0</v>
      </c>
      <c r="I156" s="89" t="s">
        <v>149</v>
      </c>
      <c r="J156" s="137">
        <v>29161.0</v>
      </c>
      <c r="K156" s="138">
        <v>2.0</v>
      </c>
      <c r="L156" s="139">
        <v>11.0</v>
      </c>
      <c r="M156" s="139">
        <v>1979.0</v>
      </c>
      <c r="N156" s="127" t="s">
        <v>198</v>
      </c>
      <c r="O156" s="87" t="s">
        <v>2041</v>
      </c>
      <c r="P156" s="92" t="s">
        <v>127</v>
      </c>
      <c r="Q156" s="87">
        <v>3.133012607E9</v>
      </c>
      <c r="R156" s="93" t="s">
        <v>2042</v>
      </c>
      <c r="S156" s="93" t="s">
        <v>1294</v>
      </c>
      <c r="T156" s="103" t="s">
        <v>183</v>
      </c>
      <c r="U156" s="92" t="s">
        <v>184</v>
      </c>
      <c r="V156" s="128" t="s">
        <v>157</v>
      </c>
      <c r="W156" s="88">
        <v>4.0</v>
      </c>
      <c r="X156" s="87" t="s">
        <v>741</v>
      </c>
      <c r="Y156" s="117" t="s">
        <v>741</v>
      </c>
      <c r="Z156" s="130" t="s">
        <v>697</v>
      </c>
      <c r="AA156" s="87" t="s">
        <v>2043</v>
      </c>
      <c r="AB156" s="94" t="s">
        <v>130</v>
      </c>
      <c r="AC156" s="130" t="s">
        <v>161</v>
      </c>
      <c r="AD156" s="87" t="s">
        <v>1870</v>
      </c>
      <c r="AE156" s="95" t="s">
        <v>1871</v>
      </c>
      <c r="AF156" s="131" t="s">
        <v>1872</v>
      </c>
      <c r="AG156" s="97">
        <v>541.0</v>
      </c>
      <c r="AH156" s="98">
        <v>2.2E8</v>
      </c>
      <c r="AI156" s="99">
        <v>44260.0</v>
      </c>
      <c r="AJ156" s="100">
        <v>56702.0</v>
      </c>
      <c r="AK156" s="101">
        <v>44278.0</v>
      </c>
      <c r="AL156" s="102">
        <v>44279.0</v>
      </c>
      <c r="AM156" s="102">
        <v>44561.0</v>
      </c>
      <c r="AN156" s="87">
        <v>9.0</v>
      </c>
      <c r="AO156" s="87">
        <v>8.0</v>
      </c>
      <c r="AP156" s="103" t="str">
        <f t="shared" si="19"/>
        <v>278</v>
      </c>
      <c r="AQ156" s="87" t="s">
        <v>2044</v>
      </c>
      <c r="AR156" s="104">
        <v>2.0386667E7</v>
      </c>
      <c r="AS156" s="104">
        <v>2200000.0</v>
      </c>
      <c r="AT156" s="106">
        <v>719.0</v>
      </c>
      <c r="AU156" s="104">
        <v>2.0386667E7</v>
      </c>
      <c r="AV156" s="107" t="s">
        <v>2045</v>
      </c>
      <c r="AW156" s="108" t="s">
        <v>2035</v>
      </c>
      <c r="AX156" s="84"/>
      <c r="AY156" s="84"/>
      <c r="AZ156" s="84"/>
      <c r="BA156" s="84"/>
      <c r="BB156" s="84"/>
      <c r="BC156" s="84"/>
      <c r="BD156" s="84"/>
      <c r="BE156" s="84"/>
      <c r="BF156" s="84"/>
      <c r="BG156" s="130"/>
      <c r="BH156" s="84"/>
      <c r="BI156" s="84"/>
      <c r="BJ156" s="84"/>
      <c r="BK156" s="84"/>
      <c r="BL156" s="84"/>
      <c r="BM156" s="84"/>
      <c r="BN156" s="84"/>
      <c r="BO156" s="84"/>
      <c r="BP156" s="84"/>
      <c r="BQ156" s="84"/>
      <c r="BR156" s="84"/>
      <c r="BS156" s="84"/>
      <c r="BT156" s="84"/>
      <c r="BU156" s="132" t="s">
        <v>168</v>
      </c>
      <c r="BV156" s="133">
        <v>44560.0</v>
      </c>
      <c r="BW156" s="132">
        <v>65742.0</v>
      </c>
      <c r="BX156" s="134">
        <v>733333.0</v>
      </c>
      <c r="BY156" s="132">
        <v>1028.0</v>
      </c>
      <c r="BZ156" s="132">
        <v>1196.0</v>
      </c>
      <c r="CA156" s="132">
        <v>10.0</v>
      </c>
      <c r="CB156" s="133">
        <v>44571.0</v>
      </c>
      <c r="CC156" s="114" t="str">
        <f t="shared" si="1"/>
        <v>$ 20,386,667</v>
      </c>
      <c r="CD156" s="115" t="str">
        <f t="shared" si="17"/>
        <v>287</v>
      </c>
      <c r="CE156" s="94"/>
      <c r="CF156" s="162">
        <v>44571.0</v>
      </c>
      <c r="CG156" s="117" t="s">
        <v>169</v>
      </c>
      <c r="CH156" s="103" t="s">
        <v>1875</v>
      </c>
      <c r="CI156" s="130" t="s">
        <v>1876</v>
      </c>
      <c r="CJ156" s="84"/>
      <c r="CK156" s="84"/>
      <c r="CL156" s="101">
        <v>44278.0</v>
      </c>
      <c r="CM156" s="101">
        <v>44279.0</v>
      </c>
      <c r="CN156" s="119" t="s">
        <v>2046</v>
      </c>
      <c r="CO156" s="120" t="s">
        <v>2047</v>
      </c>
      <c r="CP156" s="121" t="s">
        <v>736</v>
      </c>
      <c r="CQ156" s="89"/>
      <c r="CR156" s="108"/>
      <c r="CS156" s="89"/>
      <c r="CT156" s="102"/>
      <c r="CU156" s="90"/>
      <c r="CV156" s="105"/>
      <c r="CW156" s="102"/>
      <c r="CX156" s="123"/>
      <c r="CY156" s="123" t="s">
        <v>175</v>
      </c>
      <c r="CZ156" s="103" t="s">
        <v>143</v>
      </c>
      <c r="DA156" s="103" t="s">
        <v>144</v>
      </c>
      <c r="DB156" s="103"/>
      <c r="DC156" s="123" t="s">
        <v>146</v>
      </c>
      <c r="DD156" s="84"/>
      <c r="DE156" s="84"/>
      <c r="DF156" s="84"/>
      <c r="DG156" s="84"/>
      <c r="DH156" s="52"/>
      <c r="DI156" s="52"/>
      <c r="DJ156" s="52"/>
      <c r="DK156" s="52"/>
      <c r="DL156" s="52"/>
      <c r="DM156" s="52"/>
    </row>
    <row r="157" ht="25.5" customHeight="1">
      <c r="A157" s="124">
        <v>155.0</v>
      </c>
      <c r="B157" s="86" t="s">
        <v>120</v>
      </c>
      <c r="C157" s="87" t="s">
        <v>2048</v>
      </c>
      <c r="D157" s="88" t="s">
        <v>2049</v>
      </c>
      <c r="E157" s="89" t="s">
        <v>123</v>
      </c>
      <c r="F157" s="89" t="s">
        <v>124</v>
      </c>
      <c r="G157" s="90">
        <v>7.9818461E7</v>
      </c>
      <c r="H157" s="90">
        <v>1.0</v>
      </c>
      <c r="I157" s="89" t="s">
        <v>149</v>
      </c>
      <c r="J157" s="137">
        <v>29938.0</v>
      </c>
      <c r="K157" s="139">
        <v>18.0</v>
      </c>
      <c r="L157" s="139">
        <v>12.0</v>
      </c>
      <c r="M157" s="139">
        <v>1981.0</v>
      </c>
      <c r="N157" s="127" t="s">
        <v>198</v>
      </c>
      <c r="O157" s="87" t="s">
        <v>2050</v>
      </c>
      <c r="P157" s="92" t="s">
        <v>127</v>
      </c>
      <c r="Q157" s="87">
        <v>3.11595304E9</v>
      </c>
      <c r="R157" s="93" t="s">
        <v>2051</v>
      </c>
      <c r="S157" s="93" t="s">
        <v>2052</v>
      </c>
      <c r="T157" s="103" t="s">
        <v>258</v>
      </c>
      <c r="U157" s="92" t="s">
        <v>184</v>
      </c>
      <c r="V157" s="128" t="s">
        <v>157</v>
      </c>
      <c r="W157" s="88">
        <v>3.0</v>
      </c>
      <c r="X157" s="87" t="s">
        <v>158</v>
      </c>
      <c r="Y157" s="117" t="s">
        <v>2002</v>
      </c>
      <c r="Z157" s="130" t="s">
        <v>448</v>
      </c>
      <c r="AA157" s="87" t="s">
        <v>2053</v>
      </c>
      <c r="AB157" s="94" t="s">
        <v>130</v>
      </c>
      <c r="AC157" s="130" t="s">
        <v>161</v>
      </c>
      <c r="AD157" s="87" t="s">
        <v>2004</v>
      </c>
      <c r="AE157" s="95" t="s">
        <v>451</v>
      </c>
      <c r="AF157" s="131" t="s">
        <v>452</v>
      </c>
      <c r="AG157" s="97">
        <v>554.0</v>
      </c>
      <c r="AH157" s="98">
        <v>1.29E8</v>
      </c>
      <c r="AI157" s="99">
        <v>44272.0</v>
      </c>
      <c r="AJ157" s="100">
        <v>56694.0</v>
      </c>
      <c r="AK157" s="101">
        <v>44278.0</v>
      </c>
      <c r="AL157" s="102">
        <v>44280.0</v>
      </c>
      <c r="AM157" s="102">
        <v>44561.0</v>
      </c>
      <c r="AN157" s="87">
        <v>9.0</v>
      </c>
      <c r="AO157" s="87">
        <v>7.0</v>
      </c>
      <c r="AP157" s="103" t="str">
        <f t="shared" si="19"/>
        <v>277</v>
      </c>
      <c r="AQ157" s="87" t="s">
        <v>2054</v>
      </c>
      <c r="AR157" s="104">
        <v>3.9703333E7</v>
      </c>
      <c r="AS157" s="104">
        <v>4300000.0</v>
      </c>
      <c r="AT157" s="106">
        <v>720.0</v>
      </c>
      <c r="AU157" s="104" t="s">
        <v>2055</v>
      </c>
      <c r="AV157" s="107" t="s">
        <v>2056</v>
      </c>
      <c r="AW157" s="108" t="s">
        <v>2057</v>
      </c>
      <c r="AX157" s="84"/>
      <c r="AY157" s="84"/>
      <c r="AZ157" s="84"/>
      <c r="BA157" s="84"/>
      <c r="BB157" s="84"/>
      <c r="BC157" s="84"/>
      <c r="BD157" s="84"/>
      <c r="BE157" s="84"/>
      <c r="BF157" s="84"/>
      <c r="BG157" s="130"/>
      <c r="BH157" s="84"/>
      <c r="BI157" s="84"/>
      <c r="BJ157" s="84"/>
      <c r="BK157" s="84"/>
      <c r="BL157" s="84"/>
      <c r="BM157" s="84"/>
      <c r="BN157" s="84"/>
      <c r="BO157" s="84"/>
      <c r="BP157" s="84"/>
      <c r="BQ157" s="84"/>
      <c r="BR157" s="84"/>
      <c r="BS157" s="84"/>
      <c r="BT157" s="84"/>
      <c r="BU157" s="132"/>
      <c r="BV157" s="133"/>
      <c r="BW157" s="132"/>
      <c r="BX157" s="134"/>
      <c r="BY157" s="132"/>
      <c r="BZ157" s="132"/>
      <c r="CA157" s="132"/>
      <c r="CB157" s="133"/>
      <c r="CC157" s="114" t="str">
        <f t="shared" si="1"/>
        <v>$ 39,703,333</v>
      </c>
      <c r="CD157" s="115" t="str">
        <f t="shared" si="17"/>
        <v>277</v>
      </c>
      <c r="CE157" s="94"/>
      <c r="CF157" s="102">
        <v>44561.0</v>
      </c>
      <c r="CG157" s="117" t="s">
        <v>136</v>
      </c>
      <c r="CH157" s="103" t="s">
        <v>448</v>
      </c>
      <c r="CI157" s="118" t="s">
        <v>455</v>
      </c>
      <c r="CJ157" s="84"/>
      <c r="CK157" s="84"/>
      <c r="CL157" s="101">
        <v>44278.0</v>
      </c>
      <c r="CM157" s="101">
        <v>44280.0</v>
      </c>
      <c r="CN157" s="119" t="s">
        <v>2058</v>
      </c>
      <c r="CO157" s="120" t="s">
        <v>2059</v>
      </c>
      <c r="CP157" s="121" t="s">
        <v>309</v>
      </c>
      <c r="CQ157" s="89"/>
      <c r="CR157" s="108"/>
      <c r="CS157" s="89"/>
      <c r="CT157" s="102"/>
      <c r="CU157" s="90"/>
      <c r="CV157" s="105"/>
      <c r="CW157" s="102"/>
      <c r="CX157" s="123"/>
      <c r="CY157" s="123" t="s">
        <v>175</v>
      </c>
      <c r="CZ157" s="103" t="s">
        <v>143</v>
      </c>
      <c r="DA157" s="103" t="s">
        <v>144</v>
      </c>
      <c r="DB157" s="103"/>
      <c r="DC157" s="123" t="s">
        <v>146</v>
      </c>
      <c r="DD157" s="84"/>
      <c r="DE157" s="84"/>
      <c r="DF157" s="84"/>
      <c r="DG157" s="84"/>
      <c r="DH157" s="52"/>
      <c r="DI157" s="52"/>
      <c r="DJ157" s="52"/>
      <c r="DK157" s="52"/>
      <c r="DL157" s="52"/>
      <c r="DM157" s="52"/>
    </row>
    <row r="158" ht="25.5" customHeight="1">
      <c r="A158" s="124">
        <v>156.0</v>
      </c>
      <c r="B158" s="86" t="s">
        <v>120</v>
      </c>
      <c r="C158" s="87" t="s">
        <v>2060</v>
      </c>
      <c r="D158" s="88" t="s">
        <v>2061</v>
      </c>
      <c r="E158" s="89" t="s">
        <v>123</v>
      </c>
      <c r="F158" s="89" t="s">
        <v>124</v>
      </c>
      <c r="G158" s="90">
        <v>5.2445977E7</v>
      </c>
      <c r="H158" s="90">
        <v>1.0</v>
      </c>
      <c r="I158" s="89" t="s">
        <v>125</v>
      </c>
      <c r="J158" s="137">
        <v>29111.0</v>
      </c>
      <c r="K158" s="138">
        <v>13.0</v>
      </c>
      <c r="L158" s="139">
        <v>9.0</v>
      </c>
      <c r="M158" s="139">
        <v>1979.0</v>
      </c>
      <c r="N158" s="127" t="s">
        <v>198</v>
      </c>
      <c r="O158" s="87" t="s">
        <v>2062</v>
      </c>
      <c r="P158" s="92" t="s">
        <v>880</v>
      </c>
      <c r="Q158" s="87">
        <v>3.203575E9</v>
      </c>
      <c r="R158" s="93" t="s">
        <v>2063</v>
      </c>
      <c r="S158" s="93" t="s">
        <v>2064</v>
      </c>
      <c r="T158" s="103" t="s">
        <v>258</v>
      </c>
      <c r="U158" s="92" t="s">
        <v>184</v>
      </c>
      <c r="V158" s="128" t="s">
        <v>157</v>
      </c>
      <c r="W158" s="88">
        <v>1.0</v>
      </c>
      <c r="X158" s="87" t="s">
        <v>158</v>
      </c>
      <c r="Y158" s="117" t="s">
        <v>2065</v>
      </c>
      <c r="Z158" s="130" t="s">
        <v>1778</v>
      </c>
      <c r="AA158" s="87" t="s">
        <v>2066</v>
      </c>
      <c r="AB158" s="94" t="s">
        <v>130</v>
      </c>
      <c r="AC158" s="130" t="s">
        <v>161</v>
      </c>
      <c r="AD158" s="87" t="s">
        <v>2067</v>
      </c>
      <c r="AE158" s="95" t="s">
        <v>163</v>
      </c>
      <c r="AF158" s="131" t="s">
        <v>164</v>
      </c>
      <c r="AG158" s="97">
        <v>548.0</v>
      </c>
      <c r="AH158" s="98">
        <v>4.3E7</v>
      </c>
      <c r="AI158" s="99">
        <v>44264.0</v>
      </c>
      <c r="AJ158" s="100">
        <v>56451.0</v>
      </c>
      <c r="AK158" s="101">
        <v>44278.0</v>
      </c>
      <c r="AL158" s="102">
        <v>44280.0</v>
      </c>
      <c r="AM158" s="102">
        <v>44561.0</v>
      </c>
      <c r="AN158" s="87">
        <v>9.0</v>
      </c>
      <c r="AO158" s="87">
        <v>7.0</v>
      </c>
      <c r="AP158" s="103" t="str">
        <f t="shared" si="19"/>
        <v>277</v>
      </c>
      <c r="AQ158" s="87" t="s">
        <v>2054</v>
      </c>
      <c r="AR158" s="104">
        <v>3.9703333E7</v>
      </c>
      <c r="AS158" s="104">
        <v>4300000.0</v>
      </c>
      <c r="AT158" s="106">
        <v>721.0</v>
      </c>
      <c r="AU158" s="104" t="s">
        <v>2055</v>
      </c>
      <c r="AV158" s="107" t="s">
        <v>2056</v>
      </c>
      <c r="AW158" s="108" t="s">
        <v>2068</v>
      </c>
      <c r="AX158" s="123" t="s">
        <v>2069</v>
      </c>
      <c r="AY158" s="180">
        <v>44475.0</v>
      </c>
      <c r="AZ158" s="123"/>
      <c r="BA158" s="123"/>
      <c r="BB158" s="123"/>
      <c r="BC158" s="123"/>
      <c r="BD158" s="123"/>
      <c r="BE158" s="123"/>
      <c r="BF158" s="123"/>
      <c r="BG158" s="130" t="s">
        <v>2070</v>
      </c>
      <c r="BH158" s="159">
        <v>44490.0</v>
      </c>
      <c r="BI158" s="123"/>
      <c r="BJ158" s="123"/>
      <c r="BK158" s="123"/>
      <c r="BL158" s="123"/>
      <c r="BM158" s="123"/>
      <c r="BN158" s="123"/>
      <c r="BO158" s="123"/>
      <c r="BP158" s="123"/>
      <c r="BQ158" s="123"/>
      <c r="BR158" s="123"/>
      <c r="BS158" s="123"/>
      <c r="BT158" s="123"/>
      <c r="BU158" s="109"/>
      <c r="BV158" s="111"/>
      <c r="BW158" s="109"/>
      <c r="BX158" s="109"/>
      <c r="BY158" s="111"/>
      <c r="BZ158" s="181"/>
      <c r="CA158" s="109"/>
      <c r="CB158" s="182"/>
      <c r="CC158" s="114" t="str">
        <f t="shared" si="1"/>
        <v>$ 39,703,333</v>
      </c>
      <c r="CD158" s="115" t="str">
        <f>AP159+BF158+BQ158+CA158</f>
        <v>180</v>
      </c>
      <c r="CE158" s="94"/>
      <c r="CF158" s="141">
        <v>44576.0</v>
      </c>
      <c r="CG158" s="117" t="s">
        <v>169</v>
      </c>
      <c r="CH158" s="103" t="s">
        <v>1778</v>
      </c>
      <c r="CI158" s="118" t="s">
        <v>1524</v>
      </c>
      <c r="CJ158" s="84"/>
      <c r="CK158" s="84"/>
      <c r="CL158" s="101">
        <v>44278.0</v>
      </c>
      <c r="CM158" s="101">
        <v>44280.0</v>
      </c>
      <c r="CN158" s="119" t="s">
        <v>2071</v>
      </c>
      <c r="CO158" s="120" t="s">
        <v>2072</v>
      </c>
      <c r="CP158" s="121" t="s">
        <v>309</v>
      </c>
      <c r="CQ158" s="89"/>
      <c r="CR158" s="108"/>
      <c r="CS158" s="89"/>
      <c r="CT158" s="102"/>
      <c r="CU158" s="90"/>
      <c r="CV158" s="105"/>
      <c r="CW158" s="102"/>
      <c r="CX158" s="123"/>
      <c r="CY158" s="123" t="s">
        <v>175</v>
      </c>
      <c r="CZ158" s="103" t="s">
        <v>143</v>
      </c>
      <c r="DA158" s="103" t="s">
        <v>144</v>
      </c>
      <c r="DB158" s="103"/>
      <c r="DC158" s="123" t="s">
        <v>146</v>
      </c>
      <c r="DD158" s="84"/>
      <c r="DE158" s="84"/>
      <c r="DF158" s="84"/>
      <c r="DG158" s="84"/>
      <c r="DH158" s="52"/>
      <c r="DI158" s="52"/>
      <c r="DJ158" s="52"/>
      <c r="DK158" s="52"/>
      <c r="DL158" s="52"/>
      <c r="DM158" s="52"/>
    </row>
    <row r="159" ht="25.5" customHeight="1">
      <c r="A159" s="124">
        <v>157.0</v>
      </c>
      <c r="B159" s="86" t="s">
        <v>120</v>
      </c>
      <c r="C159" s="87" t="s">
        <v>2073</v>
      </c>
      <c r="D159" s="88" t="s">
        <v>2074</v>
      </c>
      <c r="E159" s="89" t="s">
        <v>123</v>
      </c>
      <c r="F159" s="89" t="s">
        <v>124</v>
      </c>
      <c r="G159" s="90">
        <v>9.3020228E7</v>
      </c>
      <c r="H159" s="90">
        <v>6.0</v>
      </c>
      <c r="I159" s="89" t="s">
        <v>149</v>
      </c>
      <c r="J159" s="137">
        <v>29268.0</v>
      </c>
      <c r="K159" s="138">
        <v>17.0</v>
      </c>
      <c r="L159" s="139">
        <v>2.0</v>
      </c>
      <c r="M159" s="139">
        <v>1980.0</v>
      </c>
      <c r="N159" s="127" t="s">
        <v>2075</v>
      </c>
      <c r="O159" s="87" t="s">
        <v>2076</v>
      </c>
      <c r="P159" s="92" t="s">
        <v>475</v>
      </c>
      <c r="Q159" s="87">
        <v>3.057669893E9</v>
      </c>
      <c r="R159" s="93" t="s">
        <v>2077</v>
      </c>
      <c r="S159" s="93" t="s">
        <v>2078</v>
      </c>
      <c r="T159" s="103" t="s">
        <v>258</v>
      </c>
      <c r="U159" s="92" t="s">
        <v>272</v>
      </c>
      <c r="V159" s="128" t="s">
        <v>157</v>
      </c>
      <c r="W159" s="88">
        <v>4.0</v>
      </c>
      <c r="X159" s="87" t="s">
        <v>158</v>
      </c>
      <c r="Y159" s="117" t="s">
        <v>300</v>
      </c>
      <c r="Z159" s="130" t="s">
        <v>284</v>
      </c>
      <c r="AA159" s="87" t="s">
        <v>2079</v>
      </c>
      <c r="AB159" s="94" t="s">
        <v>130</v>
      </c>
      <c r="AC159" s="130" t="s">
        <v>161</v>
      </c>
      <c r="AD159" s="87" t="s">
        <v>1075</v>
      </c>
      <c r="AE159" s="95" t="s">
        <v>286</v>
      </c>
      <c r="AF159" s="131" t="s">
        <v>287</v>
      </c>
      <c r="AG159" s="97" t="s">
        <v>654</v>
      </c>
      <c r="AH159" s="98">
        <v>1.08E8</v>
      </c>
      <c r="AI159" s="99">
        <v>44246.0</v>
      </c>
      <c r="AJ159" s="100">
        <v>56639.0</v>
      </c>
      <c r="AK159" s="101">
        <v>44278.0</v>
      </c>
      <c r="AL159" s="102">
        <v>44291.0</v>
      </c>
      <c r="AM159" s="102">
        <v>44461.0</v>
      </c>
      <c r="AN159" s="127">
        <v>6.0</v>
      </c>
      <c r="AO159" s="87">
        <v>0.0</v>
      </c>
      <c r="AP159" s="103">
        <v>180.0</v>
      </c>
      <c r="AQ159" s="87" t="s">
        <v>288</v>
      </c>
      <c r="AR159" s="104">
        <v>2.7E7</v>
      </c>
      <c r="AS159" s="104">
        <v>4500000.0</v>
      </c>
      <c r="AT159" s="106">
        <v>758.0</v>
      </c>
      <c r="AU159" s="104">
        <v>2.7E7</v>
      </c>
      <c r="AV159" s="107">
        <v>44286.0</v>
      </c>
      <c r="AW159" s="108" t="s">
        <v>2080</v>
      </c>
      <c r="AX159" s="84"/>
      <c r="AY159" s="84"/>
      <c r="AZ159" s="84"/>
      <c r="BA159" s="84"/>
      <c r="BB159" s="84"/>
      <c r="BC159" s="84"/>
      <c r="BD159" s="84"/>
      <c r="BE159" s="84"/>
      <c r="BF159" s="84"/>
      <c r="BG159" s="84"/>
      <c r="BH159" s="84"/>
      <c r="BI159" s="84"/>
      <c r="BJ159" s="84"/>
      <c r="BK159" s="84"/>
      <c r="BL159" s="84"/>
      <c r="BM159" s="84"/>
      <c r="BN159" s="84"/>
      <c r="BO159" s="84"/>
      <c r="BP159" s="84"/>
      <c r="BQ159" s="84"/>
      <c r="BR159" s="84"/>
      <c r="BS159" s="84"/>
      <c r="BT159" s="84"/>
      <c r="BU159" s="132"/>
      <c r="BV159" s="133"/>
      <c r="BW159" s="132"/>
      <c r="BX159" s="134"/>
      <c r="BY159" s="132"/>
      <c r="BZ159" s="132"/>
      <c r="CA159" s="132"/>
      <c r="CB159" s="133"/>
      <c r="CC159" s="114" t="str">
        <f t="shared" si="1"/>
        <v>$ 27,000,000</v>
      </c>
      <c r="CD159" s="115" t="str">
        <f t="shared" ref="CD159:CD205" si="20">AP160+BG159+BQ159+CA159</f>
        <v>277</v>
      </c>
      <c r="CE159" s="94"/>
      <c r="CF159" s="141">
        <v>44461.0</v>
      </c>
      <c r="CG159" s="117" t="s">
        <v>136</v>
      </c>
      <c r="CH159" s="103" t="s">
        <v>757</v>
      </c>
      <c r="CI159" s="118" t="s">
        <v>279</v>
      </c>
      <c r="CJ159" s="84"/>
      <c r="CK159" s="84"/>
      <c r="CL159" s="101">
        <v>44278.0</v>
      </c>
      <c r="CM159" s="101">
        <v>44286.0</v>
      </c>
      <c r="CN159" s="119" t="s">
        <v>2081</v>
      </c>
      <c r="CO159" s="120" t="s">
        <v>2082</v>
      </c>
      <c r="CP159" s="121" t="s">
        <v>420</v>
      </c>
      <c r="CQ159" s="89"/>
      <c r="CR159" s="108"/>
      <c r="CS159" s="89"/>
      <c r="CT159" s="102"/>
      <c r="CU159" s="90"/>
      <c r="CV159" s="105"/>
      <c r="CW159" s="102"/>
      <c r="CX159" s="123"/>
      <c r="CY159" s="123" t="s">
        <v>175</v>
      </c>
      <c r="CZ159" s="103" t="s">
        <v>143</v>
      </c>
      <c r="DA159" s="103" t="s">
        <v>144</v>
      </c>
      <c r="DB159" s="103"/>
      <c r="DC159" s="123" t="s">
        <v>146</v>
      </c>
      <c r="DD159" s="84"/>
      <c r="DE159" s="84"/>
      <c r="DF159" s="84"/>
      <c r="DG159" s="84"/>
      <c r="DH159" s="52"/>
      <c r="DI159" s="52"/>
      <c r="DJ159" s="52"/>
      <c r="DK159" s="52"/>
      <c r="DL159" s="52"/>
      <c r="DM159" s="52"/>
    </row>
    <row r="160" ht="25.5" customHeight="1">
      <c r="A160" s="124">
        <v>158.0</v>
      </c>
      <c r="B160" s="86" t="s">
        <v>120</v>
      </c>
      <c r="C160" s="87" t="s">
        <v>2083</v>
      </c>
      <c r="D160" s="88" t="s">
        <v>2084</v>
      </c>
      <c r="E160" s="89" t="s">
        <v>123</v>
      </c>
      <c r="F160" s="89" t="s">
        <v>124</v>
      </c>
      <c r="G160" s="90">
        <v>8.0878166E7</v>
      </c>
      <c r="H160" s="90">
        <v>3.0</v>
      </c>
      <c r="I160" s="89" t="s">
        <v>149</v>
      </c>
      <c r="J160" s="163">
        <v>31103.0</v>
      </c>
      <c r="K160" s="164">
        <v>25.0</v>
      </c>
      <c r="L160" s="165">
        <v>2.0</v>
      </c>
      <c r="M160" s="165">
        <v>1985.0</v>
      </c>
      <c r="N160" s="127" t="s">
        <v>198</v>
      </c>
      <c r="O160" s="87" t="s">
        <v>2085</v>
      </c>
      <c r="P160" s="92" t="s">
        <v>880</v>
      </c>
      <c r="Q160" s="87">
        <v>3.187938876E9</v>
      </c>
      <c r="R160" s="93" t="s">
        <v>2086</v>
      </c>
      <c r="S160" s="93" t="s">
        <v>2087</v>
      </c>
      <c r="T160" s="103" t="s">
        <v>323</v>
      </c>
      <c r="U160" s="129" t="s">
        <v>1129</v>
      </c>
      <c r="V160" s="128" t="s">
        <v>157</v>
      </c>
      <c r="W160" s="88">
        <v>1.0</v>
      </c>
      <c r="X160" s="87" t="s">
        <v>158</v>
      </c>
      <c r="Y160" s="117" t="s">
        <v>2088</v>
      </c>
      <c r="Z160" s="130" t="s">
        <v>160</v>
      </c>
      <c r="AA160" s="87" t="s">
        <v>2089</v>
      </c>
      <c r="AB160" s="94" t="s">
        <v>130</v>
      </c>
      <c r="AC160" s="130" t="s">
        <v>161</v>
      </c>
      <c r="AD160" s="87" t="s">
        <v>351</v>
      </c>
      <c r="AE160" s="95" t="s">
        <v>352</v>
      </c>
      <c r="AF160" s="131" t="s">
        <v>353</v>
      </c>
      <c r="AG160" s="97">
        <v>429.0</v>
      </c>
      <c r="AH160" s="98">
        <v>3.3E8</v>
      </c>
      <c r="AI160" s="99">
        <v>44244.0</v>
      </c>
      <c r="AJ160" s="100">
        <v>56347.0</v>
      </c>
      <c r="AK160" s="101">
        <v>44278.0</v>
      </c>
      <c r="AL160" s="102">
        <v>44280.0</v>
      </c>
      <c r="AM160" s="102">
        <v>44561.0</v>
      </c>
      <c r="AN160" s="87">
        <v>9.0</v>
      </c>
      <c r="AO160" s="87">
        <v>7.0</v>
      </c>
      <c r="AP160" s="103" t="str">
        <f t="shared" ref="AP160:AP163" si="21">(AN160*30)+AO160</f>
        <v>277</v>
      </c>
      <c r="AQ160" s="87" t="s">
        <v>2054</v>
      </c>
      <c r="AR160" s="104">
        <v>5.0966666E7</v>
      </c>
      <c r="AS160" s="104">
        <v>5500000.0</v>
      </c>
      <c r="AT160" s="106">
        <v>725.0</v>
      </c>
      <c r="AU160" s="104">
        <v>5.0966666E7</v>
      </c>
      <c r="AV160" s="107" t="s">
        <v>2056</v>
      </c>
      <c r="AW160" s="108" t="s">
        <v>2090</v>
      </c>
      <c r="AX160" s="84"/>
      <c r="AY160" s="84"/>
      <c r="AZ160" s="84"/>
      <c r="BA160" s="84"/>
      <c r="BB160" s="84"/>
      <c r="BC160" s="84"/>
      <c r="BD160" s="84"/>
      <c r="BE160" s="84"/>
      <c r="BF160" s="84"/>
      <c r="BG160" s="84"/>
      <c r="BH160" s="84"/>
      <c r="BI160" s="84"/>
      <c r="BJ160" s="84"/>
      <c r="BK160" s="84"/>
      <c r="BL160" s="84"/>
      <c r="BM160" s="84"/>
      <c r="BN160" s="84"/>
      <c r="BO160" s="84"/>
      <c r="BP160" s="84"/>
      <c r="BQ160" s="84"/>
      <c r="BR160" s="84"/>
      <c r="BS160" s="84"/>
      <c r="BT160" s="84"/>
      <c r="BU160" s="132" t="s">
        <v>168</v>
      </c>
      <c r="BV160" s="133">
        <v>44560.0</v>
      </c>
      <c r="BW160" s="132">
        <v>65078.0</v>
      </c>
      <c r="BX160" s="134" t="s">
        <v>2091</v>
      </c>
      <c r="BY160" s="132">
        <v>1047.0</v>
      </c>
      <c r="BZ160" s="132">
        <v>1288.0</v>
      </c>
      <c r="CA160" s="132">
        <v>10.0</v>
      </c>
      <c r="CB160" s="133">
        <v>44571.0</v>
      </c>
      <c r="CC160" s="114" t="str">
        <f t="shared" si="1"/>
        <v>$ 50,966,666</v>
      </c>
      <c r="CD160" s="115" t="str">
        <f t="shared" si="20"/>
        <v>280</v>
      </c>
      <c r="CE160" s="94"/>
      <c r="CF160" s="162">
        <v>44571.0</v>
      </c>
      <c r="CG160" s="117" t="s">
        <v>169</v>
      </c>
      <c r="CH160" s="103" t="s">
        <v>160</v>
      </c>
      <c r="CI160" s="118" t="s">
        <v>356</v>
      </c>
      <c r="CJ160" s="84"/>
      <c r="CK160" s="84"/>
      <c r="CL160" s="101">
        <v>44278.0</v>
      </c>
      <c r="CM160" s="101">
        <v>44280.0</v>
      </c>
      <c r="CN160" s="119" t="s">
        <v>2092</v>
      </c>
      <c r="CO160" s="120" t="s">
        <v>2093</v>
      </c>
      <c r="CP160" s="121" t="s">
        <v>420</v>
      </c>
      <c r="CQ160" s="89"/>
      <c r="CR160" s="108"/>
      <c r="CS160" s="89"/>
      <c r="CT160" s="102"/>
      <c r="CU160" s="90"/>
      <c r="CV160" s="105"/>
      <c r="CW160" s="102"/>
      <c r="CX160" s="123"/>
      <c r="CY160" s="123" t="s">
        <v>175</v>
      </c>
      <c r="CZ160" s="103" t="s">
        <v>143</v>
      </c>
      <c r="DA160" s="103" t="s">
        <v>144</v>
      </c>
      <c r="DB160" s="103"/>
      <c r="DC160" s="123" t="s">
        <v>146</v>
      </c>
      <c r="DD160" s="84"/>
      <c r="DE160" s="84"/>
      <c r="DF160" s="84"/>
      <c r="DG160" s="84"/>
      <c r="DH160" s="52"/>
      <c r="DI160" s="52"/>
      <c r="DJ160" s="52"/>
      <c r="DK160" s="52"/>
      <c r="DL160" s="52"/>
      <c r="DM160" s="52"/>
    </row>
    <row r="161" ht="25.5" customHeight="1">
      <c r="A161" s="124">
        <v>159.0</v>
      </c>
      <c r="B161" s="86" t="s">
        <v>120</v>
      </c>
      <c r="C161" s="87" t="s">
        <v>2094</v>
      </c>
      <c r="D161" s="88" t="s">
        <v>2095</v>
      </c>
      <c r="E161" s="89" t="s">
        <v>123</v>
      </c>
      <c r="F161" s="89" t="s">
        <v>124</v>
      </c>
      <c r="G161" s="90">
        <v>1.023010388E9</v>
      </c>
      <c r="H161" s="90">
        <v>1.0</v>
      </c>
      <c r="I161" s="89" t="s">
        <v>149</v>
      </c>
      <c r="J161" s="137">
        <v>35089.0</v>
      </c>
      <c r="K161" s="138">
        <v>25.0</v>
      </c>
      <c r="L161" s="139">
        <v>1.0</v>
      </c>
      <c r="M161" s="139">
        <v>1996.0</v>
      </c>
      <c r="N161" s="127" t="s">
        <v>198</v>
      </c>
      <c r="O161" s="87" t="s">
        <v>2096</v>
      </c>
      <c r="P161" s="92" t="s">
        <v>127</v>
      </c>
      <c r="Q161" s="87">
        <v>3.133167032E9</v>
      </c>
      <c r="R161" s="93" t="s">
        <v>2097</v>
      </c>
      <c r="S161" s="93" t="s">
        <v>2098</v>
      </c>
      <c r="T161" s="103" t="s">
        <v>258</v>
      </c>
      <c r="U161" s="92" t="s">
        <v>156</v>
      </c>
      <c r="V161" s="128" t="s">
        <v>157</v>
      </c>
      <c r="W161" s="88">
        <v>1.0</v>
      </c>
      <c r="X161" s="87" t="s">
        <v>158</v>
      </c>
      <c r="Y161" s="117" t="s">
        <v>2088</v>
      </c>
      <c r="Z161" s="130" t="s">
        <v>160</v>
      </c>
      <c r="AA161" s="155" t="s">
        <v>2099</v>
      </c>
      <c r="AB161" s="94" t="s">
        <v>130</v>
      </c>
      <c r="AC161" s="130" t="s">
        <v>161</v>
      </c>
      <c r="AD161" s="87" t="s">
        <v>351</v>
      </c>
      <c r="AE161" s="95" t="s">
        <v>163</v>
      </c>
      <c r="AF161" s="131" t="s">
        <v>164</v>
      </c>
      <c r="AG161" s="97">
        <v>543.0</v>
      </c>
      <c r="AH161" s="98">
        <v>1.5714E8</v>
      </c>
      <c r="AI161" s="99">
        <v>44264.0</v>
      </c>
      <c r="AJ161" s="100">
        <v>57604.0</v>
      </c>
      <c r="AK161" s="101">
        <v>44278.0</v>
      </c>
      <c r="AL161" s="102">
        <v>44280.0</v>
      </c>
      <c r="AM161" s="102">
        <v>44553.0</v>
      </c>
      <c r="AN161" s="87">
        <v>9.0</v>
      </c>
      <c r="AO161" s="87">
        <v>0.0</v>
      </c>
      <c r="AP161" s="103" t="str">
        <f t="shared" si="21"/>
        <v>270</v>
      </c>
      <c r="AQ161" s="87" t="s">
        <v>1746</v>
      </c>
      <c r="AR161" s="104">
        <v>3.9285E7</v>
      </c>
      <c r="AS161" s="104">
        <v>4365000.0</v>
      </c>
      <c r="AT161" s="106">
        <v>727.0</v>
      </c>
      <c r="AU161" s="104" t="s">
        <v>1942</v>
      </c>
      <c r="AV161" s="107" t="s">
        <v>2056</v>
      </c>
      <c r="AW161" s="108" t="s">
        <v>2100</v>
      </c>
      <c r="AX161" s="84"/>
      <c r="AY161" s="84"/>
      <c r="AZ161" s="84"/>
      <c r="BA161" s="84"/>
      <c r="BB161" s="84"/>
      <c r="BC161" s="84"/>
      <c r="BD161" s="84"/>
      <c r="BE161" s="84"/>
      <c r="BF161" s="84"/>
      <c r="BG161" s="84"/>
      <c r="BH161" s="84"/>
      <c r="BI161" s="84"/>
      <c r="BJ161" s="84"/>
      <c r="BK161" s="84"/>
      <c r="BL161" s="84"/>
      <c r="BM161" s="84"/>
      <c r="BN161" s="84"/>
      <c r="BO161" s="84"/>
      <c r="BP161" s="84"/>
      <c r="BQ161" s="84"/>
      <c r="BR161" s="84"/>
      <c r="BS161" s="84"/>
      <c r="BT161" s="84"/>
      <c r="BU161" s="132" t="s">
        <v>168</v>
      </c>
      <c r="BV161" s="133">
        <v>44553.0</v>
      </c>
      <c r="BW161" s="132">
        <v>64491.0</v>
      </c>
      <c r="BX161" s="134">
        <v>2473500.0</v>
      </c>
      <c r="BY161" s="132">
        <v>838.0</v>
      </c>
      <c r="BZ161" s="132">
        <v>1073.0</v>
      </c>
      <c r="CA161" s="132">
        <v>17.0</v>
      </c>
      <c r="CB161" s="133">
        <v>44571.0</v>
      </c>
      <c r="CC161" s="114" t="str">
        <f t="shared" si="1"/>
        <v>$ 39,285,000</v>
      </c>
      <c r="CD161" s="115" t="str">
        <f t="shared" si="20"/>
        <v>294</v>
      </c>
      <c r="CE161" s="94"/>
      <c r="CF161" s="162">
        <v>44571.0</v>
      </c>
      <c r="CG161" s="117" t="s">
        <v>169</v>
      </c>
      <c r="CH161" s="103" t="s">
        <v>160</v>
      </c>
      <c r="CI161" s="118" t="s">
        <v>356</v>
      </c>
      <c r="CJ161" s="84"/>
      <c r="CK161" s="84"/>
      <c r="CL161" s="101">
        <v>44278.0</v>
      </c>
      <c r="CM161" s="101">
        <v>44279.0</v>
      </c>
      <c r="CN161" s="119" t="s">
        <v>2101</v>
      </c>
      <c r="CO161" s="120" t="s">
        <v>2102</v>
      </c>
      <c r="CP161" s="121" t="s">
        <v>1123</v>
      </c>
      <c r="CQ161" s="89"/>
      <c r="CR161" s="108"/>
      <c r="CS161" s="89"/>
      <c r="CT161" s="102"/>
      <c r="CU161" s="90"/>
      <c r="CV161" s="105"/>
      <c r="CW161" s="102"/>
      <c r="CX161" s="123"/>
      <c r="CY161" s="123" t="s">
        <v>175</v>
      </c>
      <c r="CZ161" s="103" t="s">
        <v>143</v>
      </c>
      <c r="DA161" s="103" t="s">
        <v>144</v>
      </c>
      <c r="DB161" s="103"/>
      <c r="DC161" s="123" t="s">
        <v>146</v>
      </c>
      <c r="DD161" s="84"/>
      <c r="DE161" s="84"/>
      <c r="DF161" s="84"/>
      <c r="DG161" s="84"/>
      <c r="DH161" s="52"/>
      <c r="DI161" s="52"/>
      <c r="DJ161" s="52"/>
      <c r="DK161" s="52"/>
      <c r="DL161" s="52"/>
      <c r="DM161" s="52"/>
    </row>
    <row r="162" ht="25.5" customHeight="1">
      <c r="A162" s="124">
        <v>160.0</v>
      </c>
      <c r="B162" s="86" t="s">
        <v>120</v>
      </c>
      <c r="C162" s="87" t="s">
        <v>2103</v>
      </c>
      <c r="D162" s="142" t="s">
        <v>2104</v>
      </c>
      <c r="E162" s="89" t="s">
        <v>123</v>
      </c>
      <c r="F162" s="89" t="s">
        <v>124</v>
      </c>
      <c r="G162" s="90">
        <v>5.286916E7</v>
      </c>
      <c r="H162" s="90">
        <v>1.0</v>
      </c>
      <c r="I162" s="89" t="s">
        <v>125</v>
      </c>
      <c r="J162" s="137">
        <v>29898.0</v>
      </c>
      <c r="K162" s="138">
        <v>8.0</v>
      </c>
      <c r="L162" s="139">
        <v>11.0</v>
      </c>
      <c r="M162" s="139">
        <v>1981.0</v>
      </c>
      <c r="N162" s="127" t="s">
        <v>198</v>
      </c>
      <c r="O162" s="87" t="s">
        <v>2105</v>
      </c>
      <c r="P162" s="92" t="s">
        <v>628</v>
      </c>
      <c r="Q162" s="87">
        <v>3.212902205E9</v>
      </c>
      <c r="R162" s="93" t="s">
        <v>2106</v>
      </c>
      <c r="S162" s="93" t="s">
        <v>2107</v>
      </c>
      <c r="T162" s="103" t="s">
        <v>258</v>
      </c>
      <c r="U162" s="92" t="s">
        <v>156</v>
      </c>
      <c r="V162" s="128" t="s">
        <v>157</v>
      </c>
      <c r="W162" s="88">
        <v>1.0</v>
      </c>
      <c r="X162" s="87" t="s">
        <v>158</v>
      </c>
      <c r="Y162" s="117" t="s">
        <v>283</v>
      </c>
      <c r="Z162" s="130" t="s">
        <v>324</v>
      </c>
      <c r="AA162" s="87" t="s">
        <v>2108</v>
      </c>
      <c r="AB162" s="94" t="s">
        <v>130</v>
      </c>
      <c r="AC162" s="130" t="s">
        <v>161</v>
      </c>
      <c r="AD162" s="87" t="s">
        <v>1336</v>
      </c>
      <c r="AE162" s="95" t="s">
        <v>163</v>
      </c>
      <c r="AF162" s="131" t="s">
        <v>164</v>
      </c>
      <c r="AG162" s="97">
        <v>419.0</v>
      </c>
      <c r="AH162" s="98">
        <v>1.65E8</v>
      </c>
      <c r="AI162" s="99">
        <v>44238.0</v>
      </c>
      <c r="AJ162" s="100">
        <v>56801.0</v>
      </c>
      <c r="AK162" s="101">
        <v>44278.0</v>
      </c>
      <c r="AL162" s="102">
        <v>44280.0</v>
      </c>
      <c r="AM162" s="102">
        <v>44561.0</v>
      </c>
      <c r="AN162" s="87">
        <v>9.0</v>
      </c>
      <c r="AO162" s="87">
        <v>7.0</v>
      </c>
      <c r="AP162" s="103" t="str">
        <f t="shared" si="21"/>
        <v>277</v>
      </c>
      <c r="AQ162" s="87" t="s">
        <v>2054</v>
      </c>
      <c r="AR162" s="104">
        <v>5.0783331E7</v>
      </c>
      <c r="AS162" s="105">
        <v>5500000.0</v>
      </c>
      <c r="AT162" s="106">
        <v>724.0</v>
      </c>
      <c r="AU162" s="105">
        <v>5.0966664E7</v>
      </c>
      <c r="AV162" s="183" t="s">
        <v>2056</v>
      </c>
      <c r="AW162" s="108" t="s">
        <v>2109</v>
      </c>
      <c r="AX162" s="145" t="s">
        <v>209</v>
      </c>
      <c r="AY162" s="102">
        <v>44336.0</v>
      </c>
      <c r="AZ162" s="146"/>
      <c r="BA162" s="146"/>
      <c r="BB162" s="146"/>
      <c r="BC162" s="146"/>
      <c r="BD162" s="146"/>
      <c r="BE162" s="146"/>
      <c r="BF162" s="146"/>
      <c r="BG162" s="146"/>
      <c r="BH162" s="146"/>
      <c r="BI162" s="146"/>
      <c r="BJ162" s="102">
        <v>44561.0</v>
      </c>
      <c r="BK162" s="146"/>
      <c r="BL162" s="146"/>
      <c r="BM162" s="146"/>
      <c r="BN162" s="146"/>
      <c r="BO162" s="146"/>
      <c r="BP162" s="146"/>
      <c r="BQ162" s="146"/>
      <c r="BR162" s="146"/>
      <c r="BS162" s="146"/>
      <c r="BT162" s="146"/>
      <c r="BU162" s="132" t="s">
        <v>168</v>
      </c>
      <c r="BV162" s="133">
        <v>44559.0</v>
      </c>
      <c r="BW162" s="132">
        <v>69186.0</v>
      </c>
      <c r="BX162" s="134" t="s">
        <v>2091</v>
      </c>
      <c r="BY162" s="132">
        <v>898.0</v>
      </c>
      <c r="BZ162" s="132">
        <v>1158.0</v>
      </c>
      <c r="CA162" s="132">
        <v>10.0</v>
      </c>
      <c r="CB162" s="133">
        <v>44571.0</v>
      </c>
      <c r="CC162" s="114" t="str">
        <f t="shared" si="1"/>
        <v>$ 50,783,331</v>
      </c>
      <c r="CD162" s="115" t="str">
        <f t="shared" si="20"/>
        <v>287</v>
      </c>
      <c r="CE162" s="94"/>
      <c r="CF162" s="162">
        <v>44571.0</v>
      </c>
      <c r="CG162" s="117" t="s">
        <v>169</v>
      </c>
      <c r="CH162" s="103" t="s">
        <v>324</v>
      </c>
      <c r="CI162" s="118" t="s">
        <v>2110</v>
      </c>
      <c r="CJ162" s="84"/>
      <c r="CK162" s="84"/>
      <c r="CL162" s="101">
        <v>44278.0</v>
      </c>
      <c r="CM162" s="101">
        <v>44280.0</v>
      </c>
      <c r="CN162" s="119" t="s">
        <v>2111</v>
      </c>
      <c r="CO162" s="120" t="s">
        <v>2112</v>
      </c>
      <c r="CP162" s="121" t="s">
        <v>608</v>
      </c>
      <c r="CQ162" s="89" t="s">
        <v>2113</v>
      </c>
      <c r="CR162" s="108">
        <v>1.018491998E9</v>
      </c>
      <c r="CS162" s="89" t="s">
        <v>2104</v>
      </c>
      <c r="CT162" s="102">
        <v>44336.0</v>
      </c>
      <c r="CU162" s="90">
        <v>826.0</v>
      </c>
      <c r="CV162" s="105">
        <v>4.0516667E7</v>
      </c>
      <c r="CW162" s="102">
        <v>44336.0</v>
      </c>
      <c r="CX162" s="123"/>
      <c r="CY162" s="123" t="s">
        <v>175</v>
      </c>
      <c r="CZ162" s="103" t="s">
        <v>143</v>
      </c>
      <c r="DA162" s="103" t="s">
        <v>144</v>
      </c>
      <c r="DB162" s="103"/>
      <c r="DC162" s="123" t="s">
        <v>146</v>
      </c>
      <c r="DD162" s="84"/>
      <c r="DE162" s="84"/>
      <c r="DF162" s="84"/>
      <c r="DG162" s="84"/>
      <c r="DH162" s="52"/>
      <c r="DI162" s="52"/>
      <c r="DJ162" s="52"/>
      <c r="DK162" s="52"/>
      <c r="DL162" s="52"/>
      <c r="DM162" s="52"/>
    </row>
    <row r="163" ht="25.5" customHeight="1">
      <c r="A163" s="124">
        <v>161.0</v>
      </c>
      <c r="B163" s="86" t="s">
        <v>120</v>
      </c>
      <c r="C163" s="87" t="s">
        <v>2114</v>
      </c>
      <c r="D163" s="88" t="s">
        <v>2115</v>
      </c>
      <c r="E163" s="89" t="s">
        <v>123</v>
      </c>
      <c r="F163" s="89" t="s">
        <v>124</v>
      </c>
      <c r="G163" s="90">
        <v>5.2459534E7</v>
      </c>
      <c r="H163" s="90">
        <v>1.0</v>
      </c>
      <c r="I163" s="89" t="s">
        <v>125</v>
      </c>
      <c r="J163" s="137">
        <v>29082.0</v>
      </c>
      <c r="K163" s="138">
        <v>15.0</v>
      </c>
      <c r="L163" s="139">
        <v>8.0</v>
      </c>
      <c r="M163" s="139">
        <v>1979.0</v>
      </c>
      <c r="N163" s="127" t="s">
        <v>198</v>
      </c>
      <c r="O163" s="87" t="s">
        <v>2116</v>
      </c>
      <c r="P163" s="92" t="s">
        <v>127</v>
      </c>
      <c r="Q163" s="87">
        <v>3.21523072E9</v>
      </c>
      <c r="R163" s="93" t="s">
        <v>2117</v>
      </c>
      <c r="S163" s="93" t="s">
        <v>1294</v>
      </c>
      <c r="T163" s="103" t="s">
        <v>323</v>
      </c>
      <c r="U163" s="92" t="s">
        <v>184</v>
      </c>
      <c r="V163" s="128" t="s">
        <v>157</v>
      </c>
      <c r="W163" s="88">
        <v>4.0</v>
      </c>
      <c r="X163" s="87" t="s">
        <v>741</v>
      </c>
      <c r="Y163" s="117" t="s">
        <v>741</v>
      </c>
      <c r="Z163" s="130" t="s">
        <v>2118</v>
      </c>
      <c r="AA163" s="87" t="s">
        <v>2119</v>
      </c>
      <c r="AB163" s="94" t="s">
        <v>130</v>
      </c>
      <c r="AC163" s="130" t="s">
        <v>161</v>
      </c>
      <c r="AD163" s="87" t="s">
        <v>2120</v>
      </c>
      <c r="AE163" s="95" t="s">
        <v>163</v>
      </c>
      <c r="AF163" s="131" t="s">
        <v>164</v>
      </c>
      <c r="AG163" s="97">
        <v>555.0</v>
      </c>
      <c r="AH163" s="98">
        <v>7.5E7</v>
      </c>
      <c r="AI163" s="99">
        <v>44272.0</v>
      </c>
      <c r="AJ163" s="100">
        <v>55944.0</v>
      </c>
      <c r="AK163" s="101">
        <v>44278.0</v>
      </c>
      <c r="AL163" s="102">
        <v>44280.0</v>
      </c>
      <c r="AM163" s="102">
        <v>44561.0</v>
      </c>
      <c r="AN163" s="87">
        <v>9.0</v>
      </c>
      <c r="AO163" s="87">
        <v>7.0</v>
      </c>
      <c r="AP163" s="103" t="str">
        <f t="shared" si="21"/>
        <v>277</v>
      </c>
      <c r="AQ163" s="87" t="s">
        <v>2054</v>
      </c>
      <c r="AR163" s="104">
        <v>2.3166667E7</v>
      </c>
      <c r="AS163" s="104">
        <v>2500000.0</v>
      </c>
      <c r="AT163" s="106">
        <v>722.0</v>
      </c>
      <c r="AU163" s="104">
        <v>2.3166667E7</v>
      </c>
      <c r="AV163" s="107" t="s">
        <v>2056</v>
      </c>
      <c r="AW163" s="108" t="s">
        <v>2121</v>
      </c>
      <c r="AX163" s="84"/>
      <c r="AY163" s="84"/>
      <c r="AZ163" s="84"/>
      <c r="BA163" s="84"/>
      <c r="BB163" s="84"/>
      <c r="BC163" s="84"/>
      <c r="BD163" s="84"/>
      <c r="BE163" s="84"/>
      <c r="BF163" s="84"/>
      <c r="BG163" s="84"/>
      <c r="BH163" s="84"/>
      <c r="BI163" s="84"/>
      <c r="BJ163" s="84"/>
      <c r="BK163" s="84"/>
      <c r="BL163" s="84"/>
      <c r="BM163" s="84"/>
      <c r="BN163" s="84"/>
      <c r="BO163" s="84"/>
      <c r="BP163" s="84"/>
      <c r="BQ163" s="84"/>
      <c r="BR163" s="84"/>
      <c r="BS163" s="84"/>
      <c r="BT163" s="84"/>
      <c r="BU163" s="132" t="s">
        <v>168</v>
      </c>
      <c r="BV163" s="133">
        <v>44560.0</v>
      </c>
      <c r="BW163" s="132">
        <v>64493.0</v>
      </c>
      <c r="BX163" s="134">
        <v>833333.0</v>
      </c>
      <c r="BY163" s="132">
        <v>899.0</v>
      </c>
      <c r="BZ163" s="132">
        <v>1270.0</v>
      </c>
      <c r="CA163" s="132">
        <v>10.0</v>
      </c>
      <c r="CB163" s="133">
        <v>44571.0</v>
      </c>
      <c r="CC163" s="114" t="str">
        <f t="shared" si="1"/>
        <v>$ 23,166,667</v>
      </c>
      <c r="CD163" s="115" t="str">
        <f t="shared" si="20"/>
        <v>190</v>
      </c>
      <c r="CE163" s="94"/>
      <c r="CF163" s="162">
        <v>44571.0</v>
      </c>
      <c r="CG163" s="117" t="s">
        <v>169</v>
      </c>
      <c r="CH163" s="103" t="s">
        <v>170</v>
      </c>
      <c r="CI163" s="118" t="s">
        <v>249</v>
      </c>
      <c r="CJ163" s="84"/>
      <c r="CK163" s="84"/>
      <c r="CL163" s="101">
        <v>44278.0</v>
      </c>
      <c r="CM163" s="101">
        <v>44279.0</v>
      </c>
      <c r="CN163" s="119" t="s">
        <v>2122</v>
      </c>
      <c r="CO163" s="120" t="s">
        <v>2123</v>
      </c>
      <c r="CP163" s="121" t="s">
        <v>294</v>
      </c>
      <c r="CQ163" s="89"/>
      <c r="CR163" s="108"/>
      <c r="CS163" s="89"/>
      <c r="CT163" s="102"/>
      <c r="CU163" s="90"/>
      <c r="CV163" s="105"/>
      <c r="CW163" s="102"/>
      <c r="CX163" s="123"/>
      <c r="CY163" s="123" t="s">
        <v>175</v>
      </c>
      <c r="CZ163" s="103" t="s">
        <v>143</v>
      </c>
      <c r="DA163" s="103" t="s">
        <v>144</v>
      </c>
      <c r="DB163" s="103"/>
      <c r="DC163" s="123" t="s">
        <v>146</v>
      </c>
      <c r="DD163" s="84"/>
      <c r="DE163" s="84"/>
      <c r="DF163" s="84"/>
      <c r="DG163" s="84"/>
      <c r="DH163" s="52"/>
      <c r="DI163" s="52"/>
      <c r="DJ163" s="52"/>
      <c r="DK163" s="52"/>
      <c r="DL163" s="52"/>
      <c r="DM163" s="52"/>
    </row>
    <row r="164" ht="25.5" customHeight="1">
      <c r="A164" s="124">
        <v>162.0</v>
      </c>
      <c r="B164" s="86" t="s">
        <v>120</v>
      </c>
      <c r="C164" s="87" t="s">
        <v>2124</v>
      </c>
      <c r="D164" s="88" t="s">
        <v>2125</v>
      </c>
      <c r="E164" s="89" t="s">
        <v>123</v>
      </c>
      <c r="F164" s="89" t="s">
        <v>124</v>
      </c>
      <c r="G164" s="90">
        <v>1.010169589E9</v>
      </c>
      <c r="H164" s="90">
        <v>1.0</v>
      </c>
      <c r="I164" s="89" t="s">
        <v>125</v>
      </c>
      <c r="J164" s="137">
        <v>30982.0</v>
      </c>
      <c r="K164" s="138">
        <v>27.0</v>
      </c>
      <c r="L164" s="139">
        <v>10.0</v>
      </c>
      <c r="M164" s="139">
        <v>1984.0</v>
      </c>
      <c r="N164" s="127" t="s">
        <v>198</v>
      </c>
      <c r="O164" s="87" t="s">
        <v>2126</v>
      </c>
      <c r="P164" s="92" t="s">
        <v>180</v>
      </c>
      <c r="Q164" s="87">
        <v>3.143265445E9</v>
      </c>
      <c r="R164" s="93" t="s">
        <v>2127</v>
      </c>
      <c r="S164" s="93" t="s">
        <v>2128</v>
      </c>
      <c r="T164" s="103" t="s">
        <v>1073</v>
      </c>
      <c r="U164" s="92" t="s">
        <v>272</v>
      </c>
      <c r="V164" s="128" t="s">
        <v>157</v>
      </c>
      <c r="W164" s="88">
        <v>1.0</v>
      </c>
      <c r="X164" s="87" t="s">
        <v>741</v>
      </c>
      <c r="Y164" s="117" t="s">
        <v>741</v>
      </c>
      <c r="Z164" s="130" t="s">
        <v>1105</v>
      </c>
      <c r="AA164" s="87" t="s">
        <v>2129</v>
      </c>
      <c r="AB164" s="94" t="s">
        <v>130</v>
      </c>
      <c r="AC164" s="130" t="s">
        <v>161</v>
      </c>
      <c r="AD164" s="87" t="s">
        <v>1107</v>
      </c>
      <c r="AE164" s="95" t="s">
        <v>286</v>
      </c>
      <c r="AF164" s="131" t="s">
        <v>287</v>
      </c>
      <c r="AG164" s="97">
        <v>485.0</v>
      </c>
      <c r="AH164" s="98">
        <v>5.52E7</v>
      </c>
      <c r="AI164" s="99">
        <v>44251.0</v>
      </c>
      <c r="AJ164" s="100">
        <v>56817.0</v>
      </c>
      <c r="AK164" s="101">
        <v>44278.0</v>
      </c>
      <c r="AL164" s="102">
        <v>44280.0</v>
      </c>
      <c r="AM164" s="102">
        <v>44462.0</v>
      </c>
      <c r="AN164" s="127">
        <v>6.0</v>
      </c>
      <c r="AO164" s="87">
        <v>0.0</v>
      </c>
      <c r="AP164" s="103">
        <v>180.0</v>
      </c>
      <c r="AQ164" s="87" t="s">
        <v>288</v>
      </c>
      <c r="AR164" s="104">
        <v>1.38E7</v>
      </c>
      <c r="AS164" s="104">
        <v>2300000.0</v>
      </c>
      <c r="AT164" s="106">
        <v>723.0</v>
      </c>
      <c r="AU164" s="104">
        <v>1.38E7</v>
      </c>
      <c r="AV164" s="107" t="s">
        <v>2056</v>
      </c>
      <c r="AW164" s="108" t="s">
        <v>2130</v>
      </c>
      <c r="AX164" s="84"/>
      <c r="AY164" s="84"/>
      <c r="AZ164" s="84"/>
      <c r="BA164" s="84"/>
      <c r="BB164" s="84"/>
      <c r="BC164" s="84"/>
      <c r="BD164" s="84"/>
      <c r="BE164" s="84"/>
      <c r="BF164" s="84"/>
      <c r="BG164" s="84"/>
      <c r="BH164" s="84"/>
      <c r="BI164" s="84"/>
      <c r="BJ164" s="84"/>
      <c r="BK164" s="84"/>
      <c r="BL164" s="84"/>
      <c r="BM164" s="84"/>
      <c r="BN164" s="84"/>
      <c r="BO164" s="84"/>
      <c r="BP164" s="84"/>
      <c r="BQ164" s="84"/>
      <c r="BR164" s="84"/>
      <c r="BS164" s="84"/>
      <c r="BT164" s="84"/>
      <c r="BU164" s="132"/>
      <c r="BV164" s="133"/>
      <c r="BW164" s="132"/>
      <c r="BX164" s="134"/>
      <c r="BY164" s="132"/>
      <c r="BZ164" s="132"/>
      <c r="CA164" s="132"/>
      <c r="CB164" s="133"/>
      <c r="CC164" s="114" t="str">
        <f t="shared" si="1"/>
        <v>$ 13,800,000</v>
      </c>
      <c r="CD164" s="115" t="str">
        <f t="shared" si="20"/>
        <v>270</v>
      </c>
      <c r="CE164" s="94"/>
      <c r="CF164" s="141">
        <v>44462.0</v>
      </c>
      <c r="CG164" s="117" t="s">
        <v>136</v>
      </c>
      <c r="CH164" s="103" t="s">
        <v>1110</v>
      </c>
      <c r="CI164" s="118" t="s">
        <v>1111</v>
      </c>
      <c r="CJ164" s="84"/>
      <c r="CK164" s="84"/>
      <c r="CL164" s="101">
        <v>44278.0</v>
      </c>
      <c r="CM164" s="101">
        <v>44279.0</v>
      </c>
      <c r="CN164" s="119" t="s">
        <v>2131</v>
      </c>
      <c r="CO164" s="120" t="s">
        <v>2132</v>
      </c>
      <c r="CP164" s="121" t="s">
        <v>294</v>
      </c>
      <c r="CQ164" s="89"/>
      <c r="CR164" s="108"/>
      <c r="CS164" s="89"/>
      <c r="CT164" s="102"/>
      <c r="CU164" s="90"/>
      <c r="CV164" s="105"/>
      <c r="CW164" s="102"/>
      <c r="CX164" s="123"/>
      <c r="CY164" s="123" t="s">
        <v>175</v>
      </c>
      <c r="CZ164" s="103" t="s">
        <v>143</v>
      </c>
      <c r="DA164" s="103" t="s">
        <v>144</v>
      </c>
      <c r="DB164" s="103"/>
      <c r="DC164" s="123" t="s">
        <v>146</v>
      </c>
      <c r="DD164" s="84"/>
      <c r="DE164" s="84"/>
      <c r="DF164" s="84"/>
      <c r="DG164" s="84"/>
      <c r="DH164" s="52"/>
      <c r="DI164" s="52"/>
      <c r="DJ164" s="52"/>
      <c r="DK164" s="52"/>
      <c r="DL164" s="52"/>
      <c r="DM164" s="52"/>
    </row>
    <row r="165" ht="25.5" customHeight="1">
      <c r="A165" s="124">
        <v>163.0</v>
      </c>
      <c r="B165" s="86" t="s">
        <v>120</v>
      </c>
      <c r="C165" s="87" t="s">
        <v>2133</v>
      </c>
      <c r="D165" s="88" t="s">
        <v>2134</v>
      </c>
      <c r="E165" s="89" t="s">
        <v>123</v>
      </c>
      <c r="F165" s="89" t="s">
        <v>124</v>
      </c>
      <c r="G165" s="90">
        <v>7.9261863E7</v>
      </c>
      <c r="H165" s="90">
        <v>6.0</v>
      </c>
      <c r="I165" s="89" t="s">
        <v>149</v>
      </c>
      <c r="J165" s="137">
        <v>19111.0</v>
      </c>
      <c r="K165" s="138">
        <v>27.0</v>
      </c>
      <c r="L165" s="139">
        <v>4.0</v>
      </c>
      <c r="M165" s="139">
        <v>1952.0</v>
      </c>
      <c r="N165" s="127" t="s">
        <v>2135</v>
      </c>
      <c r="O165" s="87" t="s">
        <v>2136</v>
      </c>
      <c r="P165" s="92" t="s">
        <v>127</v>
      </c>
      <c r="Q165" s="87">
        <v>3.132640085E9</v>
      </c>
      <c r="R165" s="93" t="s">
        <v>2137</v>
      </c>
      <c r="S165" s="93" t="s">
        <v>1294</v>
      </c>
      <c r="T165" s="103" t="s">
        <v>2138</v>
      </c>
      <c r="U165" s="92" t="s">
        <v>184</v>
      </c>
      <c r="V165" s="128" t="s">
        <v>157</v>
      </c>
      <c r="W165" s="88">
        <v>4.0</v>
      </c>
      <c r="X165" s="87" t="s">
        <v>741</v>
      </c>
      <c r="Y165" s="117" t="s">
        <v>741</v>
      </c>
      <c r="Z165" s="130" t="s">
        <v>697</v>
      </c>
      <c r="AA165" s="87" t="s">
        <v>2139</v>
      </c>
      <c r="AB165" s="94" t="s">
        <v>130</v>
      </c>
      <c r="AC165" s="130" t="s">
        <v>161</v>
      </c>
      <c r="AD165" s="87" t="s">
        <v>2140</v>
      </c>
      <c r="AE165" s="95" t="s">
        <v>286</v>
      </c>
      <c r="AF165" s="131" t="s">
        <v>287</v>
      </c>
      <c r="AG165" s="97">
        <v>558.0</v>
      </c>
      <c r="AH165" s="98">
        <v>3.762E8</v>
      </c>
      <c r="AI165" s="99">
        <v>44274.0</v>
      </c>
      <c r="AJ165" s="100">
        <v>57836.0</v>
      </c>
      <c r="AK165" s="101">
        <v>44278.0</v>
      </c>
      <c r="AL165" s="102">
        <v>44280.0</v>
      </c>
      <c r="AM165" s="102">
        <v>44553.0</v>
      </c>
      <c r="AN165" s="87">
        <v>9.0</v>
      </c>
      <c r="AO165" s="87">
        <v>0.0</v>
      </c>
      <c r="AP165" s="103" t="str">
        <f t="shared" ref="AP165:AP167" si="22">(AN165*30)+AO165</f>
        <v>270</v>
      </c>
      <c r="AQ165" s="87" t="s">
        <v>1746</v>
      </c>
      <c r="AR165" s="104">
        <v>1.98E7</v>
      </c>
      <c r="AS165" s="104">
        <v>2200000.0</v>
      </c>
      <c r="AT165" s="106">
        <v>726.0</v>
      </c>
      <c r="AU165" s="104" t="s">
        <v>2141</v>
      </c>
      <c r="AV165" s="107" t="s">
        <v>2056</v>
      </c>
      <c r="AW165" s="108" t="s">
        <v>2142</v>
      </c>
      <c r="AX165" s="84"/>
      <c r="AY165" s="84"/>
      <c r="AZ165" s="84"/>
      <c r="BA165" s="84"/>
      <c r="BB165" s="84"/>
      <c r="BC165" s="84"/>
      <c r="BD165" s="84"/>
      <c r="BE165" s="84"/>
      <c r="BF165" s="84"/>
      <c r="BG165" s="84"/>
      <c r="BH165" s="84"/>
      <c r="BI165" s="84"/>
      <c r="BJ165" s="84"/>
      <c r="BK165" s="84"/>
      <c r="BL165" s="84"/>
      <c r="BM165" s="84"/>
      <c r="BN165" s="84"/>
      <c r="BO165" s="84"/>
      <c r="BP165" s="84"/>
      <c r="BQ165" s="84"/>
      <c r="BR165" s="84"/>
      <c r="BS165" s="84"/>
      <c r="BT165" s="84"/>
      <c r="BU165" s="132" t="s">
        <v>168</v>
      </c>
      <c r="BV165" s="133">
        <v>44553.0</v>
      </c>
      <c r="BW165" s="132">
        <v>66407.0</v>
      </c>
      <c r="BX165" s="134" t="s">
        <v>2143</v>
      </c>
      <c r="BY165" s="132">
        <v>865.0</v>
      </c>
      <c r="BZ165" s="132">
        <v>1074.0</v>
      </c>
      <c r="CA165" s="132">
        <v>17.0</v>
      </c>
      <c r="CB165" s="133">
        <v>44571.0</v>
      </c>
      <c r="CC165" s="114" t="str">
        <f t="shared" si="1"/>
        <v>$ 19,800,000</v>
      </c>
      <c r="CD165" s="115" t="str">
        <f t="shared" si="20"/>
        <v>287</v>
      </c>
      <c r="CE165" s="94"/>
      <c r="CF165" s="162">
        <v>44571.0</v>
      </c>
      <c r="CG165" s="117" t="s">
        <v>169</v>
      </c>
      <c r="CH165" s="103" t="s">
        <v>697</v>
      </c>
      <c r="CI165" s="130" t="s">
        <v>2144</v>
      </c>
      <c r="CJ165" s="84"/>
      <c r="CK165" s="84"/>
      <c r="CL165" s="101">
        <v>44278.0</v>
      </c>
      <c r="CM165" s="101">
        <v>44280.0</v>
      </c>
      <c r="CN165" s="119" t="s">
        <v>2145</v>
      </c>
      <c r="CO165" s="120" t="s">
        <v>2146</v>
      </c>
      <c r="CP165" s="121" t="s">
        <v>420</v>
      </c>
      <c r="CQ165" s="89"/>
      <c r="CR165" s="108"/>
      <c r="CS165" s="89"/>
      <c r="CT165" s="102"/>
      <c r="CU165" s="90"/>
      <c r="CV165" s="105"/>
      <c r="CW165" s="102"/>
      <c r="CX165" s="123"/>
      <c r="CY165" s="123" t="s">
        <v>175</v>
      </c>
      <c r="CZ165" s="103" t="s">
        <v>143</v>
      </c>
      <c r="DA165" s="103" t="s">
        <v>144</v>
      </c>
      <c r="DB165" s="103"/>
      <c r="DC165" s="123" t="s">
        <v>146</v>
      </c>
      <c r="DD165" s="84"/>
      <c r="DE165" s="84"/>
      <c r="DF165" s="84"/>
      <c r="DG165" s="84"/>
      <c r="DH165" s="52"/>
      <c r="DI165" s="52"/>
      <c r="DJ165" s="52"/>
      <c r="DK165" s="52"/>
      <c r="DL165" s="52"/>
      <c r="DM165" s="52"/>
    </row>
    <row r="166" ht="25.5" customHeight="1">
      <c r="A166" s="124">
        <v>164.0</v>
      </c>
      <c r="B166" s="86" t="s">
        <v>120</v>
      </c>
      <c r="C166" s="87" t="s">
        <v>2147</v>
      </c>
      <c r="D166" s="88" t="s">
        <v>2148</v>
      </c>
      <c r="E166" s="89" t="s">
        <v>123</v>
      </c>
      <c r="F166" s="89" t="s">
        <v>124</v>
      </c>
      <c r="G166" s="90">
        <v>7.983263E7</v>
      </c>
      <c r="H166" s="90">
        <v>8.0</v>
      </c>
      <c r="I166" s="89" t="s">
        <v>149</v>
      </c>
      <c r="J166" s="137" t="s">
        <v>2149</v>
      </c>
      <c r="K166" s="138">
        <v>28.0</v>
      </c>
      <c r="L166" s="139">
        <v>5.0</v>
      </c>
      <c r="M166" s="139">
        <v>1977.0</v>
      </c>
      <c r="N166" s="127" t="s">
        <v>198</v>
      </c>
      <c r="O166" s="87" t="s">
        <v>2150</v>
      </c>
      <c r="P166" s="92" t="s">
        <v>424</v>
      </c>
      <c r="Q166" s="87">
        <v>3.202519558E9</v>
      </c>
      <c r="R166" s="93" t="s">
        <v>2151</v>
      </c>
      <c r="S166" s="93" t="s">
        <v>1294</v>
      </c>
      <c r="T166" s="103" t="s">
        <v>183</v>
      </c>
      <c r="U166" s="92" t="s">
        <v>184</v>
      </c>
      <c r="V166" s="128" t="s">
        <v>157</v>
      </c>
      <c r="W166" s="88">
        <v>4.0</v>
      </c>
      <c r="X166" s="87" t="s">
        <v>741</v>
      </c>
      <c r="Y166" s="117" t="s">
        <v>741</v>
      </c>
      <c r="Z166" s="130" t="s">
        <v>697</v>
      </c>
      <c r="AA166" s="87" t="s">
        <v>2152</v>
      </c>
      <c r="AB166" s="94" t="s">
        <v>130</v>
      </c>
      <c r="AC166" s="130" t="s">
        <v>161</v>
      </c>
      <c r="AD166" s="87" t="s">
        <v>2140</v>
      </c>
      <c r="AE166" s="95" t="s">
        <v>286</v>
      </c>
      <c r="AF166" s="131" t="s">
        <v>287</v>
      </c>
      <c r="AG166" s="97" t="s">
        <v>2153</v>
      </c>
      <c r="AH166" s="98">
        <v>3.762E8</v>
      </c>
      <c r="AI166" s="99">
        <v>44274.0</v>
      </c>
      <c r="AJ166" s="100">
        <v>57836.0</v>
      </c>
      <c r="AK166" s="101">
        <v>44279.0</v>
      </c>
      <c r="AL166" s="102">
        <v>44280.0</v>
      </c>
      <c r="AM166" s="102">
        <v>44553.0</v>
      </c>
      <c r="AN166" s="87">
        <v>9.0</v>
      </c>
      <c r="AO166" s="87">
        <v>0.0</v>
      </c>
      <c r="AP166" s="103" t="str">
        <f t="shared" si="22"/>
        <v>270</v>
      </c>
      <c r="AQ166" s="87" t="s">
        <v>1746</v>
      </c>
      <c r="AR166" s="104">
        <v>1.98E7</v>
      </c>
      <c r="AS166" s="104">
        <v>2200000.0</v>
      </c>
      <c r="AT166" s="106" t="s">
        <v>2154</v>
      </c>
      <c r="AU166" s="104">
        <v>1.98E7</v>
      </c>
      <c r="AV166" s="107">
        <v>44280.0</v>
      </c>
      <c r="AW166" s="108" t="s">
        <v>2155</v>
      </c>
      <c r="AX166" s="84"/>
      <c r="AY166" s="84"/>
      <c r="AZ166" s="84"/>
      <c r="BA166" s="84"/>
      <c r="BB166" s="84"/>
      <c r="BC166" s="84"/>
      <c r="BD166" s="84"/>
      <c r="BE166" s="84"/>
      <c r="BF166" s="84"/>
      <c r="BG166" s="84"/>
      <c r="BH166" s="84"/>
      <c r="BI166" s="84"/>
      <c r="BJ166" s="84"/>
      <c r="BK166" s="84"/>
      <c r="BL166" s="84"/>
      <c r="BM166" s="84"/>
      <c r="BN166" s="84"/>
      <c r="BO166" s="84"/>
      <c r="BP166" s="84"/>
      <c r="BQ166" s="84"/>
      <c r="BR166" s="84"/>
      <c r="BS166" s="84"/>
      <c r="BT166" s="84"/>
      <c r="BU166" s="132" t="s">
        <v>168</v>
      </c>
      <c r="BV166" s="133">
        <v>44553.0</v>
      </c>
      <c r="BW166" s="132">
        <v>66405.0</v>
      </c>
      <c r="BX166" s="134">
        <v>1246667.0</v>
      </c>
      <c r="BY166" s="132">
        <v>866.0</v>
      </c>
      <c r="BZ166" s="132">
        <v>1075.0</v>
      </c>
      <c r="CA166" s="132">
        <v>17.0</v>
      </c>
      <c r="CB166" s="133">
        <v>44571.0</v>
      </c>
      <c r="CC166" s="114" t="str">
        <f t="shared" si="1"/>
        <v>$ 19,800,000</v>
      </c>
      <c r="CD166" s="115" t="str">
        <f t="shared" si="20"/>
        <v>287</v>
      </c>
      <c r="CE166" s="94"/>
      <c r="CF166" s="162">
        <v>44571.0</v>
      </c>
      <c r="CG166" s="117" t="s">
        <v>169</v>
      </c>
      <c r="CH166" s="103" t="s">
        <v>697</v>
      </c>
      <c r="CI166" s="130" t="s">
        <v>2144</v>
      </c>
      <c r="CJ166" s="84"/>
      <c r="CK166" s="84"/>
      <c r="CL166" s="101">
        <v>44279.0</v>
      </c>
      <c r="CM166" s="101">
        <v>44280.0</v>
      </c>
      <c r="CN166" s="119" t="s">
        <v>2156</v>
      </c>
      <c r="CO166" s="120" t="s">
        <v>2157</v>
      </c>
      <c r="CP166" s="121" t="s">
        <v>608</v>
      </c>
      <c r="CQ166" s="89"/>
      <c r="CR166" s="108"/>
      <c r="CS166" s="89"/>
      <c r="CT166" s="102"/>
      <c r="CU166" s="90"/>
      <c r="CV166" s="105"/>
      <c r="CW166" s="102"/>
      <c r="CX166" s="123"/>
      <c r="CY166" s="123" t="s">
        <v>175</v>
      </c>
      <c r="CZ166" s="103" t="s">
        <v>143</v>
      </c>
      <c r="DA166" s="103" t="s">
        <v>144</v>
      </c>
      <c r="DB166" s="103"/>
      <c r="DC166" s="123" t="s">
        <v>146</v>
      </c>
      <c r="DD166" s="84"/>
      <c r="DE166" s="84"/>
      <c r="DF166" s="84"/>
      <c r="DG166" s="84"/>
      <c r="DH166" s="52"/>
      <c r="DI166" s="52"/>
      <c r="DJ166" s="52"/>
      <c r="DK166" s="52"/>
      <c r="DL166" s="52"/>
      <c r="DM166" s="52"/>
    </row>
    <row r="167" ht="25.5" customHeight="1">
      <c r="A167" s="124">
        <v>165.0</v>
      </c>
      <c r="B167" s="86" t="s">
        <v>120</v>
      </c>
      <c r="C167" s="87" t="s">
        <v>2158</v>
      </c>
      <c r="D167" s="88" t="s">
        <v>2159</v>
      </c>
      <c r="E167" s="89" t="s">
        <v>123</v>
      </c>
      <c r="F167" s="89" t="s">
        <v>124</v>
      </c>
      <c r="G167" s="90">
        <v>1.022971872E9</v>
      </c>
      <c r="H167" s="90">
        <v>2.0</v>
      </c>
      <c r="I167" s="89" t="s">
        <v>149</v>
      </c>
      <c r="J167" s="137">
        <v>33539.0</v>
      </c>
      <c r="K167" s="138">
        <v>28.0</v>
      </c>
      <c r="L167" s="139">
        <v>10.0</v>
      </c>
      <c r="M167" s="139">
        <v>1991.0</v>
      </c>
      <c r="N167" s="127" t="s">
        <v>198</v>
      </c>
      <c r="O167" s="87" t="s">
        <v>2160</v>
      </c>
      <c r="P167" s="92" t="s">
        <v>127</v>
      </c>
      <c r="Q167" s="87">
        <v>3.202526522E9</v>
      </c>
      <c r="R167" s="93" t="s">
        <v>2161</v>
      </c>
      <c r="S167" s="93" t="s">
        <v>1294</v>
      </c>
      <c r="T167" s="103" t="s">
        <v>258</v>
      </c>
      <c r="U167" s="92" t="s">
        <v>272</v>
      </c>
      <c r="V167" s="128" t="s">
        <v>157</v>
      </c>
      <c r="W167" s="88">
        <v>4.0</v>
      </c>
      <c r="X167" s="87" t="s">
        <v>741</v>
      </c>
      <c r="Y167" s="117" t="s">
        <v>741</v>
      </c>
      <c r="Z167" s="130" t="s">
        <v>697</v>
      </c>
      <c r="AA167" s="87" t="s">
        <v>2162</v>
      </c>
      <c r="AB167" s="94" t="s">
        <v>130</v>
      </c>
      <c r="AC167" s="130" t="s">
        <v>161</v>
      </c>
      <c r="AD167" s="87" t="s">
        <v>2140</v>
      </c>
      <c r="AE167" s="95" t="s">
        <v>286</v>
      </c>
      <c r="AF167" s="131" t="s">
        <v>287</v>
      </c>
      <c r="AG167" s="97">
        <v>558.0</v>
      </c>
      <c r="AH167" s="98">
        <v>3.762E8</v>
      </c>
      <c r="AI167" s="99">
        <v>44274.0</v>
      </c>
      <c r="AJ167" s="100">
        <v>57836.0</v>
      </c>
      <c r="AK167" s="101">
        <v>44279.0</v>
      </c>
      <c r="AL167" s="102">
        <v>44280.0</v>
      </c>
      <c r="AM167" s="102">
        <v>44553.0</v>
      </c>
      <c r="AN167" s="87">
        <v>9.0</v>
      </c>
      <c r="AO167" s="87">
        <v>0.0</v>
      </c>
      <c r="AP167" s="103" t="str">
        <f t="shared" si="22"/>
        <v>270</v>
      </c>
      <c r="AQ167" s="87" t="s">
        <v>1746</v>
      </c>
      <c r="AR167" s="104">
        <v>1.98E7</v>
      </c>
      <c r="AS167" s="104">
        <v>2200000.0</v>
      </c>
      <c r="AT167" s="106">
        <v>728.0</v>
      </c>
      <c r="AU167" s="104" t="s">
        <v>2141</v>
      </c>
      <c r="AV167" s="107" t="s">
        <v>2056</v>
      </c>
      <c r="AW167" s="108" t="s">
        <v>2163</v>
      </c>
      <c r="AX167" s="84"/>
      <c r="AY167" s="84"/>
      <c r="AZ167" s="84"/>
      <c r="BA167" s="84"/>
      <c r="BB167" s="84"/>
      <c r="BC167" s="84"/>
      <c r="BD167" s="84"/>
      <c r="BE167" s="84"/>
      <c r="BF167" s="84"/>
      <c r="BG167" s="84"/>
      <c r="BH167" s="84"/>
      <c r="BI167" s="84"/>
      <c r="BJ167" s="84"/>
      <c r="BK167" s="84"/>
      <c r="BL167" s="84"/>
      <c r="BM167" s="84"/>
      <c r="BN167" s="84"/>
      <c r="BO167" s="84"/>
      <c r="BP167" s="84"/>
      <c r="BQ167" s="84"/>
      <c r="BR167" s="84"/>
      <c r="BS167" s="84"/>
      <c r="BT167" s="84"/>
      <c r="BU167" s="132" t="s">
        <v>168</v>
      </c>
      <c r="BV167" s="133">
        <v>44553.0</v>
      </c>
      <c r="BW167" s="132">
        <v>66399.0</v>
      </c>
      <c r="BX167" s="134">
        <v>1246667.0</v>
      </c>
      <c r="BY167" s="132">
        <v>868.0</v>
      </c>
      <c r="BZ167" s="132">
        <v>1077.0</v>
      </c>
      <c r="CA167" s="132">
        <v>17.0</v>
      </c>
      <c r="CB167" s="133">
        <v>44571.0</v>
      </c>
      <c r="CC167" s="114" t="str">
        <f t="shared" si="1"/>
        <v>$ 19,800,000</v>
      </c>
      <c r="CD167" s="115" t="str">
        <f t="shared" si="20"/>
        <v>197</v>
      </c>
      <c r="CE167" s="94"/>
      <c r="CF167" s="162">
        <v>44571.0</v>
      </c>
      <c r="CG167" s="117" t="s">
        <v>169</v>
      </c>
      <c r="CH167" s="103" t="s">
        <v>697</v>
      </c>
      <c r="CI167" s="130" t="s">
        <v>2144</v>
      </c>
      <c r="CJ167" s="84"/>
      <c r="CK167" s="84"/>
      <c r="CL167" s="101">
        <v>44279.0</v>
      </c>
      <c r="CM167" s="101">
        <v>44280.0</v>
      </c>
      <c r="CN167" s="119" t="s">
        <v>2164</v>
      </c>
      <c r="CO167" s="120" t="s">
        <v>2165</v>
      </c>
      <c r="CP167" s="121" t="s">
        <v>294</v>
      </c>
      <c r="CQ167" s="89"/>
      <c r="CR167" s="108"/>
      <c r="CS167" s="89"/>
      <c r="CT167" s="102"/>
      <c r="CU167" s="90"/>
      <c r="CV167" s="105"/>
      <c r="CW167" s="102"/>
      <c r="CX167" s="123"/>
      <c r="CY167" s="123" t="s">
        <v>175</v>
      </c>
      <c r="CZ167" s="103" t="s">
        <v>143</v>
      </c>
      <c r="DA167" s="103" t="s">
        <v>144</v>
      </c>
      <c r="DB167" s="103"/>
      <c r="DC167" s="123" t="s">
        <v>146</v>
      </c>
      <c r="DD167" s="84"/>
      <c r="DE167" s="84"/>
      <c r="DF167" s="84"/>
      <c r="DG167" s="84"/>
      <c r="DH167" s="52"/>
      <c r="DI167" s="52"/>
      <c r="DJ167" s="52"/>
      <c r="DK167" s="52"/>
      <c r="DL167" s="52"/>
      <c r="DM167" s="52"/>
    </row>
    <row r="168" ht="25.5" customHeight="1">
      <c r="A168" s="124">
        <v>166.0</v>
      </c>
      <c r="B168" s="86" t="s">
        <v>120</v>
      </c>
      <c r="C168" s="87" t="s">
        <v>2166</v>
      </c>
      <c r="D168" s="88" t="s">
        <v>2167</v>
      </c>
      <c r="E168" s="89" t="s">
        <v>123</v>
      </c>
      <c r="F168" s="89" t="s">
        <v>124</v>
      </c>
      <c r="G168" s="90">
        <v>1.026302274E9</v>
      </c>
      <c r="H168" s="90">
        <v>3.0</v>
      </c>
      <c r="I168" s="89" t="s">
        <v>125</v>
      </c>
      <c r="J168" s="137">
        <v>35992.0</v>
      </c>
      <c r="K168" s="138">
        <v>16.0</v>
      </c>
      <c r="L168" s="139">
        <v>7.0</v>
      </c>
      <c r="M168" s="139">
        <v>1998.0</v>
      </c>
      <c r="N168" s="127" t="s">
        <v>198</v>
      </c>
      <c r="O168" s="87" t="s">
        <v>2168</v>
      </c>
      <c r="P168" s="92" t="s">
        <v>880</v>
      </c>
      <c r="Q168" s="87">
        <v>3.01666676E9</v>
      </c>
      <c r="R168" s="93" t="s">
        <v>2169</v>
      </c>
      <c r="S168" s="93" t="s">
        <v>2170</v>
      </c>
      <c r="T168" s="103" t="s">
        <v>258</v>
      </c>
      <c r="U168" s="92" t="s">
        <v>272</v>
      </c>
      <c r="V168" s="128" t="s">
        <v>157</v>
      </c>
      <c r="W168" s="88">
        <v>3.0</v>
      </c>
      <c r="X168" s="87" t="s">
        <v>218</v>
      </c>
      <c r="Y168" s="117" t="s">
        <v>2171</v>
      </c>
      <c r="Z168" s="130" t="s">
        <v>284</v>
      </c>
      <c r="AA168" s="87" t="s">
        <v>2172</v>
      </c>
      <c r="AB168" s="94" t="s">
        <v>130</v>
      </c>
      <c r="AC168" s="130" t="s">
        <v>161</v>
      </c>
      <c r="AD168" s="87" t="s">
        <v>2173</v>
      </c>
      <c r="AE168" s="95" t="s">
        <v>286</v>
      </c>
      <c r="AF168" s="131" t="s">
        <v>287</v>
      </c>
      <c r="AG168" s="97" t="s">
        <v>2174</v>
      </c>
      <c r="AH168" s="98">
        <v>4.86E7</v>
      </c>
      <c r="AI168" s="99">
        <v>44264.0</v>
      </c>
      <c r="AJ168" s="100">
        <v>57648.0</v>
      </c>
      <c r="AK168" s="101">
        <v>44279.0</v>
      </c>
      <c r="AL168" s="102">
        <v>44280.0</v>
      </c>
      <c r="AM168" s="102">
        <v>44463.0</v>
      </c>
      <c r="AN168" s="127">
        <v>6.0</v>
      </c>
      <c r="AO168" s="87">
        <v>0.0</v>
      </c>
      <c r="AP168" s="103">
        <v>180.0</v>
      </c>
      <c r="AQ168" s="87" t="s">
        <v>288</v>
      </c>
      <c r="AR168" s="104">
        <v>1.62E7</v>
      </c>
      <c r="AS168" s="104">
        <v>2700000.0</v>
      </c>
      <c r="AT168" s="106" t="s">
        <v>2175</v>
      </c>
      <c r="AU168" s="104">
        <v>1.62E7</v>
      </c>
      <c r="AV168" s="107">
        <v>44280.0</v>
      </c>
      <c r="AW168" s="108" t="s">
        <v>2176</v>
      </c>
      <c r="AX168" s="84"/>
      <c r="AY168" s="84"/>
      <c r="AZ168" s="84"/>
      <c r="BA168" s="84"/>
      <c r="BB168" s="84"/>
      <c r="BC168" s="84"/>
      <c r="BD168" s="84"/>
      <c r="BE168" s="84"/>
      <c r="BF168" s="84"/>
      <c r="BG168" s="84"/>
      <c r="BH168" s="84"/>
      <c r="BI168" s="84"/>
      <c r="BJ168" s="84"/>
      <c r="BK168" s="84"/>
      <c r="BL168" s="84"/>
      <c r="BM168" s="84"/>
      <c r="BN168" s="84"/>
      <c r="BO168" s="84"/>
      <c r="BP168" s="84"/>
      <c r="BQ168" s="84"/>
      <c r="BR168" s="84"/>
      <c r="BS168" s="84"/>
      <c r="BT168" s="84"/>
      <c r="BU168" s="132"/>
      <c r="BV168" s="133"/>
      <c r="BW168" s="132"/>
      <c r="BX168" s="134"/>
      <c r="BY168" s="132"/>
      <c r="BZ168" s="132"/>
      <c r="CA168" s="132"/>
      <c r="CB168" s="133"/>
      <c r="CC168" s="114" t="str">
        <f t="shared" si="1"/>
        <v>$ 16,200,000</v>
      </c>
      <c r="CD168" s="115" t="str">
        <f t="shared" si="20"/>
        <v>276</v>
      </c>
      <c r="CE168" s="94"/>
      <c r="CF168" s="179">
        <v>44463.0</v>
      </c>
      <c r="CG168" s="117" t="s">
        <v>136</v>
      </c>
      <c r="CH168" s="103" t="s">
        <v>757</v>
      </c>
      <c r="CI168" s="118" t="s">
        <v>279</v>
      </c>
      <c r="CJ168" s="84"/>
      <c r="CK168" s="84"/>
      <c r="CL168" s="101">
        <v>44279.0</v>
      </c>
      <c r="CM168" s="101">
        <v>44280.0</v>
      </c>
      <c r="CN168" s="119" t="s">
        <v>2177</v>
      </c>
      <c r="CO168" s="120" t="s">
        <v>2178</v>
      </c>
      <c r="CP168" s="121" t="s">
        <v>141</v>
      </c>
      <c r="CQ168" s="89"/>
      <c r="CR168" s="108"/>
      <c r="CS168" s="89"/>
      <c r="CT168" s="102"/>
      <c r="CU168" s="90"/>
      <c r="CV168" s="105"/>
      <c r="CW168" s="102"/>
      <c r="CX168" s="123"/>
      <c r="CY168" s="123" t="s">
        <v>175</v>
      </c>
      <c r="CZ168" s="103" t="s">
        <v>143</v>
      </c>
      <c r="DA168" s="103" t="s">
        <v>144</v>
      </c>
      <c r="DB168" s="103"/>
      <c r="DC168" s="123" t="s">
        <v>146</v>
      </c>
      <c r="DD168" s="84"/>
      <c r="DE168" s="84"/>
      <c r="DF168" s="84"/>
      <c r="DG168" s="84"/>
      <c r="DH168" s="52"/>
      <c r="DI168" s="52"/>
      <c r="DJ168" s="52"/>
      <c r="DK168" s="52"/>
      <c r="DL168" s="52"/>
      <c r="DM168" s="52"/>
    </row>
    <row r="169" ht="25.5" customHeight="1">
      <c r="A169" s="124">
        <v>167.0</v>
      </c>
      <c r="B169" s="86" t="s">
        <v>120</v>
      </c>
      <c r="C169" s="87" t="s">
        <v>2179</v>
      </c>
      <c r="D169" s="88" t="s">
        <v>2180</v>
      </c>
      <c r="E169" s="89" t="s">
        <v>123</v>
      </c>
      <c r="F169" s="89" t="s">
        <v>197</v>
      </c>
      <c r="G169" s="90">
        <v>1.023020905E9</v>
      </c>
      <c r="H169" s="90">
        <v>0.0</v>
      </c>
      <c r="I169" s="89" t="s">
        <v>125</v>
      </c>
      <c r="J169" s="137">
        <v>35533.0</v>
      </c>
      <c r="K169" s="138">
        <v>13.0</v>
      </c>
      <c r="L169" s="139">
        <v>4.0</v>
      </c>
      <c r="M169" s="139">
        <v>1997.0</v>
      </c>
      <c r="N169" s="127" t="s">
        <v>198</v>
      </c>
      <c r="O169" s="87" t="s">
        <v>2181</v>
      </c>
      <c r="P169" s="92" t="s">
        <v>127</v>
      </c>
      <c r="Q169" s="87">
        <v>3.168162726E9</v>
      </c>
      <c r="R169" s="93" t="s">
        <v>2182</v>
      </c>
      <c r="S169" s="93" t="s">
        <v>1294</v>
      </c>
      <c r="T169" s="103" t="s">
        <v>258</v>
      </c>
      <c r="U169" s="92" t="s">
        <v>233</v>
      </c>
      <c r="V169" s="128" t="s">
        <v>157</v>
      </c>
      <c r="W169" s="88">
        <v>4.0</v>
      </c>
      <c r="X169" s="87" t="s">
        <v>741</v>
      </c>
      <c r="Y169" s="117" t="s">
        <v>2183</v>
      </c>
      <c r="Z169" s="130" t="s">
        <v>697</v>
      </c>
      <c r="AA169" s="87" t="s">
        <v>2184</v>
      </c>
      <c r="AB169" s="94" t="s">
        <v>130</v>
      </c>
      <c r="AC169" s="130" t="s">
        <v>161</v>
      </c>
      <c r="AD169" s="87" t="s">
        <v>1870</v>
      </c>
      <c r="AE169" s="95" t="s">
        <v>1871</v>
      </c>
      <c r="AF169" s="131" t="s">
        <v>1872</v>
      </c>
      <c r="AG169" s="97" t="s">
        <v>2185</v>
      </c>
      <c r="AH169" s="98">
        <v>2.2E8</v>
      </c>
      <c r="AI169" s="99">
        <v>44260.0</v>
      </c>
      <c r="AJ169" s="100">
        <v>56702.0</v>
      </c>
      <c r="AK169" s="101">
        <v>44280.0</v>
      </c>
      <c r="AL169" s="102">
        <v>44281.0</v>
      </c>
      <c r="AM169" s="102">
        <v>44561.0</v>
      </c>
      <c r="AN169" s="87">
        <v>9.0</v>
      </c>
      <c r="AO169" s="87">
        <v>6.0</v>
      </c>
      <c r="AP169" s="103" t="str">
        <f>(AN169*30)+AO169</f>
        <v>276</v>
      </c>
      <c r="AQ169" s="87" t="s">
        <v>2186</v>
      </c>
      <c r="AR169" s="104">
        <v>2.024E7</v>
      </c>
      <c r="AS169" s="104">
        <v>2200000.0</v>
      </c>
      <c r="AT169" s="106">
        <v>733.0</v>
      </c>
      <c r="AU169" s="104">
        <v>2.024E7</v>
      </c>
      <c r="AV169" s="107">
        <v>44281.0</v>
      </c>
      <c r="AW169" s="108" t="s">
        <v>2187</v>
      </c>
      <c r="AX169" s="84"/>
      <c r="AY169" s="84"/>
      <c r="AZ169" s="84"/>
      <c r="BA169" s="84"/>
      <c r="BB169" s="84"/>
      <c r="BC169" s="84"/>
      <c r="BD169" s="84"/>
      <c r="BE169" s="84"/>
      <c r="BF169" s="84"/>
      <c r="BG169" s="84"/>
      <c r="BH169" s="84"/>
      <c r="BI169" s="84"/>
      <c r="BJ169" s="84"/>
      <c r="BK169" s="84"/>
      <c r="BL169" s="84"/>
      <c r="BM169" s="84"/>
      <c r="BN169" s="84"/>
      <c r="BO169" s="84"/>
      <c r="BP169" s="84"/>
      <c r="BQ169" s="84"/>
      <c r="BR169" s="84"/>
      <c r="BS169" s="84"/>
      <c r="BT169" s="84"/>
      <c r="BU169" s="132"/>
      <c r="BV169" s="133"/>
      <c r="BW169" s="132"/>
      <c r="BX169" s="134"/>
      <c r="BY169" s="132"/>
      <c r="BZ169" s="132"/>
      <c r="CA169" s="132"/>
      <c r="CB169" s="133">
        <v>44561.0</v>
      </c>
      <c r="CC169" s="114" t="str">
        <f t="shared" si="1"/>
        <v>$ 20,240,000</v>
      </c>
      <c r="CD169" s="115" t="str">
        <f t="shared" si="20"/>
        <v>275</v>
      </c>
      <c r="CE169" s="94"/>
      <c r="CF169" s="162">
        <v>44561.0</v>
      </c>
      <c r="CG169" s="117" t="s">
        <v>136</v>
      </c>
      <c r="CH169" s="103" t="s">
        <v>1875</v>
      </c>
      <c r="CI169" s="130" t="s">
        <v>1876</v>
      </c>
      <c r="CJ169" s="84"/>
      <c r="CK169" s="84"/>
      <c r="CL169" s="101">
        <v>44280.0</v>
      </c>
      <c r="CM169" s="101">
        <v>44281.0</v>
      </c>
      <c r="CN169" s="119" t="s">
        <v>2188</v>
      </c>
      <c r="CO169" s="120" t="s">
        <v>2189</v>
      </c>
      <c r="CP169" s="121" t="s">
        <v>736</v>
      </c>
      <c r="CQ169" s="89"/>
      <c r="CR169" s="108"/>
      <c r="CS169" s="89"/>
      <c r="CT169" s="102"/>
      <c r="CU169" s="90"/>
      <c r="CV169" s="105"/>
      <c r="CW169" s="102"/>
      <c r="CX169" s="123"/>
      <c r="CY169" s="123" t="s">
        <v>175</v>
      </c>
      <c r="CZ169" s="103" t="s">
        <v>143</v>
      </c>
      <c r="DA169" s="103" t="s">
        <v>144</v>
      </c>
      <c r="DB169" s="103"/>
      <c r="DC169" s="123" t="s">
        <v>146</v>
      </c>
      <c r="DD169" s="84"/>
      <c r="DE169" s="84"/>
      <c r="DF169" s="84"/>
      <c r="DG169" s="84"/>
      <c r="DH169" s="52"/>
      <c r="DI169" s="52"/>
      <c r="DJ169" s="52"/>
      <c r="DK169" s="52"/>
      <c r="DL169" s="52"/>
      <c r="DM169" s="52"/>
    </row>
    <row r="170" ht="25.5" customHeight="1">
      <c r="A170" s="124">
        <v>168.0</v>
      </c>
      <c r="B170" s="86" t="s">
        <v>120</v>
      </c>
      <c r="C170" s="87" t="s">
        <v>2190</v>
      </c>
      <c r="D170" s="88" t="s">
        <v>2191</v>
      </c>
      <c r="E170" s="89" t="s">
        <v>123</v>
      </c>
      <c r="F170" s="89" t="s">
        <v>197</v>
      </c>
      <c r="G170" s="90">
        <v>5.2825254E7</v>
      </c>
      <c r="H170" s="90">
        <v>4.0</v>
      </c>
      <c r="I170" s="89" t="s">
        <v>125</v>
      </c>
      <c r="J170" s="137">
        <v>29198.0</v>
      </c>
      <c r="K170" s="138">
        <v>9.0</v>
      </c>
      <c r="L170" s="139">
        <v>12.0</v>
      </c>
      <c r="M170" s="139">
        <v>1979.0</v>
      </c>
      <c r="N170" s="127" t="s">
        <v>198</v>
      </c>
      <c r="O170" s="87" t="s">
        <v>2192</v>
      </c>
      <c r="P170" s="92" t="s">
        <v>127</v>
      </c>
      <c r="Q170" s="87">
        <v>3.10787431E9</v>
      </c>
      <c r="R170" s="93" t="s">
        <v>2193</v>
      </c>
      <c r="S170" s="93" t="s">
        <v>2194</v>
      </c>
      <c r="T170" s="103" t="s">
        <v>183</v>
      </c>
      <c r="U170" s="92" t="s">
        <v>184</v>
      </c>
      <c r="V170" s="128" t="s">
        <v>157</v>
      </c>
      <c r="W170" s="88">
        <v>3.0</v>
      </c>
      <c r="X170" s="87" t="s">
        <v>158</v>
      </c>
      <c r="Y170" s="117" t="s">
        <v>2195</v>
      </c>
      <c r="Z170" s="130" t="s">
        <v>448</v>
      </c>
      <c r="AA170" s="87" t="s">
        <v>2196</v>
      </c>
      <c r="AB170" s="94" t="s">
        <v>130</v>
      </c>
      <c r="AC170" s="130" t="s">
        <v>161</v>
      </c>
      <c r="AD170" s="87" t="s">
        <v>2197</v>
      </c>
      <c r="AE170" s="95" t="s">
        <v>451</v>
      </c>
      <c r="AF170" s="131" t="s">
        <v>452</v>
      </c>
      <c r="AG170" s="97" t="s">
        <v>1857</v>
      </c>
      <c r="AH170" s="98">
        <v>1.29E8</v>
      </c>
      <c r="AI170" s="99">
        <v>44266.0</v>
      </c>
      <c r="AJ170" s="100">
        <v>56791.0</v>
      </c>
      <c r="AK170" s="101">
        <v>44280.0</v>
      </c>
      <c r="AL170" s="102">
        <v>44281.0</v>
      </c>
      <c r="AM170" s="102">
        <v>44561.0</v>
      </c>
      <c r="AN170" s="87">
        <v>9.0</v>
      </c>
      <c r="AO170" s="87">
        <v>6.0</v>
      </c>
      <c r="AP170" s="87">
        <v>275.0</v>
      </c>
      <c r="AQ170" s="87" t="s">
        <v>2186</v>
      </c>
      <c r="AR170" s="104">
        <v>3.956E7</v>
      </c>
      <c r="AS170" s="104">
        <v>4300000.0</v>
      </c>
      <c r="AT170" s="106" t="s">
        <v>2198</v>
      </c>
      <c r="AU170" s="104">
        <v>3.956E7</v>
      </c>
      <c r="AV170" s="107">
        <v>44281.0</v>
      </c>
      <c r="AW170" s="108" t="s">
        <v>2199</v>
      </c>
      <c r="AX170" s="84"/>
      <c r="AY170" s="84"/>
      <c r="AZ170" s="84"/>
      <c r="BA170" s="84"/>
      <c r="BB170" s="84"/>
      <c r="BC170" s="84"/>
      <c r="BD170" s="84"/>
      <c r="BE170" s="84"/>
      <c r="BF170" s="84"/>
      <c r="BG170" s="84"/>
      <c r="BH170" s="84"/>
      <c r="BI170" s="84"/>
      <c r="BJ170" s="84"/>
      <c r="BK170" s="84"/>
      <c r="BL170" s="84"/>
      <c r="BM170" s="84"/>
      <c r="BN170" s="84"/>
      <c r="BO170" s="84"/>
      <c r="BP170" s="84"/>
      <c r="BQ170" s="84"/>
      <c r="BR170" s="84"/>
      <c r="BS170" s="84"/>
      <c r="BT170" s="84"/>
      <c r="BU170" s="132" t="s">
        <v>168</v>
      </c>
      <c r="BV170" s="133">
        <v>44561.0</v>
      </c>
      <c r="BW170" s="132">
        <v>69304.0</v>
      </c>
      <c r="BX170" s="134">
        <v>1433333.0</v>
      </c>
      <c r="BY170" s="132">
        <v>1074.0</v>
      </c>
      <c r="BZ170" s="132">
        <v>1223.0</v>
      </c>
      <c r="CA170" s="132">
        <v>10.0</v>
      </c>
      <c r="CB170" s="133">
        <v>44571.0</v>
      </c>
      <c r="CC170" s="114" t="str">
        <f t="shared" si="1"/>
        <v>$ 39,560,000</v>
      </c>
      <c r="CD170" s="115" t="str">
        <f t="shared" si="20"/>
        <v>285</v>
      </c>
      <c r="CE170" s="94"/>
      <c r="CF170" s="162">
        <v>44571.0</v>
      </c>
      <c r="CG170" s="117" t="s">
        <v>169</v>
      </c>
      <c r="CH170" s="103" t="s">
        <v>448</v>
      </c>
      <c r="CI170" s="118" t="s">
        <v>455</v>
      </c>
      <c r="CJ170" s="84"/>
      <c r="CK170" s="84"/>
      <c r="CL170" s="101">
        <v>44280.0</v>
      </c>
      <c r="CM170" s="101">
        <v>44281.0</v>
      </c>
      <c r="CN170" s="119" t="s">
        <v>2200</v>
      </c>
      <c r="CO170" s="120" t="s">
        <v>2201</v>
      </c>
      <c r="CP170" s="121" t="s">
        <v>736</v>
      </c>
      <c r="CQ170" s="89"/>
      <c r="CR170" s="108"/>
      <c r="CS170" s="89"/>
      <c r="CT170" s="102"/>
      <c r="CU170" s="90"/>
      <c r="CV170" s="105"/>
      <c r="CW170" s="102"/>
      <c r="CX170" s="123"/>
      <c r="CY170" s="123" t="s">
        <v>175</v>
      </c>
      <c r="CZ170" s="103" t="s">
        <v>143</v>
      </c>
      <c r="DA170" s="103" t="s">
        <v>144</v>
      </c>
      <c r="DB170" s="103"/>
      <c r="DC170" s="123" t="s">
        <v>146</v>
      </c>
      <c r="DD170" s="84"/>
      <c r="DE170" s="84"/>
      <c r="DF170" s="84"/>
      <c r="DG170" s="84"/>
      <c r="DH170" s="52"/>
      <c r="DI170" s="52"/>
      <c r="DJ170" s="52"/>
      <c r="DK170" s="52"/>
      <c r="DL170" s="52"/>
      <c r="DM170" s="52"/>
    </row>
    <row r="171" ht="25.5" customHeight="1">
      <c r="A171" s="124">
        <v>169.0</v>
      </c>
      <c r="B171" s="86" t="s">
        <v>120</v>
      </c>
      <c r="C171" s="87" t="s">
        <v>2202</v>
      </c>
      <c r="D171" s="88" t="s">
        <v>2203</v>
      </c>
      <c r="E171" s="89" t="s">
        <v>123</v>
      </c>
      <c r="F171" s="89" t="s">
        <v>197</v>
      </c>
      <c r="G171" s="90">
        <v>1.023034072E9</v>
      </c>
      <c r="H171" s="90">
        <v>1.0</v>
      </c>
      <c r="I171" s="89" t="s">
        <v>149</v>
      </c>
      <c r="J171" s="137">
        <v>36234.0</v>
      </c>
      <c r="K171" s="138">
        <v>15.0</v>
      </c>
      <c r="L171" s="139">
        <v>3.0</v>
      </c>
      <c r="M171" s="139">
        <v>1999.0</v>
      </c>
      <c r="N171" s="127" t="s">
        <v>198</v>
      </c>
      <c r="O171" s="87" t="s">
        <v>2204</v>
      </c>
      <c r="P171" s="92" t="s">
        <v>127</v>
      </c>
      <c r="Q171" s="87">
        <v>3.125060981E9</v>
      </c>
      <c r="R171" s="93" t="s">
        <v>2205</v>
      </c>
      <c r="S171" s="93" t="s">
        <v>2206</v>
      </c>
      <c r="T171" s="103" t="s">
        <v>155</v>
      </c>
      <c r="U171" s="92" t="s">
        <v>2207</v>
      </c>
      <c r="V171" s="128" t="s">
        <v>157</v>
      </c>
      <c r="W171" s="88">
        <v>1.0</v>
      </c>
      <c r="X171" s="87" t="s">
        <v>741</v>
      </c>
      <c r="Y171" s="117" t="s">
        <v>741</v>
      </c>
      <c r="Z171" s="130" t="s">
        <v>479</v>
      </c>
      <c r="AA171" s="87" t="s">
        <v>2208</v>
      </c>
      <c r="AB171" s="94" t="s">
        <v>130</v>
      </c>
      <c r="AC171" s="130" t="s">
        <v>161</v>
      </c>
      <c r="AD171" s="87" t="s">
        <v>2209</v>
      </c>
      <c r="AE171" s="95" t="s">
        <v>352</v>
      </c>
      <c r="AF171" s="131" t="s">
        <v>353</v>
      </c>
      <c r="AG171" s="97" t="s">
        <v>2210</v>
      </c>
      <c r="AH171" s="98">
        <v>3.6E7</v>
      </c>
      <c r="AI171" s="99">
        <v>44274.0</v>
      </c>
      <c r="AJ171" s="100">
        <v>57176.0</v>
      </c>
      <c r="AK171" s="101">
        <v>44280.0</v>
      </c>
      <c r="AL171" s="102">
        <v>44281.0</v>
      </c>
      <c r="AM171" s="102">
        <v>44561.0</v>
      </c>
      <c r="AN171" s="87">
        <v>9.0</v>
      </c>
      <c r="AO171" s="87">
        <v>6.0</v>
      </c>
      <c r="AP171" s="87">
        <v>275.0</v>
      </c>
      <c r="AQ171" s="87" t="s">
        <v>2186</v>
      </c>
      <c r="AR171" s="104">
        <v>1.656E7</v>
      </c>
      <c r="AS171" s="104">
        <v>1800000.0</v>
      </c>
      <c r="AT171" s="106">
        <v>732.0</v>
      </c>
      <c r="AU171" s="104">
        <v>1.656E7</v>
      </c>
      <c r="AV171" s="107">
        <v>44281.0</v>
      </c>
      <c r="AW171" s="108" t="s">
        <v>2211</v>
      </c>
      <c r="AX171" s="84"/>
      <c r="AY171" s="84"/>
      <c r="AZ171" s="84"/>
      <c r="BA171" s="84"/>
      <c r="BB171" s="84"/>
      <c r="BC171" s="84"/>
      <c r="BD171" s="84"/>
      <c r="BE171" s="84"/>
      <c r="BF171" s="84"/>
      <c r="BG171" s="84"/>
      <c r="BH171" s="84"/>
      <c r="BI171" s="84"/>
      <c r="BJ171" s="84"/>
      <c r="BK171" s="84"/>
      <c r="BL171" s="84"/>
      <c r="BM171" s="84"/>
      <c r="BN171" s="84"/>
      <c r="BO171" s="84"/>
      <c r="BP171" s="84"/>
      <c r="BQ171" s="84"/>
      <c r="BR171" s="84"/>
      <c r="BS171" s="84"/>
      <c r="BT171" s="84"/>
      <c r="BU171" s="132" t="s">
        <v>168</v>
      </c>
      <c r="BV171" s="133">
        <v>44560.0</v>
      </c>
      <c r="BW171" s="132">
        <v>65077.0</v>
      </c>
      <c r="BX171" s="134">
        <v>600000.0</v>
      </c>
      <c r="BY171" s="132">
        <v>1053.0</v>
      </c>
      <c r="BZ171" s="132">
        <v>1289.0</v>
      </c>
      <c r="CA171" s="132">
        <v>10.0</v>
      </c>
      <c r="CB171" s="133">
        <v>44571.0</v>
      </c>
      <c r="CC171" s="114" t="str">
        <f t="shared" si="1"/>
        <v>$ 16,560,000</v>
      </c>
      <c r="CD171" s="115" t="str">
        <f t="shared" si="20"/>
        <v>283</v>
      </c>
      <c r="CE171" s="94"/>
      <c r="CF171" s="162">
        <v>44571.0</v>
      </c>
      <c r="CG171" s="117" t="s">
        <v>169</v>
      </c>
      <c r="CH171" s="103" t="s">
        <v>224</v>
      </c>
      <c r="CI171" s="118" t="s">
        <v>225</v>
      </c>
      <c r="CJ171" s="84"/>
      <c r="CK171" s="84"/>
      <c r="CL171" s="101">
        <v>44280.0</v>
      </c>
      <c r="CM171" s="101">
        <v>44281.0</v>
      </c>
      <c r="CN171" s="119" t="s">
        <v>2212</v>
      </c>
      <c r="CO171" s="120" t="s">
        <v>2213</v>
      </c>
      <c r="CP171" s="121" t="s">
        <v>736</v>
      </c>
      <c r="CQ171" s="89"/>
      <c r="CR171" s="108"/>
      <c r="CS171" s="89"/>
      <c r="CT171" s="102"/>
      <c r="CU171" s="90"/>
      <c r="CV171" s="105"/>
      <c r="CW171" s="102"/>
      <c r="CX171" s="123"/>
      <c r="CY171" s="123" t="s">
        <v>175</v>
      </c>
      <c r="CZ171" s="103" t="s">
        <v>143</v>
      </c>
      <c r="DA171" s="103" t="s">
        <v>144</v>
      </c>
      <c r="DB171" s="103"/>
      <c r="DC171" s="123" t="s">
        <v>146</v>
      </c>
      <c r="DD171" s="84"/>
      <c r="DE171" s="84"/>
      <c r="DF171" s="84"/>
      <c r="DG171" s="84"/>
      <c r="DH171" s="52"/>
      <c r="DI171" s="52"/>
      <c r="DJ171" s="52"/>
      <c r="DK171" s="52"/>
      <c r="DL171" s="52"/>
      <c r="DM171" s="52"/>
    </row>
    <row r="172" ht="25.5" customHeight="1">
      <c r="A172" s="124">
        <v>170.0</v>
      </c>
      <c r="B172" s="86" t="s">
        <v>120</v>
      </c>
      <c r="C172" s="87" t="s">
        <v>2214</v>
      </c>
      <c r="D172" s="88" t="s">
        <v>2215</v>
      </c>
      <c r="E172" s="89" t="s">
        <v>123</v>
      </c>
      <c r="F172" s="89" t="s">
        <v>197</v>
      </c>
      <c r="G172" s="90">
        <v>5.3005125E7</v>
      </c>
      <c r="H172" s="90">
        <v>8.0</v>
      </c>
      <c r="I172" s="89" t="s">
        <v>125</v>
      </c>
      <c r="J172" s="137">
        <v>30502.0</v>
      </c>
      <c r="K172" s="138">
        <v>5.0</v>
      </c>
      <c r="L172" s="139">
        <v>7.0</v>
      </c>
      <c r="M172" s="139">
        <v>1983.0</v>
      </c>
      <c r="N172" s="127" t="s">
        <v>198</v>
      </c>
      <c r="O172" s="87" t="s">
        <v>2216</v>
      </c>
      <c r="P172" s="92" t="s">
        <v>127</v>
      </c>
      <c r="Q172" s="87">
        <v>3.152495884E9</v>
      </c>
      <c r="R172" s="93" t="s">
        <v>2217</v>
      </c>
      <c r="S172" s="176" t="s">
        <v>1294</v>
      </c>
      <c r="T172" s="103" t="s">
        <v>183</v>
      </c>
      <c r="U172" s="92" t="s">
        <v>184</v>
      </c>
      <c r="V172" s="128" t="s">
        <v>157</v>
      </c>
      <c r="W172" s="88">
        <v>1.0</v>
      </c>
      <c r="X172" s="87" t="s">
        <v>741</v>
      </c>
      <c r="Y172" s="117" t="s">
        <v>464</v>
      </c>
      <c r="Z172" s="130" t="s">
        <v>448</v>
      </c>
      <c r="AA172" s="87" t="s">
        <v>2218</v>
      </c>
      <c r="AB172" s="94" t="s">
        <v>130</v>
      </c>
      <c r="AC172" s="130" t="s">
        <v>161</v>
      </c>
      <c r="AD172" s="87" t="s">
        <v>2219</v>
      </c>
      <c r="AE172" s="140" t="s">
        <v>1053</v>
      </c>
      <c r="AF172" s="131" t="s">
        <v>1054</v>
      </c>
      <c r="AG172" s="97" t="s">
        <v>1042</v>
      </c>
      <c r="AH172" s="98">
        <v>6.75E7</v>
      </c>
      <c r="AI172" s="99">
        <v>44250.0</v>
      </c>
      <c r="AJ172" s="100">
        <v>56548.0</v>
      </c>
      <c r="AK172" s="101">
        <v>44280.0</v>
      </c>
      <c r="AL172" s="102">
        <v>44284.0</v>
      </c>
      <c r="AM172" s="102">
        <v>44561.0</v>
      </c>
      <c r="AN172" s="87">
        <v>9.0</v>
      </c>
      <c r="AO172" s="87">
        <v>3.0</v>
      </c>
      <c r="AP172" s="103" t="str">
        <f t="shared" ref="AP172:AP176" si="23">(AN172*30)+AO172</f>
        <v>273</v>
      </c>
      <c r="AQ172" s="87" t="s">
        <v>1423</v>
      </c>
      <c r="AR172" s="104">
        <v>2.07E7</v>
      </c>
      <c r="AS172" s="104">
        <v>2250000.0</v>
      </c>
      <c r="AT172" s="106">
        <v>746.0</v>
      </c>
      <c r="AU172" s="104">
        <v>2.07E7</v>
      </c>
      <c r="AV172" s="107">
        <v>44284.0</v>
      </c>
      <c r="AW172" s="108" t="s">
        <v>2220</v>
      </c>
      <c r="AX172" s="84"/>
      <c r="AY172" s="84"/>
      <c r="AZ172" s="84"/>
      <c r="BA172" s="84"/>
      <c r="BB172" s="84"/>
      <c r="BC172" s="84"/>
      <c r="BD172" s="84"/>
      <c r="BE172" s="84"/>
      <c r="BF172" s="84"/>
      <c r="BG172" s="84"/>
      <c r="BH172" s="84"/>
      <c r="BI172" s="84"/>
      <c r="BJ172" s="84"/>
      <c r="BK172" s="84"/>
      <c r="BL172" s="84"/>
      <c r="BM172" s="84"/>
      <c r="BN172" s="84"/>
      <c r="BO172" s="84"/>
      <c r="BP172" s="84"/>
      <c r="BQ172" s="84"/>
      <c r="BR172" s="84"/>
      <c r="BS172" s="84"/>
      <c r="BT172" s="84"/>
      <c r="BU172" s="132" t="s">
        <v>168</v>
      </c>
      <c r="BV172" s="133">
        <v>44554.0</v>
      </c>
      <c r="BW172" s="132">
        <v>65148.0</v>
      </c>
      <c r="BX172" s="134">
        <v>750000.0</v>
      </c>
      <c r="BY172" s="132">
        <v>1003.0</v>
      </c>
      <c r="BZ172" s="132">
        <v>1242.0</v>
      </c>
      <c r="CA172" s="132">
        <v>10.0</v>
      </c>
      <c r="CB172" s="133">
        <v>44571.0</v>
      </c>
      <c r="CC172" s="114" t="str">
        <f t="shared" si="1"/>
        <v>$ 20,700,000</v>
      </c>
      <c r="CD172" s="115" t="str">
        <f t="shared" si="20"/>
        <v>283</v>
      </c>
      <c r="CE172" s="94"/>
      <c r="CF172" s="162">
        <v>44571.0</v>
      </c>
      <c r="CG172" s="117" t="s">
        <v>169</v>
      </c>
      <c r="CH172" s="103" t="s">
        <v>448</v>
      </c>
      <c r="CI172" s="118" t="s">
        <v>455</v>
      </c>
      <c r="CJ172" s="84"/>
      <c r="CK172" s="84"/>
      <c r="CL172" s="101">
        <v>44280.0</v>
      </c>
      <c r="CM172" s="101">
        <v>44284.0</v>
      </c>
      <c r="CN172" s="119" t="s">
        <v>2221</v>
      </c>
      <c r="CO172" s="120" t="s">
        <v>2222</v>
      </c>
      <c r="CP172" s="121" t="s">
        <v>420</v>
      </c>
      <c r="CQ172" s="89"/>
      <c r="CR172" s="108"/>
      <c r="CS172" s="89"/>
      <c r="CT172" s="102"/>
      <c r="CU172" s="90"/>
      <c r="CV172" s="105"/>
      <c r="CW172" s="102"/>
      <c r="CX172" s="123"/>
      <c r="CY172" s="123" t="s">
        <v>175</v>
      </c>
      <c r="CZ172" s="103" t="s">
        <v>143</v>
      </c>
      <c r="DA172" s="103" t="s">
        <v>144</v>
      </c>
      <c r="DB172" s="103"/>
      <c r="DC172" s="123" t="s">
        <v>146</v>
      </c>
      <c r="DD172" s="84"/>
      <c r="DE172" s="84"/>
      <c r="DF172" s="84"/>
      <c r="DG172" s="84"/>
      <c r="DH172" s="52"/>
      <c r="DI172" s="52"/>
      <c r="DJ172" s="52"/>
      <c r="DK172" s="52"/>
      <c r="DL172" s="52"/>
      <c r="DM172" s="52"/>
    </row>
    <row r="173" ht="25.5" customHeight="1">
      <c r="A173" s="124">
        <v>171.0</v>
      </c>
      <c r="B173" s="86" t="s">
        <v>120</v>
      </c>
      <c r="C173" s="87" t="s">
        <v>2223</v>
      </c>
      <c r="D173" s="88" t="s">
        <v>2224</v>
      </c>
      <c r="E173" s="89" t="s">
        <v>123</v>
      </c>
      <c r="F173" s="89" t="s">
        <v>197</v>
      </c>
      <c r="G173" s="90">
        <v>1.010242663E9</v>
      </c>
      <c r="H173" s="90">
        <v>9.0</v>
      </c>
      <c r="I173" s="89" t="s">
        <v>125</v>
      </c>
      <c r="J173" s="137">
        <v>36077.0</v>
      </c>
      <c r="K173" s="138">
        <v>9.0</v>
      </c>
      <c r="L173" s="139">
        <v>10.0</v>
      </c>
      <c r="M173" s="139">
        <v>1998.0</v>
      </c>
      <c r="N173" s="127" t="s">
        <v>198</v>
      </c>
      <c r="O173" s="87" t="s">
        <v>2225</v>
      </c>
      <c r="P173" s="92" t="s">
        <v>817</v>
      </c>
      <c r="Q173" s="87">
        <v>3.116703404E9</v>
      </c>
      <c r="R173" s="93" t="s">
        <v>2226</v>
      </c>
      <c r="S173" s="93" t="s">
        <v>2227</v>
      </c>
      <c r="T173" s="103" t="s">
        <v>258</v>
      </c>
      <c r="U173" s="92" t="s">
        <v>184</v>
      </c>
      <c r="V173" s="128" t="s">
        <v>157</v>
      </c>
      <c r="W173" s="88">
        <v>1.0</v>
      </c>
      <c r="X173" s="87" t="s">
        <v>741</v>
      </c>
      <c r="Y173" s="87" t="s">
        <v>741</v>
      </c>
      <c r="Z173" s="130" t="s">
        <v>137</v>
      </c>
      <c r="AA173" s="87" t="s">
        <v>2228</v>
      </c>
      <c r="AB173" s="94" t="s">
        <v>130</v>
      </c>
      <c r="AC173" s="130" t="s">
        <v>161</v>
      </c>
      <c r="AD173" s="87" t="s">
        <v>2229</v>
      </c>
      <c r="AE173" s="95" t="s">
        <v>163</v>
      </c>
      <c r="AF173" s="131" t="s">
        <v>164</v>
      </c>
      <c r="AG173" s="97" t="s">
        <v>2230</v>
      </c>
      <c r="AH173" s="98">
        <v>2.5E7</v>
      </c>
      <c r="AI173" s="99">
        <v>44280.0</v>
      </c>
      <c r="AJ173" s="100">
        <v>55890.0</v>
      </c>
      <c r="AK173" s="101">
        <v>44280.0</v>
      </c>
      <c r="AL173" s="102">
        <v>44281.0</v>
      </c>
      <c r="AM173" s="102">
        <v>44561.0</v>
      </c>
      <c r="AN173" s="87">
        <v>9.0</v>
      </c>
      <c r="AO173" s="87">
        <v>3.0</v>
      </c>
      <c r="AP173" s="103" t="str">
        <f t="shared" si="23"/>
        <v>273</v>
      </c>
      <c r="AQ173" s="87" t="s">
        <v>1423</v>
      </c>
      <c r="AR173" s="104">
        <v>2.3E7</v>
      </c>
      <c r="AS173" s="104">
        <v>2500000.0</v>
      </c>
      <c r="AT173" s="106" t="s">
        <v>2231</v>
      </c>
      <c r="AU173" s="104">
        <v>2.3E7</v>
      </c>
      <c r="AV173" s="107">
        <v>44281.0</v>
      </c>
      <c r="AW173" s="108" t="s">
        <v>2232</v>
      </c>
      <c r="AX173" s="84"/>
      <c r="AY173" s="84"/>
      <c r="AZ173" s="84"/>
      <c r="BA173" s="84"/>
      <c r="BB173" s="84"/>
      <c r="BC173" s="84"/>
      <c r="BD173" s="84"/>
      <c r="BE173" s="84"/>
      <c r="BF173" s="84"/>
      <c r="BG173" s="84"/>
      <c r="BH173" s="84"/>
      <c r="BI173" s="84"/>
      <c r="BJ173" s="102"/>
      <c r="BK173" s="84"/>
      <c r="BL173" s="84"/>
      <c r="BM173" s="84"/>
      <c r="BN173" s="84"/>
      <c r="BO173" s="84"/>
      <c r="BP173" s="84"/>
      <c r="BQ173" s="84"/>
      <c r="BR173" s="84"/>
      <c r="BS173" s="84"/>
      <c r="BT173" s="84"/>
      <c r="BU173" s="132"/>
      <c r="BV173" s="133"/>
      <c r="BW173" s="132"/>
      <c r="BX173" s="134"/>
      <c r="BY173" s="132"/>
      <c r="BZ173" s="132"/>
      <c r="CA173" s="132"/>
      <c r="CB173" s="133"/>
      <c r="CC173" s="114" t="str">
        <f t="shared" si="1"/>
        <v>$ 23,000,000</v>
      </c>
      <c r="CD173" s="115" t="str">
        <f t="shared" si="20"/>
        <v>239</v>
      </c>
      <c r="CE173" s="94"/>
      <c r="CF173" s="162">
        <v>44561.0</v>
      </c>
      <c r="CG173" s="117" t="s">
        <v>136</v>
      </c>
      <c r="CH173" s="103" t="s">
        <v>137</v>
      </c>
      <c r="CI173" s="118" t="s">
        <v>1214</v>
      </c>
      <c r="CJ173" s="84"/>
      <c r="CK173" s="84"/>
      <c r="CL173" s="101">
        <v>44280.0</v>
      </c>
      <c r="CM173" s="101">
        <v>44281.0</v>
      </c>
      <c r="CN173" s="119" t="s">
        <v>2233</v>
      </c>
      <c r="CO173" s="120" t="s">
        <v>2234</v>
      </c>
      <c r="CP173" s="121" t="s">
        <v>608</v>
      </c>
      <c r="CQ173" s="89"/>
      <c r="CR173" s="108"/>
      <c r="CS173" s="89"/>
      <c r="CT173" s="102"/>
      <c r="CU173" s="90"/>
      <c r="CV173" s="105"/>
      <c r="CW173" s="102"/>
      <c r="CX173" s="118"/>
      <c r="CY173" s="123" t="s">
        <v>175</v>
      </c>
      <c r="CZ173" s="103" t="s">
        <v>143</v>
      </c>
      <c r="DA173" s="103" t="s">
        <v>144</v>
      </c>
      <c r="DB173" s="103"/>
      <c r="DC173" s="123" t="s">
        <v>146</v>
      </c>
      <c r="DD173" s="84"/>
      <c r="DE173" s="84"/>
      <c r="DF173" s="84"/>
      <c r="DG173" s="84"/>
      <c r="DH173" s="52"/>
      <c r="DI173" s="52"/>
      <c r="DJ173" s="52"/>
      <c r="DK173" s="52"/>
      <c r="DL173" s="52"/>
      <c r="DM173" s="52"/>
    </row>
    <row r="174" ht="25.5" customHeight="1">
      <c r="A174" s="124">
        <v>172.0</v>
      </c>
      <c r="B174" s="86" t="s">
        <v>120</v>
      </c>
      <c r="C174" s="87" t="s">
        <v>2235</v>
      </c>
      <c r="D174" s="142" t="s">
        <v>2236</v>
      </c>
      <c r="E174" s="89" t="s">
        <v>123</v>
      </c>
      <c r="F174" s="89" t="s">
        <v>197</v>
      </c>
      <c r="G174" s="90">
        <v>1.022969724E9</v>
      </c>
      <c r="H174" s="90">
        <v>4.0</v>
      </c>
      <c r="I174" s="89" t="s">
        <v>125</v>
      </c>
      <c r="J174" s="137">
        <v>33448.0</v>
      </c>
      <c r="K174" s="138">
        <v>29.0</v>
      </c>
      <c r="L174" s="139">
        <v>7.0</v>
      </c>
      <c r="M174" s="139">
        <v>1991.0</v>
      </c>
      <c r="N174" s="127" t="s">
        <v>198</v>
      </c>
      <c r="O174" s="87" t="s">
        <v>2237</v>
      </c>
      <c r="P174" s="92" t="s">
        <v>127</v>
      </c>
      <c r="Q174" s="87">
        <v>3.105742201E9</v>
      </c>
      <c r="R174" s="93" t="s">
        <v>2238</v>
      </c>
      <c r="S174" s="93" t="s">
        <v>2239</v>
      </c>
      <c r="T174" s="103" t="s">
        <v>155</v>
      </c>
      <c r="U174" s="92" t="s">
        <v>156</v>
      </c>
      <c r="V174" s="128" t="s">
        <v>157</v>
      </c>
      <c r="W174" s="88">
        <v>1.0</v>
      </c>
      <c r="X174" s="87" t="s">
        <v>218</v>
      </c>
      <c r="Y174" s="87" t="s">
        <v>218</v>
      </c>
      <c r="Z174" s="130" t="s">
        <v>1778</v>
      </c>
      <c r="AA174" s="87" t="s">
        <v>2240</v>
      </c>
      <c r="AB174" s="94" t="s">
        <v>130</v>
      </c>
      <c r="AC174" s="130" t="s">
        <v>161</v>
      </c>
      <c r="AD174" s="87" t="s">
        <v>1780</v>
      </c>
      <c r="AE174" s="95" t="s">
        <v>163</v>
      </c>
      <c r="AF174" s="131" t="s">
        <v>164</v>
      </c>
      <c r="AG174" s="97" t="s">
        <v>2241</v>
      </c>
      <c r="AH174" s="98">
        <v>5.035E7</v>
      </c>
      <c r="AI174" s="99">
        <v>44264.0</v>
      </c>
      <c r="AJ174" s="100">
        <v>57647.0</v>
      </c>
      <c r="AK174" s="101">
        <v>44281.0</v>
      </c>
      <c r="AL174" s="102">
        <v>44319.0</v>
      </c>
      <c r="AM174" s="102">
        <v>44561.0</v>
      </c>
      <c r="AN174" s="87">
        <v>7.0</v>
      </c>
      <c r="AO174" s="87">
        <v>29.0</v>
      </c>
      <c r="AP174" s="103" t="str">
        <f t="shared" si="23"/>
        <v>239</v>
      </c>
      <c r="AQ174" s="87" t="s">
        <v>2242</v>
      </c>
      <c r="AR174" s="104">
        <v>2.438E7</v>
      </c>
      <c r="AS174" s="104">
        <v>2650000.0</v>
      </c>
      <c r="AT174" s="106">
        <v>768.0</v>
      </c>
      <c r="AU174" s="105">
        <v>2.438E7</v>
      </c>
      <c r="AV174" s="183">
        <v>44291.0</v>
      </c>
      <c r="AW174" s="108" t="s">
        <v>2243</v>
      </c>
      <c r="AX174" s="145" t="s">
        <v>209</v>
      </c>
      <c r="AY174" s="102">
        <v>44289.0</v>
      </c>
      <c r="AZ174" s="146"/>
      <c r="BA174" s="146"/>
      <c r="BB174" s="146"/>
      <c r="BC174" s="146"/>
      <c r="BD174" s="146"/>
      <c r="BE174" s="146"/>
      <c r="BF174" s="146"/>
      <c r="BG174" s="146"/>
      <c r="BH174" s="102">
        <v>44319.0</v>
      </c>
      <c r="BI174" s="146"/>
      <c r="BJ174" s="102">
        <v>44561.0</v>
      </c>
      <c r="BK174" s="146"/>
      <c r="BL174" s="146"/>
      <c r="BM174" s="146"/>
      <c r="BN174" s="146"/>
      <c r="BO174" s="146"/>
      <c r="BP174" s="146"/>
      <c r="BQ174" s="146"/>
      <c r="BR174" s="146"/>
      <c r="BS174" s="146"/>
      <c r="BT174" s="146"/>
      <c r="BU174" s="132" t="s">
        <v>168</v>
      </c>
      <c r="BV174" s="133">
        <v>44561.0</v>
      </c>
      <c r="BW174" s="132">
        <v>69184.0</v>
      </c>
      <c r="BX174" s="134">
        <v>833333.0</v>
      </c>
      <c r="BY174" s="132">
        <v>1075.0</v>
      </c>
      <c r="BZ174" s="132">
        <v>1233.0</v>
      </c>
      <c r="CA174" s="132">
        <v>10.0</v>
      </c>
      <c r="CB174" s="133">
        <v>44571.0</v>
      </c>
      <c r="CC174" s="114" t="str">
        <f t="shared" si="1"/>
        <v>$ 24,380,000</v>
      </c>
      <c r="CD174" s="115" t="str">
        <f t="shared" si="20"/>
        <v>283</v>
      </c>
      <c r="CE174" s="94"/>
      <c r="CF174" s="162">
        <v>44571.0</v>
      </c>
      <c r="CG174" s="117" t="s">
        <v>169</v>
      </c>
      <c r="CH174" s="103" t="s">
        <v>1778</v>
      </c>
      <c r="CI174" s="118" t="s">
        <v>1524</v>
      </c>
      <c r="CJ174" s="84"/>
      <c r="CK174" s="84"/>
      <c r="CL174" s="101">
        <v>44281.0</v>
      </c>
      <c r="CM174" s="101">
        <v>44282.0</v>
      </c>
      <c r="CN174" s="119" t="s">
        <v>2244</v>
      </c>
      <c r="CO174" s="120" t="s">
        <v>2245</v>
      </c>
      <c r="CP174" s="121" t="s">
        <v>420</v>
      </c>
      <c r="CQ174" s="89" t="s">
        <v>2246</v>
      </c>
      <c r="CR174" s="108">
        <v>5.521282E7</v>
      </c>
      <c r="CS174" s="89" t="s">
        <v>2236</v>
      </c>
      <c r="CT174" s="102">
        <v>44319.0</v>
      </c>
      <c r="CU174" s="90">
        <v>823.0</v>
      </c>
      <c r="CV174" s="105">
        <v>2.1111666E7</v>
      </c>
      <c r="CW174" s="102">
        <v>44328.0</v>
      </c>
      <c r="CX174" s="123"/>
      <c r="CY174" s="123" t="s">
        <v>175</v>
      </c>
      <c r="CZ174" s="103" t="s">
        <v>143</v>
      </c>
      <c r="DA174" s="103" t="s">
        <v>205</v>
      </c>
      <c r="DB174" s="103"/>
      <c r="DC174" s="123" t="s">
        <v>146</v>
      </c>
      <c r="DD174" s="84"/>
      <c r="DE174" s="84"/>
      <c r="DF174" s="84"/>
      <c r="DG174" s="84"/>
      <c r="DH174" s="52"/>
      <c r="DI174" s="52"/>
      <c r="DJ174" s="52"/>
      <c r="DK174" s="52"/>
      <c r="DL174" s="52"/>
      <c r="DM174" s="52"/>
    </row>
    <row r="175" ht="25.5" customHeight="1">
      <c r="A175" s="124">
        <v>173.0</v>
      </c>
      <c r="B175" s="86" t="s">
        <v>120</v>
      </c>
      <c r="C175" s="87" t="s">
        <v>2247</v>
      </c>
      <c r="D175" s="88" t="s">
        <v>2248</v>
      </c>
      <c r="E175" s="89" t="s">
        <v>123</v>
      </c>
      <c r="F175" s="89" t="s">
        <v>197</v>
      </c>
      <c r="G175" s="90">
        <v>1.030581504E9</v>
      </c>
      <c r="H175" s="90">
        <v>2.0</v>
      </c>
      <c r="I175" s="89" t="s">
        <v>149</v>
      </c>
      <c r="J175" s="137">
        <v>33154.0</v>
      </c>
      <c r="K175" s="138">
        <v>8.0</v>
      </c>
      <c r="L175" s="139">
        <v>10.0</v>
      </c>
      <c r="M175" s="139">
        <v>1990.0</v>
      </c>
      <c r="N175" s="127" t="s">
        <v>198</v>
      </c>
      <c r="O175" s="87" t="s">
        <v>2249</v>
      </c>
      <c r="P175" s="92" t="s">
        <v>269</v>
      </c>
      <c r="Q175" s="87">
        <v>3.188661439E9</v>
      </c>
      <c r="R175" s="93" t="s">
        <v>2250</v>
      </c>
      <c r="S175" s="93" t="s">
        <v>2251</v>
      </c>
      <c r="T175" s="103" t="s">
        <v>2252</v>
      </c>
      <c r="U175" s="92" t="s">
        <v>156</v>
      </c>
      <c r="V175" s="128" t="s">
        <v>157</v>
      </c>
      <c r="W175" s="88">
        <v>1.0</v>
      </c>
      <c r="X175" s="87" t="s">
        <v>741</v>
      </c>
      <c r="Y175" s="87" t="s">
        <v>741</v>
      </c>
      <c r="Z175" s="130" t="s">
        <v>144</v>
      </c>
      <c r="AA175" s="155" t="s">
        <v>2253</v>
      </c>
      <c r="AB175" s="94" t="s">
        <v>130</v>
      </c>
      <c r="AC175" s="130" t="s">
        <v>161</v>
      </c>
      <c r="AD175" s="87" t="s">
        <v>1918</v>
      </c>
      <c r="AE175" s="95" t="s">
        <v>163</v>
      </c>
      <c r="AF175" s="131" t="s">
        <v>164</v>
      </c>
      <c r="AG175" s="97" t="s">
        <v>2254</v>
      </c>
      <c r="AH175" s="98">
        <v>9.2E7</v>
      </c>
      <c r="AI175" s="99">
        <v>44256.0</v>
      </c>
      <c r="AJ175" s="100">
        <v>55936.0</v>
      </c>
      <c r="AK175" s="101">
        <v>44280.0</v>
      </c>
      <c r="AL175" s="102">
        <v>44284.0</v>
      </c>
      <c r="AM175" s="102">
        <v>44561.0</v>
      </c>
      <c r="AN175" s="87">
        <v>9.0</v>
      </c>
      <c r="AO175" s="87">
        <v>3.0</v>
      </c>
      <c r="AP175" s="103" t="str">
        <f t="shared" si="23"/>
        <v>273</v>
      </c>
      <c r="AQ175" s="87" t="s">
        <v>1423</v>
      </c>
      <c r="AR175" s="104">
        <v>2.093E7</v>
      </c>
      <c r="AS175" s="104">
        <v>2300000.0</v>
      </c>
      <c r="AT175" s="106">
        <v>747.0</v>
      </c>
      <c r="AU175" s="104">
        <v>2.093E7</v>
      </c>
      <c r="AV175" s="107">
        <v>44284.0</v>
      </c>
      <c r="AW175" s="108" t="s">
        <v>2255</v>
      </c>
      <c r="AX175" s="84"/>
      <c r="AY175" s="84"/>
      <c r="AZ175" s="84"/>
      <c r="BA175" s="84"/>
      <c r="BB175" s="84"/>
      <c r="BC175" s="84"/>
      <c r="BD175" s="84"/>
      <c r="BE175" s="84"/>
      <c r="BF175" s="84"/>
      <c r="BG175" s="84"/>
      <c r="BH175" s="84"/>
      <c r="BI175" s="84"/>
      <c r="BJ175" s="84"/>
      <c r="BK175" s="84"/>
      <c r="BL175" s="84"/>
      <c r="BM175" s="84"/>
      <c r="BN175" s="84"/>
      <c r="BO175" s="84"/>
      <c r="BP175" s="84"/>
      <c r="BQ175" s="84"/>
      <c r="BR175" s="84"/>
      <c r="BS175" s="84"/>
      <c r="BT175" s="84"/>
      <c r="BU175" s="132"/>
      <c r="BV175" s="133"/>
      <c r="BW175" s="132"/>
      <c r="BX175" s="134"/>
      <c r="BY175" s="132"/>
      <c r="BZ175" s="132"/>
      <c r="CA175" s="132"/>
      <c r="CB175" s="133"/>
      <c r="CC175" s="114" t="str">
        <f t="shared" si="1"/>
        <v>$ 20,930,000</v>
      </c>
      <c r="CD175" s="115" t="str">
        <f t="shared" si="20"/>
        <v>273</v>
      </c>
      <c r="CE175" s="94"/>
      <c r="CF175" s="162">
        <v>44571.0</v>
      </c>
      <c r="CG175" s="117" t="s">
        <v>169</v>
      </c>
      <c r="CH175" s="103" t="s">
        <v>135</v>
      </c>
      <c r="CI175" s="118" t="s">
        <v>2256</v>
      </c>
      <c r="CJ175" s="84"/>
      <c r="CK175" s="84"/>
      <c r="CL175" s="101">
        <v>44280.0</v>
      </c>
      <c r="CM175" s="101">
        <v>44284.0</v>
      </c>
      <c r="CN175" s="119" t="s">
        <v>2257</v>
      </c>
      <c r="CO175" s="120" t="s">
        <v>2258</v>
      </c>
      <c r="CP175" s="121" t="s">
        <v>420</v>
      </c>
      <c r="CQ175" s="89"/>
      <c r="CR175" s="108"/>
      <c r="CS175" s="89"/>
      <c r="CT175" s="102"/>
      <c r="CU175" s="90"/>
      <c r="CV175" s="105"/>
      <c r="CW175" s="102"/>
      <c r="CX175" s="123"/>
      <c r="CY175" s="123" t="s">
        <v>175</v>
      </c>
      <c r="CZ175" s="103" t="s">
        <v>143</v>
      </c>
      <c r="DA175" s="103" t="s">
        <v>144</v>
      </c>
      <c r="DB175" s="103"/>
      <c r="DC175" s="123" t="s">
        <v>146</v>
      </c>
      <c r="DD175" s="84"/>
      <c r="DE175" s="84"/>
      <c r="DF175" s="84"/>
      <c r="DG175" s="84"/>
      <c r="DH175" s="52"/>
      <c r="DI175" s="52"/>
      <c r="DJ175" s="52"/>
      <c r="DK175" s="52"/>
      <c r="DL175" s="52"/>
      <c r="DM175" s="52"/>
    </row>
    <row r="176" ht="25.5" customHeight="1">
      <c r="A176" s="124">
        <v>174.0</v>
      </c>
      <c r="B176" s="86" t="s">
        <v>120</v>
      </c>
      <c r="C176" s="87" t="s">
        <v>2259</v>
      </c>
      <c r="D176" s="88" t="s">
        <v>2260</v>
      </c>
      <c r="E176" s="89" t="s">
        <v>123</v>
      </c>
      <c r="F176" s="89" t="s">
        <v>197</v>
      </c>
      <c r="G176" s="90">
        <v>7.9818349E7</v>
      </c>
      <c r="H176" s="90">
        <v>4.0</v>
      </c>
      <c r="I176" s="89" t="s">
        <v>149</v>
      </c>
      <c r="J176" s="137">
        <v>29784.0</v>
      </c>
      <c r="K176" s="138">
        <v>17.0</v>
      </c>
      <c r="L176" s="139">
        <v>7.0</v>
      </c>
      <c r="M176" s="139">
        <v>1981.0</v>
      </c>
      <c r="N176" s="127" t="s">
        <v>198</v>
      </c>
      <c r="O176" s="87" t="s">
        <v>2261</v>
      </c>
      <c r="P176" s="92" t="s">
        <v>127</v>
      </c>
      <c r="Q176" s="87">
        <v>3.004712176E9</v>
      </c>
      <c r="R176" s="93" t="s">
        <v>2262</v>
      </c>
      <c r="S176" s="93" t="s">
        <v>2263</v>
      </c>
      <c r="T176" s="103" t="s">
        <v>258</v>
      </c>
      <c r="U176" s="92" t="s">
        <v>184</v>
      </c>
      <c r="V176" s="128" t="s">
        <v>157</v>
      </c>
      <c r="W176" s="88">
        <v>2.0</v>
      </c>
      <c r="X176" s="87" t="s">
        <v>158</v>
      </c>
      <c r="Y176" s="184" t="e">
        <v>#N/A</v>
      </c>
      <c r="Z176" s="130" t="s">
        <v>479</v>
      </c>
      <c r="AA176" s="87" t="s">
        <v>2264</v>
      </c>
      <c r="AB176" s="94" t="s">
        <v>130</v>
      </c>
      <c r="AC176" s="130" t="s">
        <v>161</v>
      </c>
      <c r="AD176" s="87" t="s">
        <v>571</v>
      </c>
      <c r="AE176" s="95" t="s">
        <v>482</v>
      </c>
      <c r="AF176" s="131" t="s">
        <v>483</v>
      </c>
      <c r="AG176" s="97" t="s">
        <v>664</v>
      </c>
      <c r="AH176" s="98">
        <v>4.5E8</v>
      </c>
      <c r="AI176" s="99">
        <v>44246.0</v>
      </c>
      <c r="AJ176" s="100">
        <v>56423.0</v>
      </c>
      <c r="AK176" s="101">
        <v>44281.0</v>
      </c>
      <c r="AL176" s="102">
        <v>44284.0</v>
      </c>
      <c r="AM176" s="102">
        <v>44561.0</v>
      </c>
      <c r="AN176" s="87">
        <v>9.0</v>
      </c>
      <c r="AO176" s="87">
        <v>3.0</v>
      </c>
      <c r="AP176" s="103" t="str">
        <f t="shared" si="23"/>
        <v>273</v>
      </c>
      <c r="AQ176" s="87" t="s">
        <v>1423</v>
      </c>
      <c r="AR176" s="104">
        <v>4.55E7</v>
      </c>
      <c r="AS176" s="104">
        <v>5000000.0</v>
      </c>
      <c r="AT176" s="106">
        <v>745.0</v>
      </c>
      <c r="AU176" s="104">
        <v>4.55E7</v>
      </c>
      <c r="AV176" s="107">
        <v>44284.0</v>
      </c>
      <c r="AW176" s="108" t="s">
        <v>2265</v>
      </c>
      <c r="AX176" s="84"/>
      <c r="AY176" s="84"/>
      <c r="AZ176" s="84"/>
      <c r="BA176" s="84"/>
      <c r="BB176" s="84"/>
      <c r="BC176" s="84"/>
      <c r="BD176" s="84"/>
      <c r="BE176" s="84"/>
      <c r="BF176" s="84"/>
      <c r="BG176" s="84"/>
      <c r="BH176" s="84"/>
      <c r="BI176" s="84"/>
      <c r="BJ176" s="84"/>
      <c r="BK176" s="84"/>
      <c r="BL176" s="84"/>
      <c r="BM176" s="84"/>
      <c r="BN176" s="84"/>
      <c r="BO176" s="84"/>
      <c r="BP176" s="84"/>
      <c r="BQ176" s="84"/>
      <c r="BR176" s="84"/>
      <c r="BS176" s="84"/>
      <c r="BT176" s="84"/>
      <c r="BU176" s="132" t="s">
        <v>168</v>
      </c>
      <c r="BV176" s="133">
        <v>44559.0</v>
      </c>
      <c r="BW176" s="132">
        <v>69143.0</v>
      </c>
      <c r="BX176" s="134" t="s">
        <v>2266</v>
      </c>
      <c r="BY176" s="132">
        <v>901.0</v>
      </c>
      <c r="BZ176" s="132">
        <v>1163.0</v>
      </c>
      <c r="CA176" s="132">
        <v>10.0</v>
      </c>
      <c r="CB176" s="133">
        <v>44571.0</v>
      </c>
      <c r="CC176" s="114" t="str">
        <f t="shared" si="1"/>
        <v>$ 45,500,000</v>
      </c>
      <c r="CD176" s="115" t="str">
        <f t="shared" si="20"/>
        <v>280</v>
      </c>
      <c r="CE176" s="94"/>
      <c r="CF176" s="162">
        <v>44571.0</v>
      </c>
      <c r="CG176" s="117" t="s">
        <v>169</v>
      </c>
      <c r="CH176" s="103" t="s">
        <v>479</v>
      </c>
      <c r="CI176" s="118" t="s">
        <v>574</v>
      </c>
      <c r="CJ176" s="84"/>
      <c r="CK176" s="84"/>
      <c r="CL176" s="101">
        <v>44281.0</v>
      </c>
      <c r="CM176" s="101">
        <v>44284.0</v>
      </c>
      <c r="CN176" s="119" t="s">
        <v>2267</v>
      </c>
      <c r="CO176" s="120" t="s">
        <v>2268</v>
      </c>
      <c r="CP176" s="121" t="s">
        <v>309</v>
      </c>
      <c r="CQ176" s="89"/>
      <c r="CR176" s="108"/>
      <c r="CS176" s="89"/>
      <c r="CT176" s="102"/>
      <c r="CU176" s="90"/>
      <c r="CV176" s="105"/>
      <c r="CW176" s="102"/>
      <c r="CX176" s="123"/>
      <c r="CY176" s="123" t="s">
        <v>175</v>
      </c>
      <c r="CZ176" s="103" t="s">
        <v>143</v>
      </c>
      <c r="DA176" s="103" t="s">
        <v>144</v>
      </c>
      <c r="DB176" s="103"/>
      <c r="DC176" s="123" t="s">
        <v>146</v>
      </c>
      <c r="DD176" s="84"/>
      <c r="DE176" s="84"/>
      <c r="DF176" s="84"/>
      <c r="DG176" s="84"/>
      <c r="DH176" s="52"/>
      <c r="DI176" s="52"/>
      <c r="DJ176" s="52"/>
      <c r="DK176" s="52"/>
      <c r="DL176" s="52"/>
      <c r="DM176" s="52"/>
    </row>
    <row r="177" ht="25.5" customHeight="1">
      <c r="A177" s="124">
        <v>175.0</v>
      </c>
      <c r="B177" s="86" t="s">
        <v>120</v>
      </c>
      <c r="C177" s="87" t="s">
        <v>2269</v>
      </c>
      <c r="D177" s="88" t="s">
        <v>2270</v>
      </c>
      <c r="E177" s="89" t="s">
        <v>123</v>
      </c>
      <c r="F177" s="89" t="s">
        <v>197</v>
      </c>
      <c r="G177" s="90">
        <v>5.2202602E7</v>
      </c>
      <c r="H177" s="90">
        <v>0.0</v>
      </c>
      <c r="I177" s="89" t="s">
        <v>125</v>
      </c>
      <c r="J177" s="137">
        <v>26201.0</v>
      </c>
      <c r="K177" s="138">
        <v>25.0</v>
      </c>
      <c r="L177" s="139">
        <v>9.0</v>
      </c>
      <c r="M177" s="139">
        <v>1971.0</v>
      </c>
      <c r="N177" s="127" t="s">
        <v>198</v>
      </c>
      <c r="O177" s="87" t="s">
        <v>2271</v>
      </c>
      <c r="P177" s="92" t="s">
        <v>127</v>
      </c>
      <c r="Q177" s="87">
        <v>3.227526338E9</v>
      </c>
      <c r="R177" s="93" t="s">
        <v>2272</v>
      </c>
      <c r="S177" s="93" t="s">
        <v>2273</v>
      </c>
      <c r="T177" s="103" t="s">
        <v>803</v>
      </c>
      <c r="U177" s="92" t="s">
        <v>272</v>
      </c>
      <c r="V177" s="128" t="s">
        <v>157</v>
      </c>
      <c r="W177" s="88">
        <v>4.0</v>
      </c>
      <c r="X177" s="87" t="s">
        <v>741</v>
      </c>
      <c r="Y177" s="117" t="s">
        <v>741</v>
      </c>
      <c r="Z177" s="130" t="s">
        <v>697</v>
      </c>
      <c r="AA177" s="87" t="s">
        <v>2274</v>
      </c>
      <c r="AB177" s="94" t="s">
        <v>130</v>
      </c>
      <c r="AC177" s="130" t="s">
        <v>161</v>
      </c>
      <c r="AD177" s="87" t="s">
        <v>2140</v>
      </c>
      <c r="AE177" s="95" t="s">
        <v>286</v>
      </c>
      <c r="AF177" s="131" t="s">
        <v>287</v>
      </c>
      <c r="AG177" s="97" t="s">
        <v>2153</v>
      </c>
      <c r="AH177" s="98">
        <v>3.762E8</v>
      </c>
      <c r="AI177" s="99">
        <v>44274.0</v>
      </c>
      <c r="AJ177" s="100">
        <v>57836.0</v>
      </c>
      <c r="AK177" s="101">
        <v>44281.0</v>
      </c>
      <c r="AL177" s="102">
        <v>44286.0</v>
      </c>
      <c r="AM177" s="102">
        <v>44559.0</v>
      </c>
      <c r="AN177" s="87">
        <v>9.0</v>
      </c>
      <c r="AO177" s="87">
        <v>0.0</v>
      </c>
      <c r="AP177" s="87">
        <v>270.0</v>
      </c>
      <c r="AQ177" s="87" t="s">
        <v>1746</v>
      </c>
      <c r="AR177" s="104">
        <v>1.98E7</v>
      </c>
      <c r="AS177" s="104">
        <v>2200000.0</v>
      </c>
      <c r="AT177" s="106">
        <v>737.0</v>
      </c>
      <c r="AU177" s="104">
        <v>1.98E7</v>
      </c>
      <c r="AV177" s="107">
        <v>44284.0</v>
      </c>
      <c r="AW177" s="108" t="s">
        <v>2275</v>
      </c>
      <c r="AX177" s="84"/>
      <c r="AY177" s="84"/>
      <c r="AZ177" s="84"/>
      <c r="BA177" s="84"/>
      <c r="BB177" s="84"/>
      <c r="BC177" s="84"/>
      <c r="BD177" s="84"/>
      <c r="BE177" s="84"/>
      <c r="BF177" s="84"/>
      <c r="BG177" s="84"/>
      <c r="BH177" s="84"/>
      <c r="BI177" s="84"/>
      <c r="BJ177" s="84"/>
      <c r="BK177" s="84"/>
      <c r="BL177" s="84"/>
      <c r="BM177" s="84"/>
      <c r="BN177" s="84"/>
      <c r="BO177" s="84"/>
      <c r="BP177" s="84"/>
      <c r="BQ177" s="84"/>
      <c r="BR177" s="84"/>
      <c r="BS177" s="84"/>
      <c r="BT177" s="84"/>
      <c r="BU177" s="132"/>
      <c r="BV177" s="133"/>
      <c r="BW177" s="132"/>
      <c r="BX177" s="134"/>
      <c r="BY177" s="132"/>
      <c r="BZ177" s="132"/>
      <c r="CA177" s="132"/>
      <c r="CB177" s="133"/>
      <c r="CC177" s="114" t="str">
        <f t="shared" si="1"/>
        <v>$ 19,800,000</v>
      </c>
      <c r="CD177" s="115" t="str">
        <f t="shared" si="20"/>
        <v>273</v>
      </c>
      <c r="CE177" s="94"/>
      <c r="CF177" s="162">
        <v>44561.0</v>
      </c>
      <c r="CG177" s="117" t="s">
        <v>136</v>
      </c>
      <c r="CH177" s="103" t="s">
        <v>697</v>
      </c>
      <c r="CI177" s="130" t="s">
        <v>2144</v>
      </c>
      <c r="CJ177" s="84"/>
      <c r="CK177" s="84"/>
      <c r="CL177" s="101">
        <v>44281.0</v>
      </c>
      <c r="CM177" s="101">
        <v>44284.0</v>
      </c>
      <c r="CN177" s="119" t="s">
        <v>2276</v>
      </c>
      <c r="CO177" s="120" t="s">
        <v>2277</v>
      </c>
      <c r="CP177" s="121" t="s">
        <v>309</v>
      </c>
      <c r="CQ177" s="89"/>
      <c r="CR177" s="108"/>
      <c r="CS177" s="89"/>
      <c r="CT177" s="102"/>
      <c r="CU177" s="90"/>
      <c r="CV177" s="105"/>
      <c r="CW177" s="102"/>
      <c r="CX177" s="123"/>
      <c r="CY177" s="123" t="s">
        <v>175</v>
      </c>
      <c r="CZ177" s="103" t="s">
        <v>143</v>
      </c>
      <c r="DA177" s="103" t="s">
        <v>144</v>
      </c>
      <c r="DB177" s="103"/>
      <c r="DC177" s="123" t="s">
        <v>146</v>
      </c>
      <c r="DD177" s="84"/>
      <c r="DE177" s="84"/>
      <c r="DF177" s="84"/>
      <c r="DG177" s="84"/>
      <c r="DH177" s="52"/>
      <c r="DI177" s="52"/>
      <c r="DJ177" s="52"/>
      <c r="DK177" s="52"/>
      <c r="DL177" s="52"/>
      <c r="DM177" s="52"/>
    </row>
    <row r="178" ht="25.5" customHeight="1">
      <c r="A178" s="124">
        <v>176.0</v>
      </c>
      <c r="B178" s="86" t="s">
        <v>120</v>
      </c>
      <c r="C178" s="87" t="s">
        <v>2278</v>
      </c>
      <c r="D178" s="88" t="s">
        <v>2279</v>
      </c>
      <c r="E178" s="89" t="s">
        <v>123</v>
      </c>
      <c r="F178" s="89" t="s">
        <v>197</v>
      </c>
      <c r="G178" s="90">
        <v>5.3128964E7</v>
      </c>
      <c r="H178" s="90">
        <v>9.0</v>
      </c>
      <c r="I178" s="89" t="s">
        <v>125</v>
      </c>
      <c r="J178" s="163">
        <v>30990.0</v>
      </c>
      <c r="K178" s="164">
        <v>4.0</v>
      </c>
      <c r="L178" s="165">
        <v>11.0</v>
      </c>
      <c r="M178" s="165">
        <v>1984.0</v>
      </c>
      <c r="N178" s="127" t="s">
        <v>2280</v>
      </c>
      <c r="O178" s="87" t="s">
        <v>2281</v>
      </c>
      <c r="P178" s="92" t="s">
        <v>127</v>
      </c>
      <c r="Q178" s="87">
        <v>3.183347649E9</v>
      </c>
      <c r="R178" s="93" t="s">
        <v>2282</v>
      </c>
      <c r="S178" s="93" t="s">
        <v>2283</v>
      </c>
      <c r="T178" s="103" t="s">
        <v>2284</v>
      </c>
      <c r="U178" s="92" t="s">
        <v>184</v>
      </c>
      <c r="V178" s="128" t="s">
        <v>157</v>
      </c>
      <c r="W178" s="88">
        <v>3.0</v>
      </c>
      <c r="X178" s="87" t="s">
        <v>218</v>
      </c>
      <c r="Y178" s="117" t="s">
        <v>2285</v>
      </c>
      <c r="Z178" s="130" t="s">
        <v>137</v>
      </c>
      <c r="AA178" s="87" t="s">
        <v>2286</v>
      </c>
      <c r="AB178" s="94" t="s">
        <v>130</v>
      </c>
      <c r="AC178" s="130" t="s">
        <v>161</v>
      </c>
      <c r="AD178" s="87" t="s">
        <v>2287</v>
      </c>
      <c r="AE178" s="95" t="s">
        <v>163</v>
      </c>
      <c r="AF178" s="131" t="s">
        <v>164</v>
      </c>
      <c r="AG178" s="97" t="s">
        <v>2288</v>
      </c>
      <c r="AH178" s="98">
        <v>2.9E7</v>
      </c>
      <c r="AI178" s="99">
        <v>44264.0</v>
      </c>
      <c r="AJ178" s="100">
        <v>55919.0</v>
      </c>
      <c r="AK178" s="101">
        <v>44281.0</v>
      </c>
      <c r="AL178" s="102">
        <v>44284.0</v>
      </c>
      <c r="AM178" s="102">
        <v>44561.0</v>
      </c>
      <c r="AN178" s="87">
        <v>9.0</v>
      </c>
      <c r="AO178" s="87">
        <v>3.0</v>
      </c>
      <c r="AP178" s="103" t="str">
        <f t="shared" ref="AP178:AP184" si="24">(AN178*30)+AO178</f>
        <v>273</v>
      </c>
      <c r="AQ178" s="87" t="s">
        <v>1423</v>
      </c>
      <c r="AR178" s="104">
        <v>2.6389998E7</v>
      </c>
      <c r="AS178" s="104">
        <v>2900000.0</v>
      </c>
      <c r="AT178" s="106" t="s">
        <v>2289</v>
      </c>
      <c r="AU178" s="104">
        <v>2.6389998E7</v>
      </c>
      <c r="AV178" s="107">
        <v>44284.0</v>
      </c>
      <c r="AW178" s="108" t="s">
        <v>2290</v>
      </c>
      <c r="AX178" s="84"/>
      <c r="AY178" s="84"/>
      <c r="AZ178" s="84"/>
      <c r="BA178" s="84"/>
      <c r="BB178" s="84"/>
      <c r="BC178" s="84"/>
      <c r="BD178" s="84"/>
      <c r="BE178" s="84"/>
      <c r="BF178" s="84"/>
      <c r="BG178" s="84"/>
      <c r="BH178" s="84"/>
      <c r="BI178" s="84"/>
      <c r="BJ178" s="84"/>
      <c r="BK178" s="84"/>
      <c r="BL178" s="84"/>
      <c r="BM178" s="84"/>
      <c r="BN178" s="84"/>
      <c r="BO178" s="84"/>
      <c r="BP178" s="84"/>
      <c r="BQ178" s="84"/>
      <c r="BR178" s="84"/>
      <c r="BS178" s="84"/>
      <c r="BT178" s="84"/>
      <c r="BU178" s="132" t="s">
        <v>168</v>
      </c>
      <c r="BV178" s="133">
        <v>44561.0</v>
      </c>
      <c r="BW178" s="132">
        <v>64497.0</v>
      </c>
      <c r="BX178" s="134">
        <v>966660.0</v>
      </c>
      <c r="BY178" s="132">
        <v>1076.0</v>
      </c>
      <c r="BZ178" s="132">
        <v>1225.0</v>
      </c>
      <c r="CA178" s="132">
        <v>10.0</v>
      </c>
      <c r="CB178" s="133">
        <v>44571.0</v>
      </c>
      <c r="CC178" s="114" t="str">
        <f t="shared" si="1"/>
        <v>$ 26,389,998</v>
      </c>
      <c r="CD178" s="115" t="str">
        <f t="shared" si="20"/>
        <v>283</v>
      </c>
      <c r="CE178" s="94"/>
      <c r="CF178" s="141">
        <v>44571.0</v>
      </c>
      <c r="CG178" s="117" t="s">
        <v>169</v>
      </c>
      <c r="CH178" s="103" t="s">
        <v>137</v>
      </c>
      <c r="CI178" s="118" t="s">
        <v>1214</v>
      </c>
      <c r="CJ178" s="84"/>
      <c r="CK178" s="84"/>
      <c r="CL178" s="101">
        <v>44281.0</v>
      </c>
      <c r="CM178" s="101">
        <v>44284.0</v>
      </c>
      <c r="CN178" s="119" t="s">
        <v>2291</v>
      </c>
      <c r="CO178" s="120" t="s">
        <v>2292</v>
      </c>
      <c r="CP178" s="121" t="s">
        <v>1123</v>
      </c>
      <c r="CQ178" s="89"/>
      <c r="CR178" s="108"/>
      <c r="CS178" s="89"/>
      <c r="CT178" s="102"/>
      <c r="CU178" s="90"/>
      <c r="CV178" s="105"/>
      <c r="CW178" s="102"/>
      <c r="CX178" s="123"/>
      <c r="CY178" s="123" t="s">
        <v>175</v>
      </c>
      <c r="CZ178" s="103" t="s">
        <v>143</v>
      </c>
      <c r="DA178" s="103" t="s">
        <v>144</v>
      </c>
      <c r="DB178" s="103"/>
      <c r="DC178" s="123" t="s">
        <v>146</v>
      </c>
      <c r="DD178" s="84"/>
      <c r="DE178" s="84"/>
      <c r="DF178" s="84"/>
      <c r="DG178" s="84"/>
      <c r="DH178" s="52"/>
      <c r="DI178" s="52"/>
      <c r="DJ178" s="52"/>
      <c r="DK178" s="52"/>
      <c r="DL178" s="52"/>
      <c r="DM178" s="52"/>
    </row>
    <row r="179" ht="25.5" customHeight="1">
      <c r="A179" s="124">
        <v>177.0</v>
      </c>
      <c r="B179" s="86" t="s">
        <v>120</v>
      </c>
      <c r="C179" s="87" t="s">
        <v>2293</v>
      </c>
      <c r="D179" s="88" t="s">
        <v>2294</v>
      </c>
      <c r="E179" s="89" t="s">
        <v>123</v>
      </c>
      <c r="F179" s="89" t="s">
        <v>197</v>
      </c>
      <c r="G179" s="90">
        <v>1.023034275E9</v>
      </c>
      <c r="H179" s="90">
        <v>1.0</v>
      </c>
      <c r="I179" s="89" t="s">
        <v>125</v>
      </c>
      <c r="J179" s="137">
        <v>36245.0</v>
      </c>
      <c r="K179" s="138">
        <v>26.0</v>
      </c>
      <c r="L179" s="139">
        <v>3.0</v>
      </c>
      <c r="M179" s="139">
        <v>1999.0</v>
      </c>
      <c r="N179" s="166" t="s">
        <v>198</v>
      </c>
      <c r="O179" s="87" t="s">
        <v>2295</v>
      </c>
      <c r="P179" s="92" t="s">
        <v>127</v>
      </c>
      <c r="Q179" s="87">
        <v>3.105036053E9</v>
      </c>
      <c r="R179" s="93" t="s">
        <v>2296</v>
      </c>
      <c r="S179" s="93" t="s">
        <v>2297</v>
      </c>
      <c r="T179" s="103" t="s">
        <v>1073</v>
      </c>
      <c r="U179" s="92" t="s">
        <v>272</v>
      </c>
      <c r="V179" s="128" t="s">
        <v>157</v>
      </c>
      <c r="W179" s="88">
        <v>1.0</v>
      </c>
      <c r="X179" s="87" t="s">
        <v>741</v>
      </c>
      <c r="Y179" s="117" t="s">
        <v>741</v>
      </c>
      <c r="Z179" s="130" t="s">
        <v>144</v>
      </c>
      <c r="AA179" s="87" t="s">
        <v>2298</v>
      </c>
      <c r="AB179" s="94" t="s">
        <v>130</v>
      </c>
      <c r="AC179" s="130" t="s">
        <v>161</v>
      </c>
      <c r="AD179" s="87" t="s">
        <v>1918</v>
      </c>
      <c r="AE179" s="95" t="s">
        <v>163</v>
      </c>
      <c r="AF179" s="131" t="s">
        <v>164</v>
      </c>
      <c r="AG179" s="97" t="s">
        <v>2254</v>
      </c>
      <c r="AH179" s="98">
        <v>9.2E7</v>
      </c>
      <c r="AI179" s="99">
        <v>44256.0</v>
      </c>
      <c r="AJ179" s="100">
        <v>55936.0</v>
      </c>
      <c r="AK179" s="101">
        <v>44282.0</v>
      </c>
      <c r="AL179" s="102">
        <v>44284.0</v>
      </c>
      <c r="AM179" s="102">
        <v>44561.0</v>
      </c>
      <c r="AN179" s="87">
        <v>9.0</v>
      </c>
      <c r="AO179" s="87">
        <v>3.0</v>
      </c>
      <c r="AP179" s="103" t="str">
        <f t="shared" si="24"/>
        <v>273</v>
      </c>
      <c r="AQ179" s="87" t="s">
        <v>1423</v>
      </c>
      <c r="AR179" s="104">
        <v>2.093E7</v>
      </c>
      <c r="AS179" s="104">
        <v>2300000.0</v>
      </c>
      <c r="AT179" s="106" t="s">
        <v>2299</v>
      </c>
      <c r="AU179" s="104">
        <v>2.093E7</v>
      </c>
      <c r="AV179" s="107">
        <v>44284.0</v>
      </c>
      <c r="AW179" s="108" t="s">
        <v>2300</v>
      </c>
      <c r="AX179" s="84"/>
      <c r="AY179" s="84"/>
      <c r="AZ179" s="84"/>
      <c r="BA179" s="84"/>
      <c r="BB179" s="84"/>
      <c r="BC179" s="84"/>
      <c r="BD179" s="84"/>
      <c r="BE179" s="84"/>
      <c r="BF179" s="84"/>
      <c r="BG179" s="84"/>
      <c r="BH179" s="84"/>
      <c r="BI179" s="84"/>
      <c r="BJ179" s="84"/>
      <c r="BK179" s="84"/>
      <c r="BL179" s="84"/>
      <c r="BM179" s="84"/>
      <c r="BN179" s="84"/>
      <c r="BO179" s="84"/>
      <c r="BP179" s="84"/>
      <c r="BQ179" s="84"/>
      <c r="BR179" s="84"/>
      <c r="BS179" s="84"/>
      <c r="BT179" s="84"/>
      <c r="BU179" s="132"/>
      <c r="BV179" s="133"/>
      <c r="BW179" s="132"/>
      <c r="BX179" s="134"/>
      <c r="BY179" s="132"/>
      <c r="BZ179" s="132"/>
      <c r="CA179" s="132"/>
      <c r="CB179" s="133"/>
      <c r="CC179" s="114" t="str">
        <f t="shared" si="1"/>
        <v>$ 20,930,000</v>
      </c>
      <c r="CD179" s="115" t="str">
        <f t="shared" si="20"/>
        <v>270</v>
      </c>
      <c r="CE179" s="94"/>
      <c r="CF179" s="162">
        <v>44561.0</v>
      </c>
      <c r="CG179" s="117" t="s">
        <v>136</v>
      </c>
      <c r="CH179" s="103" t="s">
        <v>224</v>
      </c>
      <c r="CI179" s="118" t="s">
        <v>225</v>
      </c>
      <c r="CJ179" s="84"/>
      <c r="CK179" s="84"/>
      <c r="CL179" s="101">
        <v>44282.0</v>
      </c>
      <c r="CM179" s="101">
        <v>44284.0</v>
      </c>
      <c r="CN179" s="119" t="s">
        <v>2301</v>
      </c>
      <c r="CO179" s="120" t="s">
        <v>2302</v>
      </c>
      <c r="CP179" s="121" t="s">
        <v>294</v>
      </c>
      <c r="CQ179" s="89"/>
      <c r="CR179" s="108"/>
      <c r="CS179" s="89"/>
      <c r="CT179" s="102"/>
      <c r="CU179" s="90"/>
      <c r="CV179" s="105"/>
      <c r="CW179" s="102"/>
      <c r="CX179" s="123"/>
      <c r="CY179" s="123" t="s">
        <v>175</v>
      </c>
      <c r="CZ179" s="103" t="s">
        <v>143</v>
      </c>
      <c r="DA179" s="103" t="s">
        <v>144</v>
      </c>
      <c r="DB179" s="103"/>
      <c r="DC179" s="123" t="s">
        <v>146</v>
      </c>
      <c r="DD179" s="84"/>
      <c r="DE179" s="84"/>
      <c r="DF179" s="84"/>
      <c r="DG179" s="84"/>
      <c r="DH179" s="52"/>
      <c r="DI179" s="52"/>
      <c r="DJ179" s="52"/>
      <c r="DK179" s="52"/>
      <c r="DL179" s="52"/>
      <c r="DM179" s="52"/>
    </row>
    <row r="180" ht="25.5" customHeight="1">
      <c r="A180" s="124">
        <v>178.0</v>
      </c>
      <c r="B180" s="86" t="s">
        <v>120</v>
      </c>
      <c r="C180" s="87" t="s">
        <v>2303</v>
      </c>
      <c r="D180" s="88" t="s">
        <v>2304</v>
      </c>
      <c r="E180" s="89" t="s">
        <v>123</v>
      </c>
      <c r="F180" s="89" t="s">
        <v>197</v>
      </c>
      <c r="G180" s="90">
        <v>5882020.0</v>
      </c>
      <c r="H180" s="90">
        <v>1.0</v>
      </c>
      <c r="I180" s="89" t="s">
        <v>149</v>
      </c>
      <c r="J180" s="137">
        <v>21232.0</v>
      </c>
      <c r="K180" s="138">
        <v>16.0</v>
      </c>
      <c r="L180" s="139">
        <v>2.0</v>
      </c>
      <c r="M180" s="139">
        <v>1958.0</v>
      </c>
      <c r="N180" s="166" t="s">
        <v>2305</v>
      </c>
      <c r="O180" s="87" t="s">
        <v>2306</v>
      </c>
      <c r="P180" s="92" t="s">
        <v>127</v>
      </c>
      <c r="Q180" s="87">
        <v>3.203887326E9</v>
      </c>
      <c r="R180" s="93" t="s">
        <v>2307</v>
      </c>
      <c r="S180" s="93" t="s">
        <v>1294</v>
      </c>
      <c r="T180" s="103" t="s">
        <v>1073</v>
      </c>
      <c r="U180" s="92" t="s">
        <v>272</v>
      </c>
      <c r="V180" s="128" t="s">
        <v>157</v>
      </c>
      <c r="W180" s="88">
        <v>4.0</v>
      </c>
      <c r="X180" s="87" t="s">
        <v>741</v>
      </c>
      <c r="Y180" s="117" t="s">
        <v>741</v>
      </c>
      <c r="Z180" s="130" t="s">
        <v>697</v>
      </c>
      <c r="AA180" s="87" t="s">
        <v>2308</v>
      </c>
      <c r="AB180" s="94" t="s">
        <v>130</v>
      </c>
      <c r="AC180" s="130" t="s">
        <v>161</v>
      </c>
      <c r="AD180" s="87" t="s">
        <v>2140</v>
      </c>
      <c r="AE180" s="95" t="s">
        <v>286</v>
      </c>
      <c r="AF180" s="131" t="s">
        <v>287</v>
      </c>
      <c r="AG180" s="97" t="s">
        <v>2153</v>
      </c>
      <c r="AH180" s="98">
        <v>3.762E8</v>
      </c>
      <c r="AI180" s="99">
        <v>44274.0</v>
      </c>
      <c r="AJ180" s="100">
        <v>57836.0</v>
      </c>
      <c r="AK180" s="101">
        <v>44281.0</v>
      </c>
      <c r="AL180" s="102">
        <v>44285.0</v>
      </c>
      <c r="AM180" s="102">
        <v>44558.0</v>
      </c>
      <c r="AN180" s="87">
        <v>9.0</v>
      </c>
      <c r="AO180" s="87">
        <v>0.0</v>
      </c>
      <c r="AP180" s="103" t="str">
        <f t="shared" si="24"/>
        <v>270</v>
      </c>
      <c r="AQ180" s="87" t="s">
        <v>1746</v>
      </c>
      <c r="AR180" s="104">
        <v>1.98E7</v>
      </c>
      <c r="AS180" s="104">
        <v>2200000.0</v>
      </c>
      <c r="AT180" s="106">
        <v>738.0</v>
      </c>
      <c r="AU180" s="104">
        <v>1.98E7</v>
      </c>
      <c r="AV180" s="102">
        <v>44284.0</v>
      </c>
      <c r="AW180" s="108" t="s">
        <v>2309</v>
      </c>
      <c r="AX180" s="84"/>
      <c r="AY180" s="84"/>
      <c r="AZ180" s="84"/>
      <c r="BA180" s="84"/>
      <c r="BB180" s="84"/>
      <c r="BC180" s="84"/>
      <c r="BD180" s="84"/>
      <c r="BE180" s="84"/>
      <c r="BF180" s="84"/>
      <c r="BG180" s="84"/>
      <c r="BH180" s="84"/>
      <c r="BI180" s="84"/>
      <c r="BJ180" s="84"/>
      <c r="BK180" s="84"/>
      <c r="BL180" s="84"/>
      <c r="BM180" s="84"/>
      <c r="BN180" s="84"/>
      <c r="BO180" s="84"/>
      <c r="BP180" s="84"/>
      <c r="BQ180" s="84"/>
      <c r="BR180" s="84"/>
      <c r="BS180" s="84"/>
      <c r="BT180" s="84"/>
      <c r="BU180" s="132" t="s">
        <v>168</v>
      </c>
      <c r="BV180" s="133">
        <v>44558.0</v>
      </c>
      <c r="BW180" s="132">
        <v>66393.0</v>
      </c>
      <c r="BX180" s="134">
        <v>880000.0</v>
      </c>
      <c r="BY180" s="132">
        <v>844.0</v>
      </c>
      <c r="BZ180" s="132">
        <v>1124.0</v>
      </c>
      <c r="CA180" s="132">
        <v>12.0</v>
      </c>
      <c r="CB180" s="133">
        <v>44571.0</v>
      </c>
      <c r="CC180" s="114" t="str">
        <f t="shared" si="1"/>
        <v>$ 19,800,000</v>
      </c>
      <c r="CD180" s="115" t="str">
        <f t="shared" si="20"/>
        <v>282</v>
      </c>
      <c r="CE180" s="94"/>
      <c r="CF180" s="162">
        <v>44571.0</v>
      </c>
      <c r="CG180" s="117" t="s">
        <v>169</v>
      </c>
      <c r="CH180" s="103" t="s">
        <v>697</v>
      </c>
      <c r="CI180" s="130" t="s">
        <v>2144</v>
      </c>
      <c r="CJ180" s="84"/>
      <c r="CK180" s="84"/>
      <c r="CL180" s="101">
        <v>44281.0</v>
      </c>
      <c r="CM180" s="101">
        <v>44284.0</v>
      </c>
      <c r="CN180" s="119" t="s">
        <v>2310</v>
      </c>
      <c r="CO180" s="120" t="s">
        <v>2311</v>
      </c>
      <c r="CP180" s="121" t="s">
        <v>309</v>
      </c>
      <c r="CQ180" s="89"/>
      <c r="CR180" s="108"/>
      <c r="CS180" s="89"/>
      <c r="CT180" s="102"/>
      <c r="CU180" s="90"/>
      <c r="CV180" s="105"/>
      <c r="CW180" s="102"/>
      <c r="CX180" s="123"/>
      <c r="CY180" s="123" t="s">
        <v>175</v>
      </c>
      <c r="CZ180" s="103" t="s">
        <v>143</v>
      </c>
      <c r="DA180" s="103" t="s">
        <v>144</v>
      </c>
      <c r="DB180" s="103"/>
      <c r="DC180" s="123" t="s">
        <v>146</v>
      </c>
      <c r="DD180" s="84"/>
      <c r="DE180" s="84"/>
      <c r="DF180" s="84"/>
      <c r="DG180" s="84"/>
      <c r="DH180" s="52"/>
      <c r="DI180" s="52"/>
      <c r="DJ180" s="52"/>
      <c r="DK180" s="52"/>
      <c r="DL180" s="52"/>
      <c r="DM180" s="52"/>
    </row>
    <row r="181" ht="25.5" customHeight="1">
      <c r="A181" s="124">
        <v>179.0</v>
      </c>
      <c r="B181" s="86" t="s">
        <v>120</v>
      </c>
      <c r="C181" s="87" t="s">
        <v>2312</v>
      </c>
      <c r="D181" s="88" t="s">
        <v>2313</v>
      </c>
      <c r="E181" s="89" t="s">
        <v>123</v>
      </c>
      <c r="F181" s="89" t="s">
        <v>197</v>
      </c>
      <c r="G181" s="90">
        <v>7.9817331E7</v>
      </c>
      <c r="H181" s="90">
        <v>8.0</v>
      </c>
      <c r="I181" s="89" t="s">
        <v>149</v>
      </c>
      <c r="J181" s="137">
        <v>29522.0</v>
      </c>
      <c r="K181" s="138">
        <v>28.0</v>
      </c>
      <c r="L181" s="139">
        <v>10.0</v>
      </c>
      <c r="M181" s="139">
        <v>1980.0</v>
      </c>
      <c r="N181" s="127" t="s">
        <v>198</v>
      </c>
      <c r="O181" s="87" t="s">
        <v>2314</v>
      </c>
      <c r="P181" s="92" t="s">
        <v>127</v>
      </c>
      <c r="Q181" s="87">
        <v>3.138161128E9</v>
      </c>
      <c r="R181" s="93" t="s">
        <v>2315</v>
      </c>
      <c r="S181" s="93" t="s">
        <v>1294</v>
      </c>
      <c r="T181" s="103" t="s">
        <v>2252</v>
      </c>
      <c r="U181" s="92" t="s">
        <v>233</v>
      </c>
      <c r="V181" s="128" t="s">
        <v>157</v>
      </c>
      <c r="W181" s="88">
        <v>4.0</v>
      </c>
      <c r="X181" s="87" t="s">
        <v>741</v>
      </c>
      <c r="Y181" s="117" t="s">
        <v>741</v>
      </c>
      <c r="Z181" s="130" t="s">
        <v>697</v>
      </c>
      <c r="AA181" s="87" t="s">
        <v>2316</v>
      </c>
      <c r="AB181" s="94" t="s">
        <v>130</v>
      </c>
      <c r="AC181" s="130" t="s">
        <v>161</v>
      </c>
      <c r="AD181" s="87" t="s">
        <v>2140</v>
      </c>
      <c r="AE181" s="95" t="s">
        <v>286</v>
      </c>
      <c r="AF181" s="131" t="s">
        <v>287</v>
      </c>
      <c r="AG181" s="97" t="s">
        <v>2153</v>
      </c>
      <c r="AH181" s="98">
        <v>3.762E8</v>
      </c>
      <c r="AI181" s="99">
        <v>44274.0</v>
      </c>
      <c r="AJ181" s="100">
        <v>57836.0</v>
      </c>
      <c r="AK181" s="101">
        <v>44281.0</v>
      </c>
      <c r="AL181" s="102">
        <v>44285.0</v>
      </c>
      <c r="AM181" s="102">
        <v>44558.0</v>
      </c>
      <c r="AN181" s="87">
        <v>9.0</v>
      </c>
      <c r="AO181" s="87">
        <v>0.0</v>
      </c>
      <c r="AP181" s="103" t="str">
        <f t="shared" si="24"/>
        <v>270</v>
      </c>
      <c r="AQ181" s="87" t="s">
        <v>1746</v>
      </c>
      <c r="AR181" s="104">
        <v>1.98E7</v>
      </c>
      <c r="AS181" s="104">
        <v>2200000.0</v>
      </c>
      <c r="AT181" s="106">
        <v>736.0</v>
      </c>
      <c r="AU181" s="104">
        <v>1.98E7</v>
      </c>
      <c r="AV181" s="107">
        <v>44284.0</v>
      </c>
      <c r="AW181" s="108" t="s">
        <v>2317</v>
      </c>
      <c r="AX181" s="84"/>
      <c r="AY181" s="84"/>
      <c r="AZ181" s="84"/>
      <c r="BA181" s="84"/>
      <c r="BB181" s="84"/>
      <c r="BC181" s="84"/>
      <c r="BD181" s="84"/>
      <c r="BE181" s="84"/>
      <c r="BF181" s="84"/>
      <c r="BG181" s="84"/>
      <c r="BH181" s="102"/>
      <c r="BI181" s="84"/>
      <c r="BJ181" s="102"/>
      <c r="BK181" s="84"/>
      <c r="BL181" s="84"/>
      <c r="BM181" s="84"/>
      <c r="BN181" s="84"/>
      <c r="BO181" s="84"/>
      <c r="BP181" s="84"/>
      <c r="BQ181" s="84"/>
      <c r="BR181" s="84"/>
      <c r="BS181" s="84"/>
      <c r="BT181" s="84"/>
      <c r="BU181" s="132" t="s">
        <v>168</v>
      </c>
      <c r="BV181" s="133">
        <v>44558.0</v>
      </c>
      <c r="BW181" s="132">
        <v>66392.0</v>
      </c>
      <c r="BX181" s="134">
        <v>880000.0</v>
      </c>
      <c r="BY181" s="132">
        <v>862.0</v>
      </c>
      <c r="BZ181" s="132">
        <v>1123.0</v>
      </c>
      <c r="CA181" s="132">
        <v>12.0</v>
      </c>
      <c r="CB181" s="133">
        <v>44571.0</v>
      </c>
      <c r="CC181" s="114" t="str">
        <f t="shared" si="1"/>
        <v>$ 19,800,000</v>
      </c>
      <c r="CD181" s="115" t="str">
        <f t="shared" si="20"/>
        <v>285</v>
      </c>
      <c r="CE181" s="94"/>
      <c r="CF181" s="162">
        <v>44571.0</v>
      </c>
      <c r="CG181" s="117" t="s">
        <v>169</v>
      </c>
      <c r="CH181" s="103" t="s">
        <v>697</v>
      </c>
      <c r="CI181" s="130" t="s">
        <v>2144</v>
      </c>
      <c r="CJ181" s="84"/>
      <c r="CK181" s="84"/>
      <c r="CL181" s="101">
        <v>44281.0</v>
      </c>
      <c r="CM181" s="101">
        <v>44284.0</v>
      </c>
      <c r="CN181" s="119" t="s">
        <v>2318</v>
      </c>
      <c r="CO181" s="120" t="s">
        <v>2319</v>
      </c>
      <c r="CP181" s="121" t="s">
        <v>309</v>
      </c>
      <c r="CQ181" s="89"/>
      <c r="CR181" s="108"/>
      <c r="CS181" s="89"/>
      <c r="CT181" s="102"/>
      <c r="CU181" s="90"/>
      <c r="CV181" s="105"/>
      <c r="CW181" s="102"/>
      <c r="CX181" s="123"/>
      <c r="CY181" s="123" t="s">
        <v>175</v>
      </c>
      <c r="CZ181" s="103" t="s">
        <v>143</v>
      </c>
      <c r="DA181" s="103" t="s">
        <v>144</v>
      </c>
      <c r="DB181" s="103"/>
      <c r="DC181" s="123" t="s">
        <v>146</v>
      </c>
      <c r="DD181" s="84"/>
      <c r="DE181" s="84"/>
      <c r="DF181" s="84"/>
      <c r="DG181" s="84"/>
      <c r="DH181" s="52"/>
      <c r="DI181" s="52"/>
      <c r="DJ181" s="52"/>
      <c r="DK181" s="52"/>
      <c r="DL181" s="52"/>
      <c r="DM181" s="52"/>
    </row>
    <row r="182" ht="25.5" customHeight="1">
      <c r="A182" s="124">
        <v>180.0</v>
      </c>
      <c r="B182" s="86" t="s">
        <v>120</v>
      </c>
      <c r="C182" s="87" t="s">
        <v>2320</v>
      </c>
      <c r="D182" s="142" t="s">
        <v>2321</v>
      </c>
      <c r="E182" s="89" t="s">
        <v>123</v>
      </c>
      <c r="F182" s="89" t="s">
        <v>197</v>
      </c>
      <c r="G182" s="90">
        <v>1.121927645E9</v>
      </c>
      <c r="H182" s="90">
        <v>1.0</v>
      </c>
      <c r="I182" s="89" t="s">
        <v>125</v>
      </c>
      <c r="J182" s="137">
        <v>34958.0</v>
      </c>
      <c r="K182" s="138">
        <v>16.0</v>
      </c>
      <c r="L182" s="139">
        <v>9.0</v>
      </c>
      <c r="M182" s="139">
        <v>1995.0</v>
      </c>
      <c r="N182" s="127" t="s">
        <v>150</v>
      </c>
      <c r="O182" s="94" t="s">
        <v>2322</v>
      </c>
      <c r="P182" s="103" t="s">
        <v>1999</v>
      </c>
      <c r="Q182" s="94">
        <v>3.142317263E9</v>
      </c>
      <c r="R182" s="176" t="s">
        <v>2323</v>
      </c>
      <c r="S182" s="93" t="s">
        <v>2324</v>
      </c>
      <c r="T182" s="103" t="s">
        <v>803</v>
      </c>
      <c r="U182" s="103" t="s">
        <v>272</v>
      </c>
      <c r="V182" s="128" t="s">
        <v>157</v>
      </c>
      <c r="W182" s="88">
        <v>1.0</v>
      </c>
      <c r="X182" s="87" t="s">
        <v>158</v>
      </c>
      <c r="Y182" s="117" t="s">
        <v>300</v>
      </c>
      <c r="Z182" s="130" t="s">
        <v>205</v>
      </c>
      <c r="AA182" s="87" t="s">
        <v>2325</v>
      </c>
      <c r="AB182" s="94" t="s">
        <v>130</v>
      </c>
      <c r="AC182" s="130" t="s">
        <v>161</v>
      </c>
      <c r="AD182" s="87" t="s">
        <v>2326</v>
      </c>
      <c r="AE182" s="95" t="s">
        <v>163</v>
      </c>
      <c r="AF182" s="131" t="s">
        <v>164</v>
      </c>
      <c r="AG182" s="97" t="s">
        <v>2327</v>
      </c>
      <c r="AH182" s="98">
        <v>9.9E7</v>
      </c>
      <c r="AI182" s="99">
        <v>44281.0</v>
      </c>
      <c r="AJ182" s="100">
        <v>57649.0</v>
      </c>
      <c r="AK182" s="101">
        <v>44281.0</v>
      </c>
      <c r="AL182" s="102">
        <v>44284.0</v>
      </c>
      <c r="AM182" s="102">
        <v>44556.0</v>
      </c>
      <c r="AN182" s="87">
        <v>9.0</v>
      </c>
      <c r="AO182" s="87">
        <v>3.0</v>
      </c>
      <c r="AP182" s="103" t="str">
        <f t="shared" si="24"/>
        <v>273</v>
      </c>
      <c r="AQ182" s="87" t="s">
        <v>1423</v>
      </c>
      <c r="AR182" s="104">
        <v>4.95E7</v>
      </c>
      <c r="AS182" s="104">
        <v>5500000.0</v>
      </c>
      <c r="AT182" s="106" t="s">
        <v>2328</v>
      </c>
      <c r="AU182" s="104">
        <v>4.95E7</v>
      </c>
      <c r="AV182" s="107">
        <v>44284.0</v>
      </c>
      <c r="AW182" s="108" t="s">
        <v>2329</v>
      </c>
      <c r="AX182" s="145" t="s">
        <v>209</v>
      </c>
      <c r="AY182" s="102">
        <v>44336.0</v>
      </c>
      <c r="AZ182" s="146"/>
      <c r="BA182" s="146"/>
      <c r="BB182" s="146"/>
      <c r="BC182" s="146"/>
      <c r="BD182" s="146"/>
      <c r="BE182" s="146"/>
      <c r="BF182" s="146"/>
      <c r="BG182" s="146"/>
      <c r="BH182" s="102">
        <v>44336.0</v>
      </c>
      <c r="BI182" s="146"/>
      <c r="BJ182" s="102">
        <v>44556.0</v>
      </c>
      <c r="BK182" s="146" t="s">
        <v>209</v>
      </c>
      <c r="BL182" s="102">
        <v>44355.0</v>
      </c>
      <c r="BM182" s="146"/>
      <c r="BN182" s="146"/>
      <c r="BO182" s="146"/>
      <c r="BP182" s="146"/>
      <c r="BQ182" s="146"/>
      <c r="BR182" s="146"/>
      <c r="BS182" s="102">
        <v>44356.0</v>
      </c>
      <c r="BT182" s="102">
        <v>44556.0</v>
      </c>
      <c r="BU182" s="132" t="s">
        <v>168</v>
      </c>
      <c r="BV182" s="133">
        <v>44556.0</v>
      </c>
      <c r="BW182" s="132">
        <v>68147.0</v>
      </c>
      <c r="BX182" s="134">
        <v>733333.0</v>
      </c>
      <c r="BY182" s="132">
        <v>839.0</v>
      </c>
      <c r="BZ182" s="132">
        <v>1094.0</v>
      </c>
      <c r="CA182" s="132">
        <v>4.0</v>
      </c>
      <c r="CB182" s="133">
        <v>44561.0</v>
      </c>
      <c r="CC182" s="114" t="str">
        <f t="shared" si="1"/>
        <v>$ 49,500,000</v>
      </c>
      <c r="CD182" s="115" t="str">
        <f t="shared" si="20"/>
        <v>277</v>
      </c>
      <c r="CE182" s="94"/>
      <c r="CF182" s="162">
        <v>44561.0</v>
      </c>
      <c r="CG182" s="117" t="s">
        <v>2330</v>
      </c>
      <c r="CH182" s="103" t="s">
        <v>205</v>
      </c>
      <c r="CI182" s="118" t="s">
        <v>196</v>
      </c>
      <c r="CJ182" s="84"/>
      <c r="CK182" s="84"/>
      <c r="CL182" s="101">
        <v>44281.0</v>
      </c>
      <c r="CM182" s="101">
        <v>44284.0</v>
      </c>
      <c r="CN182" s="119" t="s">
        <v>2331</v>
      </c>
      <c r="CO182" s="120" t="s">
        <v>2332</v>
      </c>
      <c r="CP182" s="121" t="s">
        <v>309</v>
      </c>
      <c r="CQ182" s="89" t="s">
        <v>2333</v>
      </c>
      <c r="CR182" s="108" t="s">
        <v>2334</v>
      </c>
      <c r="CS182" s="89" t="s">
        <v>2335</v>
      </c>
      <c r="CT182" s="102" t="s">
        <v>2336</v>
      </c>
      <c r="CU182" s="185">
        <v>832.0</v>
      </c>
      <c r="CV182" s="105">
        <v>3.9966667E7</v>
      </c>
      <c r="CW182" s="102">
        <v>44343.0</v>
      </c>
      <c r="CX182" s="123"/>
      <c r="CY182" s="123" t="s">
        <v>175</v>
      </c>
      <c r="CZ182" s="103" t="s">
        <v>143</v>
      </c>
      <c r="DA182" s="103" t="s">
        <v>144</v>
      </c>
      <c r="DB182" s="103"/>
      <c r="DC182" s="123" t="s">
        <v>146</v>
      </c>
      <c r="DD182" s="84"/>
      <c r="DE182" s="84"/>
      <c r="DF182" s="84"/>
      <c r="DG182" s="84"/>
      <c r="DH182" s="52"/>
      <c r="DI182" s="52"/>
      <c r="DJ182" s="52"/>
      <c r="DK182" s="52"/>
      <c r="DL182" s="52"/>
      <c r="DM182" s="52"/>
    </row>
    <row r="183" ht="25.5" customHeight="1">
      <c r="A183" s="124">
        <v>181.0</v>
      </c>
      <c r="B183" s="86" t="s">
        <v>120</v>
      </c>
      <c r="C183" s="87" t="s">
        <v>2337</v>
      </c>
      <c r="D183" s="88" t="s">
        <v>2338</v>
      </c>
      <c r="E183" s="89" t="s">
        <v>123</v>
      </c>
      <c r="F183" s="89" t="s">
        <v>197</v>
      </c>
      <c r="G183" s="90">
        <v>1.018442877E9</v>
      </c>
      <c r="H183" s="90">
        <v>5.0</v>
      </c>
      <c r="I183" s="89" t="s">
        <v>125</v>
      </c>
      <c r="J183" s="137">
        <v>33321.0</v>
      </c>
      <c r="K183" s="138">
        <v>24.0</v>
      </c>
      <c r="L183" s="139">
        <v>3.0</v>
      </c>
      <c r="M183" s="139">
        <v>1991.0</v>
      </c>
      <c r="N183" s="166" t="s">
        <v>198</v>
      </c>
      <c r="O183" s="87" t="s">
        <v>2339</v>
      </c>
      <c r="P183" s="92" t="s">
        <v>127</v>
      </c>
      <c r="Q183" s="87">
        <v>3.104948493E9</v>
      </c>
      <c r="R183" s="93" t="s">
        <v>2340</v>
      </c>
      <c r="S183" s="93" t="s">
        <v>2341</v>
      </c>
      <c r="T183" s="103" t="s">
        <v>155</v>
      </c>
      <c r="U183" s="92" t="s">
        <v>233</v>
      </c>
      <c r="V183" s="128" t="s">
        <v>157</v>
      </c>
      <c r="W183" s="88">
        <v>3.0</v>
      </c>
      <c r="X183" s="87" t="s">
        <v>158</v>
      </c>
      <c r="Y183" s="117" t="s">
        <v>2342</v>
      </c>
      <c r="Z183" s="130" t="s">
        <v>2343</v>
      </c>
      <c r="AA183" s="87" t="s">
        <v>2344</v>
      </c>
      <c r="AB183" s="94" t="s">
        <v>130</v>
      </c>
      <c r="AC183" s="130" t="s">
        <v>161</v>
      </c>
      <c r="AD183" s="87" t="s">
        <v>2345</v>
      </c>
      <c r="AE183" s="95" t="s">
        <v>1518</v>
      </c>
      <c r="AF183" s="131" t="s">
        <v>1519</v>
      </c>
      <c r="AG183" s="97" t="s">
        <v>2346</v>
      </c>
      <c r="AH183" s="98">
        <v>4.3E7</v>
      </c>
      <c r="AI183" s="99">
        <v>44266.0</v>
      </c>
      <c r="AJ183" s="100">
        <v>56872.0</v>
      </c>
      <c r="AK183" s="101">
        <v>44284.0</v>
      </c>
      <c r="AL183" s="102">
        <v>44285.0</v>
      </c>
      <c r="AM183" s="102">
        <v>44561.0</v>
      </c>
      <c r="AN183" s="87">
        <v>9.0</v>
      </c>
      <c r="AO183" s="87">
        <v>3.0</v>
      </c>
      <c r="AP183" s="103" t="str">
        <f t="shared" si="24"/>
        <v>273</v>
      </c>
      <c r="AQ183" s="87" t="s">
        <v>1423</v>
      </c>
      <c r="AR183" s="104">
        <v>3.8986667E7</v>
      </c>
      <c r="AS183" s="104">
        <v>4300000.0</v>
      </c>
      <c r="AT183" s="106" t="s">
        <v>2347</v>
      </c>
      <c r="AU183" s="104">
        <v>3.8986667E7</v>
      </c>
      <c r="AV183" s="107">
        <v>44284.0</v>
      </c>
      <c r="AW183" s="108" t="s">
        <v>2348</v>
      </c>
      <c r="AX183" s="84"/>
      <c r="AY183" s="84"/>
      <c r="AZ183" s="84"/>
      <c r="BA183" s="84"/>
      <c r="BB183" s="84"/>
      <c r="BC183" s="84"/>
      <c r="BD183" s="84"/>
      <c r="BE183" s="84"/>
      <c r="BF183" s="84"/>
      <c r="BG183" s="84"/>
      <c r="BH183" s="84"/>
      <c r="BI183" s="84"/>
      <c r="BJ183" s="84"/>
      <c r="BK183" s="84"/>
      <c r="BL183" s="84"/>
      <c r="BM183" s="84"/>
      <c r="BN183" s="84"/>
      <c r="BO183" s="84"/>
      <c r="BP183" s="84"/>
      <c r="BQ183" s="84"/>
      <c r="BR183" s="84"/>
      <c r="BS183" s="84"/>
      <c r="BT183" s="84"/>
      <c r="BU183" s="132" t="s">
        <v>168</v>
      </c>
      <c r="BV183" s="133">
        <v>44561.0</v>
      </c>
      <c r="BW183" s="132">
        <v>69149.0</v>
      </c>
      <c r="BX183" s="134">
        <v>1433333.0</v>
      </c>
      <c r="BY183" s="132">
        <v>1005.0</v>
      </c>
      <c r="BZ183" s="132">
        <v>1271.0</v>
      </c>
      <c r="CA183" s="132">
        <v>10.0</v>
      </c>
      <c r="CB183" s="133">
        <v>44571.0</v>
      </c>
      <c r="CC183" s="114" t="str">
        <f t="shared" si="1"/>
        <v>$ 38,986,667</v>
      </c>
      <c r="CD183" s="115" t="str">
        <f t="shared" si="20"/>
        <v>283</v>
      </c>
      <c r="CE183" s="94"/>
      <c r="CF183" s="162">
        <v>44571.0</v>
      </c>
      <c r="CG183" s="117" t="s">
        <v>169</v>
      </c>
      <c r="CH183" s="103" t="s">
        <v>160</v>
      </c>
      <c r="CI183" s="118" t="s">
        <v>192</v>
      </c>
      <c r="CJ183" s="84"/>
      <c r="CK183" s="84"/>
      <c r="CL183" s="101">
        <v>44284.0</v>
      </c>
      <c r="CM183" s="101">
        <v>44285.0</v>
      </c>
      <c r="CN183" s="119" t="s">
        <v>2349</v>
      </c>
      <c r="CO183" s="120" t="s">
        <v>2350</v>
      </c>
      <c r="CP183" s="121" t="s">
        <v>174</v>
      </c>
      <c r="CQ183" s="89"/>
      <c r="CR183" s="108"/>
      <c r="CS183" s="89"/>
      <c r="CT183" s="102"/>
      <c r="CU183" s="90"/>
      <c r="CV183" s="105"/>
      <c r="CW183" s="102"/>
      <c r="CX183" s="123"/>
      <c r="CY183" s="123" t="s">
        <v>175</v>
      </c>
      <c r="CZ183" s="103" t="s">
        <v>143</v>
      </c>
      <c r="DA183" s="103" t="s">
        <v>144</v>
      </c>
      <c r="DB183" s="103"/>
      <c r="DC183" s="123" t="s">
        <v>146</v>
      </c>
      <c r="DD183" s="84"/>
      <c r="DE183" s="84"/>
      <c r="DF183" s="84"/>
      <c r="DG183" s="84"/>
      <c r="DH183" s="52"/>
      <c r="DI183" s="52"/>
      <c r="DJ183" s="52"/>
      <c r="DK183" s="52"/>
      <c r="DL183" s="52"/>
      <c r="DM183" s="52"/>
    </row>
    <row r="184" ht="25.5" customHeight="1">
      <c r="A184" s="124">
        <v>182.0</v>
      </c>
      <c r="B184" s="86" t="s">
        <v>120</v>
      </c>
      <c r="C184" s="87" t="s">
        <v>2351</v>
      </c>
      <c r="D184" s="88" t="s">
        <v>2352</v>
      </c>
      <c r="E184" s="89" t="s">
        <v>123</v>
      </c>
      <c r="F184" s="89" t="s">
        <v>197</v>
      </c>
      <c r="G184" s="90">
        <v>1.023016806E9</v>
      </c>
      <c r="H184" s="90">
        <v>4.0</v>
      </c>
      <c r="I184" s="89" t="s">
        <v>125</v>
      </c>
      <c r="J184" s="137">
        <v>35338.0</v>
      </c>
      <c r="K184" s="138">
        <v>30.0</v>
      </c>
      <c r="L184" s="139">
        <v>9.0</v>
      </c>
      <c r="M184" s="139">
        <v>1996.0</v>
      </c>
      <c r="N184" s="166" t="s">
        <v>198</v>
      </c>
      <c r="O184" s="87" t="s">
        <v>2353</v>
      </c>
      <c r="P184" s="92" t="s">
        <v>127</v>
      </c>
      <c r="Q184" s="87">
        <v>3.142699647E9</v>
      </c>
      <c r="R184" s="93" t="s">
        <v>2354</v>
      </c>
      <c r="S184" s="93" t="s">
        <v>2355</v>
      </c>
      <c r="T184" s="103" t="s">
        <v>183</v>
      </c>
      <c r="U184" s="103" t="s">
        <v>272</v>
      </c>
      <c r="V184" s="128" t="s">
        <v>157</v>
      </c>
      <c r="W184" s="88">
        <v>1.0</v>
      </c>
      <c r="X184" s="87" t="s">
        <v>741</v>
      </c>
      <c r="Y184" s="117" t="s">
        <v>741</v>
      </c>
      <c r="Z184" s="130" t="s">
        <v>533</v>
      </c>
      <c r="AA184" s="155" t="s">
        <v>2356</v>
      </c>
      <c r="AB184" s="94" t="s">
        <v>130</v>
      </c>
      <c r="AC184" s="130" t="s">
        <v>161</v>
      </c>
      <c r="AD184" s="87" t="s">
        <v>843</v>
      </c>
      <c r="AE184" s="95" t="s">
        <v>163</v>
      </c>
      <c r="AF184" s="131" t="s">
        <v>164</v>
      </c>
      <c r="AG184" s="97" t="s">
        <v>722</v>
      </c>
      <c r="AH184" s="98">
        <v>7.5E7</v>
      </c>
      <c r="AI184" s="99">
        <v>44249.0</v>
      </c>
      <c r="AJ184" s="100">
        <v>55943.0</v>
      </c>
      <c r="AK184" s="101">
        <v>44284.0</v>
      </c>
      <c r="AL184" s="102">
        <v>44285.0</v>
      </c>
      <c r="AM184" s="102">
        <v>44561.0</v>
      </c>
      <c r="AN184" s="87">
        <v>9.0</v>
      </c>
      <c r="AO184" s="87">
        <v>3.0</v>
      </c>
      <c r="AP184" s="103" t="str">
        <f t="shared" si="24"/>
        <v>273</v>
      </c>
      <c r="AQ184" s="87" t="s">
        <v>1423</v>
      </c>
      <c r="AR184" s="104">
        <v>2.2666667E7</v>
      </c>
      <c r="AS184" s="104">
        <v>2500000.0</v>
      </c>
      <c r="AT184" s="106" t="s">
        <v>2357</v>
      </c>
      <c r="AU184" s="104">
        <v>2.2666667E7</v>
      </c>
      <c r="AV184" s="107">
        <v>44284.0</v>
      </c>
      <c r="AW184" s="108" t="s">
        <v>2358</v>
      </c>
      <c r="AX184" s="84"/>
      <c r="AY184" s="84"/>
      <c r="AZ184" s="84"/>
      <c r="BA184" s="84"/>
      <c r="BB184" s="84"/>
      <c r="BC184" s="84"/>
      <c r="BD184" s="84"/>
      <c r="BE184" s="84"/>
      <c r="BF184" s="84"/>
      <c r="BG184" s="84"/>
      <c r="BH184" s="84"/>
      <c r="BI184" s="84"/>
      <c r="BJ184" s="84"/>
      <c r="BK184" s="84"/>
      <c r="BL184" s="84"/>
      <c r="BM184" s="84"/>
      <c r="BN184" s="84"/>
      <c r="BO184" s="84"/>
      <c r="BP184" s="84"/>
      <c r="BQ184" s="84"/>
      <c r="BR184" s="84"/>
      <c r="BS184" s="84"/>
      <c r="BT184" s="84"/>
      <c r="BU184" s="132" t="s">
        <v>168</v>
      </c>
      <c r="BV184" s="133">
        <v>44558.0</v>
      </c>
      <c r="BW184" s="132">
        <v>64502.0</v>
      </c>
      <c r="BX184" s="134">
        <v>833333.0</v>
      </c>
      <c r="BY184" s="132">
        <v>902.0</v>
      </c>
      <c r="BZ184" s="132">
        <v>1155.0</v>
      </c>
      <c r="CA184" s="132">
        <v>10.0</v>
      </c>
      <c r="CB184" s="133">
        <v>44571.0</v>
      </c>
      <c r="CC184" s="114" t="str">
        <f t="shared" si="1"/>
        <v>$ 22,666,667</v>
      </c>
      <c r="CD184" s="115" t="str">
        <f t="shared" si="20"/>
        <v>280</v>
      </c>
      <c r="CE184" s="94"/>
      <c r="CF184" s="162">
        <v>44571.0</v>
      </c>
      <c r="CG184" s="117" t="s">
        <v>169</v>
      </c>
      <c r="CH184" s="103" t="s">
        <v>170</v>
      </c>
      <c r="CI184" s="118" t="s">
        <v>249</v>
      </c>
      <c r="CJ184" s="84"/>
      <c r="CK184" s="84"/>
      <c r="CL184" s="101">
        <v>44284.0</v>
      </c>
      <c r="CM184" s="101">
        <v>44285.0</v>
      </c>
      <c r="CN184" s="119" t="s">
        <v>2359</v>
      </c>
      <c r="CO184" s="120" t="s">
        <v>2360</v>
      </c>
      <c r="CP184" s="121" t="s">
        <v>736</v>
      </c>
      <c r="CQ184" s="89"/>
      <c r="CR184" s="108"/>
      <c r="CS184" s="89"/>
      <c r="CT184" s="102"/>
      <c r="CU184" s="90"/>
      <c r="CV184" s="105"/>
      <c r="CW184" s="102"/>
      <c r="CX184" s="118"/>
      <c r="CY184" s="123" t="s">
        <v>175</v>
      </c>
      <c r="CZ184" s="103" t="s">
        <v>143</v>
      </c>
      <c r="DA184" s="103" t="s">
        <v>144</v>
      </c>
      <c r="DB184" s="103"/>
      <c r="DC184" s="123" t="s">
        <v>146</v>
      </c>
      <c r="DD184" s="84"/>
      <c r="DE184" s="84"/>
      <c r="DF184" s="84"/>
      <c r="DG184" s="84"/>
      <c r="DH184" s="52"/>
      <c r="DI184" s="52"/>
      <c r="DJ184" s="52"/>
      <c r="DK184" s="52"/>
      <c r="DL184" s="52"/>
      <c r="DM184" s="52"/>
    </row>
    <row r="185" ht="25.5" customHeight="1">
      <c r="A185" s="124">
        <v>183.0</v>
      </c>
      <c r="B185" s="86" t="s">
        <v>120</v>
      </c>
      <c r="C185" s="87" t="s">
        <v>2361</v>
      </c>
      <c r="D185" s="88" t="s">
        <v>2362</v>
      </c>
      <c r="E185" s="89" t="s">
        <v>123</v>
      </c>
      <c r="F185" s="89" t="s">
        <v>197</v>
      </c>
      <c r="G185" s="90">
        <v>1.022994791E9</v>
      </c>
      <c r="H185" s="90">
        <v>3.0</v>
      </c>
      <c r="I185" s="89" t="s">
        <v>125</v>
      </c>
      <c r="J185" s="137">
        <v>34437.0</v>
      </c>
      <c r="K185" s="138">
        <v>13.0</v>
      </c>
      <c r="L185" s="139">
        <v>4.0</v>
      </c>
      <c r="M185" s="139">
        <v>1994.0</v>
      </c>
      <c r="N185" s="166" t="s">
        <v>198</v>
      </c>
      <c r="O185" s="87" t="s">
        <v>2363</v>
      </c>
      <c r="P185" s="92" t="s">
        <v>127</v>
      </c>
      <c r="Q185" s="87">
        <v>3.138117025E9</v>
      </c>
      <c r="R185" s="93" t="s">
        <v>2364</v>
      </c>
      <c r="S185" s="93" t="s">
        <v>1294</v>
      </c>
      <c r="T185" s="103" t="s">
        <v>803</v>
      </c>
      <c r="U185" s="92" t="s">
        <v>184</v>
      </c>
      <c r="V185" s="128" t="s">
        <v>157</v>
      </c>
      <c r="W185" s="88">
        <v>4.0</v>
      </c>
      <c r="X185" s="87" t="s">
        <v>741</v>
      </c>
      <c r="Y185" s="117" t="s">
        <v>741</v>
      </c>
      <c r="Z185" s="130" t="s">
        <v>697</v>
      </c>
      <c r="AA185" s="155" t="s">
        <v>2365</v>
      </c>
      <c r="AB185" s="94" t="s">
        <v>130</v>
      </c>
      <c r="AC185" s="130" t="s">
        <v>161</v>
      </c>
      <c r="AD185" s="87" t="s">
        <v>2140</v>
      </c>
      <c r="AE185" s="95" t="s">
        <v>286</v>
      </c>
      <c r="AF185" s="131" t="s">
        <v>287</v>
      </c>
      <c r="AG185" s="97" t="s">
        <v>722</v>
      </c>
      <c r="AH185" s="98">
        <v>7.5E7</v>
      </c>
      <c r="AI185" s="99">
        <v>44249.0</v>
      </c>
      <c r="AJ185" s="100">
        <v>57836.0</v>
      </c>
      <c r="AK185" s="101">
        <v>44284.0</v>
      </c>
      <c r="AL185" s="102">
        <v>44285.0</v>
      </c>
      <c r="AM185" s="102">
        <v>44558.0</v>
      </c>
      <c r="AN185" s="87">
        <v>9.0</v>
      </c>
      <c r="AO185" s="87">
        <v>0.0</v>
      </c>
      <c r="AP185" s="87">
        <v>270.0</v>
      </c>
      <c r="AQ185" s="87" t="s">
        <v>1746</v>
      </c>
      <c r="AR185" s="104">
        <v>1.98E7</v>
      </c>
      <c r="AS185" s="104">
        <v>2200000.0</v>
      </c>
      <c r="AT185" s="106">
        <v>742.0</v>
      </c>
      <c r="AU185" s="104">
        <v>1.98E7</v>
      </c>
      <c r="AV185" s="107">
        <v>44285.0</v>
      </c>
      <c r="AW185" s="108" t="s">
        <v>441</v>
      </c>
      <c r="AX185" s="84"/>
      <c r="AY185" s="84"/>
      <c r="AZ185" s="84"/>
      <c r="BA185" s="84"/>
      <c r="BB185" s="84"/>
      <c r="BC185" s="84"/>
      <c r="BD185" s="84"/>
      <c r="BE185" s="84"/>
      <c r="BF185" s="84"/>
      <c r="BG185" s="84"/>
      <c r="BH185" s="84"/>
      <c r="BI185" s="84"/>
      <c r="BJ185" s="84"/>
      <c r="BK185" s="84"/>
      <c r="BL185" s="84"/>
      <c r="BM185" s="84"/>
      <c r="BN185" s="84"/>
      <c r="BO185" s="84"/>
      <c r="BP185" s="84"/>
      <c r="BQ185" s="84"/>
      <c r="BR185" s="84"/>
      <c r="BS185" s="84"/>
      <c r="BT185" s="84"/>
      <c r="BU185" s="132" t="s">
        <v>168</v>
      </c>
      <c r="BV185" s="133">
        <v>44558.0</v>
      </c>
      <c r="BW185" s="132">
        <v>66391.0</v>
      </c>
      <c r="BX185" s="134">
        <v>880000.0</v>
      </c>
      <c r="BY185" s="132">
        <v>861.0</v>
      </c>
      <c r="BZ185" s="132">
        <v>1122.0</v>
      </c>
      <c r="CA185" s="132">
        <v>12.0</v>
      </c>
      <c r="CB185" s="133">
        <v>44571.0</v>
      </c>
      <c r="CC185" s="114" t="str">
        <f t="shared" si="1"/>
        <v>$ 19,800,000</v>
      </c>
      <c r="CD185" s="115" t="str">
        <f t="shared" si="20"/>
        <v>284</v>
      </c>
      <c r="CE185" s="94"/>
      <c r="CF185" s="162">
        <v>44571.0</v>
      </c>
      <c r="CG185" s="117" t="s">
        <v>169</v>
      </c>
      <c r="CH185" s="103" t="s">
        <v>697</v>
      </c>
      <c r="CI185" s="130" t="s">
        <v>2144</v>
      </c>
      <c r="CJ185" s="84"/>
      <c r="CK185" s="84"/>
      <c r="CL185" s="101">
        <v>44284.0</v>
      </c>
      <c r="CM185" s="101">
        <v>44285.0</v>
      </c>
      <c r="CN185" s="119" t="s">
        <v>2366</v>
      </c>
      <c r="CO185" s="120" t="s">
        <v>2367</v>
      </c>
      <c r="CP185" s="121" t="s">
        <v>736</v>
      </c>
      <c r="CQ185" s="89"/>
      <c r="CR185" s="108"/>
      <c r="CS185" s="89"/>
      <c r="CT185" s="102"/>
      <c r="CU185" s="90"/>
      <c r="CV185" s="105"/>
      <c r="CW185" s="102"/>
      <c r="CX185" s="123"/>
      <c r="CY185" s="123" t="s">
        <v>175</v>
      </c>
      <c r="CZ185" s="103" t="s">
        <v>143</v>
      </c>
      <c r="DA185" s="103" t="s">
        <v>144</v>
      </c>
      <c r="DB185" s="103"/>
      <c r="DC185" s="123" t="s">
        <v>146</v>
      </c>
      <c r="DD185" s="84"/>
      <c r="DE185" s="84"/>
      <c r="DF185" s="84"/>
      <c r="DG185" s="84"/>
      <c r="DH185" s="52"/>
      <c r="DI185" s="52"/>
      <c r="DJ185" s="52"/>
      <c r="DK185" s="52"/>
      <c r="DL185" s="52"/>
      <c r="DM185" s="52"/>
    </row>
    <row r="186" ht="25.5" customHeight="1">
      <c r="A186" s="124">
        <v>184.0</v>
      </c>
      <c r="B186" s="86" t="s">
        <v>120</v>
      </c>
      <c r="C186" s="87" t="s">
        <v>2368</v>
      </c>
      <c r="D186" s="88" t="s">
        <v>2369</v>
      </c>
      <c r="E186" s="89" t="s">
        <v>123</v>
      </c>
      <c r="F186" s="89" t="s">
        <v>197</v>
      </c>
      <c r="G186" s="90">
        <v>1.023002735E9</v>
      </c>
      <c r="H186" s="90">
        <v>9.0</v>
      </c>
      <c r="I186" s="89" t="s">
        <v>125</v>
      </c>
      <c r="J186" s="137">
        <v>34829.0</v>
      </c>
      <c r="K186" s="138">
        <v>10.0</v>
      </c>
      <c r="L186" s="139">
        <v>5.0</v>
      </c>
      <c r="M186" s="139">
        <v>1995.0</v>
      </c>
      <c r="N186" s="166" t="s">
        <v>198</v>
      </c>
      <c r="O186" s="87" t="s">
        <v>2370</v>
      </c>
      <c r="P186" s="92" t="s">
        <v>127</v>
      </c>
      <c r="Q186" s="87">
        <v>3.213309011E9</v>
      </c>
      <c r="R186" s="93" t="s">
        <v>2371</v>
      </c>
      <c r="S186" s="93" t="s">
        <v>2372</v>
      </c>
      <c r="T186" s="103" t="s">
        <v>2001</v>
      </c>
      <c r="U186" s="87" t="s">
        <v>156</v>
      </c>
      <c r="V186" s="128" t="s">
        <v>157</v>
      </c>
      <c r="W186" s="88">
        <v>1.0</v>
      </c>
      <c r="X186" s="87" t="s">
        <v>741</v>
      </c>
      <c r="Y186" s="117" t="s">
        <v>741</v>
      </c>
      <c r="Z186" s="130" t="s">
        <v>1699</v>
      </c>
      <c r="AA186" s="155" t="s">
        <v>2373</v>
      </c>
      <c r="AB186" s="94" t="s">
        <v>130</v>
      </c>
      <c r="AC186" s="130" t="s">
        <v>161</v>
      </c>
      <c r="AD186" s="87" t="s">
        <v>1701</v>
      </c>
      <c r="AE186" s="95" t="s">
        <v>286</v>
      </c>
      <c r="AF186" s="131" t="s">
        <v>287</v>
      </c>
      <c r="AG186" s="97" t="s">
        <v>2374</v>
      </c>
      <c r="AH186" s="98">
        <v>1.15E8</v>
      </c>
      <c r="AI186" s="99">
        <v>44259.0</v>
      </c>
      <c r="AJ186" s="100">
        <v>56813.0</v>
      </c>
      <c r="AK186" s="101">
        <v>44284.0</v>
      </c>
      <c r="AL186" s="102">
        <v>44285.0</v>
      </c>
      <c r="AM186" s="102">
        <v>44561.0</v>
      </c>
      <c r="AN186" s="87">
        <v>9.0</v>
      </c>
      <c r="AO186" s="87">
        <v>2.0</v>
      </c>
      <c r="AP186" s="87">
        <v>272.0</v>
      </c>
      <c r="AQ186" s="87" t="s">
        <v>2375</v>
      </c>
      <c r="AR186" s="104">
        <v>2.0853333E7</v>
      </c>
      <c r="AS186" s="104">
        <v>2300000.0</v>
      </c>
      <c r="AT186" s="106">
        <v>748.0</v>
      </c>
      <c r="AU186" s="104">
        <v>2.0853333E7</v>
      </c>
      <c r="AV186" s="102">
        <v>44285.0</v>
      </c>
      <c r="AW186" s="108" t="s">
        <v>2376</v>
      </c>
      <c r="AX186" s="84"/>
      <c r="AY186" s="84"/>
      <c r="AZ186" s="84"/>
      <c r="BA186" s="84"/>
      <c r="BB186" s="84"/>
      <c r="BC186" s="84"/>
      <c r="BD186" s="84"/>
      <c r="BE186" s="84"/>
      <c r="BF186" s="84"/>
      <c r="BG186" s="84"/>
      <c r="BH186" s="84"/>
      <c r="BI186" s="84"/>
      <c r="BJ186" s="84"/>
      <c r="BK186" s="84"/>
      <c r="BL186" s="84"/>
      <c r="BM186" s="84"/>
      <c r="BN186" s="84"/>
      <c r="BO186" s="84"/>
      <c r="BP186" s="84"/>
      <c r="BQ186" s="84"/>
      <c r="BR186" s="84"/>
      <c r="BS186" s="84"/>
      <c r="BT186" s="84"/>
      <c r="BU186" s="132"/>
      <c r="BV186" s="133"/>
      <c r="BW186" s="132"/>
      <c r="BX186" s="134"/>
      <c r="BY186" s="132"/>
      <c r="BZ186" s="132"/>
      <c r="CA186" s="132"/>
      <c r="CB186" s="133"/>
      <c r="CC186" s="114" t="str">
        <f t="shared" si="1"/>
        <v>$ 20,853,333</v>
      </c>
      <c r="CD186" s="115" t="str">
        <f t="shared" si="20"/>
        <v>270</v>
      </c>
      <c r="CE186" s="94"/>
      <c r="CF186" s="162">
        <v>44561.0</v>
      </c>
      <c r="CG186" s="117" t="s">
        <v>136</v>
      </c>
      <c r="CH186" s="103" t="s">
        <v>224</v>
      </c>
      <c r="CI186" s="118" t="s">
        <v>225</v>
      </c>
      <c r="CJ186" s="84"/>
      <c r="CK186" s="84"/>
      <c r="CL186" s="101">
        <v>44284.0</v>
      </c>
      <c r="CM186" s="101">
        <v>44285.0</v>
      </c>
      <c r="CN186" s="119" t="s">
        <v>2377</v>
      </c>
      <c r="CO186" s="120" t="s">
        <v>2378</v>
      </c>
      <c r="CP186" s="121" t="s">
        <v>608</v>
      </c>
      <c r="CQ186" s="89"/>
      <c r="CR186" s="108"/>
      <c r="CS186" s="89"/>
      <c r="CT186" s="102"/>
      <c r="CU186" s="90"/>
      <c r="CV186" s="105"/>
      <c r="CW186" s="102"/>
      <c r="CX186" s="123"/>
      <c r="CY186" s="123" t="s">
        <v>175</v>
      </c>
      <c r="CZ186" s="103" t="s">
        <v>143</v>
      </c>
      <c r="DA186" s="103" t="s">
        <v>144</v>
      </c>
      <c r="DB186" s="103"/>
      <c r="DC186" s="123" t="s">
        <v>146</v>
      </c>
      <c r="DD186" s="84"/>
      <c r="DE186" s="84"/>
      <c r="DF186" s="84"/>
      <c r="DG186" s="84"/>
      <c r="DH186" s="52"/>
      <c r="DI186" s="52"/>
      <c r="DJ186" s="52"/>
      <c r="DK186" s="52"/>
      <c r="DL186" s="52"/>
      <c r="DM186" s="52"/>
    </row>
    <row r="187" ht="25.5" customHeight="1">
      <c r="A187" s="124">
        <v>185.0</v>
      </c>
      <c r="B187" s="86" t="s">
        <v>120</v>
      </c>
      <c r="C187" s="87" t="s">
        <v>2379</v>
      </c>
      <c r="D187" s="88" t="s">
        <v>2380</v>
      </c>
      <c r="E187" s="89" t="s">
        <v>123</v>
      </c>
      <c r="F187" s="89" t="s">
        <v>197</v>
      </c>
      <c r="G187" s="90">
        <v>1.032358125E9</v>
      </c>
      <c r="H187" s="90">
        <v>7.0</v>
      </c>
      <c r="I187" s="89" t="s">
        <v>125</v>
      </c>
      <c r="J187" s="137">
        <v>31464.0</v>
      </c>
      <c r="K187" s="138">
        <v>21.0</v>
      </c>
      <c r="L187" s="139">
        <v>2.0</v>
      </c>
      <c r="M187" s="139">
        <v>1986.0</v>
      </c>
      <c r="N187" s="166" t="s">
        <v>198</v>
      </c>
      <c r="O187" s="87" t="s">
        <v>2381</v>
      </c>
      <c r="P187" s="92" t="s">
        <v>127</v>
      </c>
      <c r="Q187" s="87">
        <v>3.102675322E9</v>
      </c>
      <c r="R187" s="93" t="s">
        <v>2382</v>
      </c>
      <c r="S187" s="93" t="s">
        <v>2383</v>
      </c>
      <c r="T187" s="103" t="s">
        <v>183</v>
      </c>
      <c r="U187" s="92" t="s">
        <v>233</v>
      </c>
      <c r="V187" s="128" t="s">
        <v>157</v>
      </c>
      <c r="W187" s="88">
        <v>4.0</v>
      </c>
      <c r="X187" s="87" t="s">
        <v>741</v>
      </c>
      <c r="Y187" s="117" t="s">
        <v>741</v>
      </c>
      <c r="Z187" s="130" t="s">
        <v>697</v>
      </c>
      <c r="AA187" s="155" t="s">
        <v>2384</v>
      </c>
      <c r="AB187" s="94" t="s">
        <v>130</v>
      </c>
      <c r="AC187" s="130" t="s">
        <v>161</v>
      </c>
      <c r="AD187" s="87" t="s">
        <v>2140</v>
      </c>
      <c r="AE187" s="95" t="s">
        <v>286</v>
      </c>
      <c r="AF187" s="131" t="s">
        <v>287</v>
      </c>
      <c r="AG187" s="97" t="s">
        <v>2153</v>
      </c>
      <c r="AH187" s="98">
        <v>3.762E8</v>
      </c>
      <c r="AI187" s="99">
        <v>44274.0</v>
      </c>
      <c r="AJ187" s="100">
        <v>57836.0</v>
      </c>
      <c r="AK187" s="101">
        <v>44284.0</v>
      </c>
      <c r="AL187" s="102">
        <v>44285.0</v>
      </c>
      <c r="AM187" s="102">
        <v>44558.0</v>
      </c>
      <c r="AN187" s="87">
        <v>9.0</v>
      </c>
      <c r="AO187" s="87">
        <v>0.0</v>
      </c>
      <c r="AP187" s="87">
        <v>270.0</v>
      </c>
      <c r="AQ187" s="87" t="s">
        <v>1746</v>
      </c>
      <c r="AR187" s="104">
        <v>1.98E7</v>
      </c>
      <c r="AS187" s="104">
        <v>2200000.0</v>
      </c>
      <c r="AT187" s="106">
        <v>749.0</v>
      </c>
      <c r="AU187" s="104">
        <v>1.98E7</v>
      </c>
      <c r="AV187" s="107">
        <v>44285.0</v>
      </c>
      <c r="AW187" s="108" t="s">
        <v>2385</v>
      </c>
      <c r="AX187" s="84"/>
      <c r="AY187" s="84"/>
      <c r="AZ187" s="84"/>
      <c r="BA187" s="84"/>
      <c r="BB187" s="84"/>
      <c r="BC187" s="84"/>
      <c r="BD187" s="84"/>
      <c r="BE187" s="84"/>
      <c r="BF187" s="84"/>
      <c r="BG187" s="84"/>
      <c r="BH187" s="84"/>
      <c r="BI187" s="84"/>
      <c r="BJ187" s="84"/>
      <c r="BK187" s="84"/>
      <c r="BL187" s="84"/>
      <c r="BM187" s="84"/>
      <c r="BN187" s="84"/>
      <c r="BO187" s="84"/>
      <c r="BP187" s="84"/>
      <c r="BQ187" s="84"/>
      <c r="BR187" s="84"/>
      <c r="BS187" s="84"/>
      <c r="BT187" s="84"/>
      <c r="BU187" s="132" t="s">
        <v>168</v>
      </c>
      <c r="BV187" s="133">
        <v>44558.0</v>
      </c>
      <c r="BW187" s="132">
        <v>66387.0</v>
      </c>
      <c r="BX187" s="134">
        <v>880000.0</v>
      </c>
      <c r="BY187" s="132">
        <v>864.0</v>
      </c>
      <c r="BZ187" s="132">
        <v>1121.0</v>
      </c>
      <c r="CA187" s="132">
        <v>12.0</v>
      </c>
      <c r="CB187" s="133">
        <v>44571.0</v>
      </c>
      <c r="CC187" s="114" t="str">
        <f t="shared" si="1"/>
        <v>$ 19,800,000</v>
      </c>
      <c r="CD187" s="115" t="str">
        <f t="shared" si="20"/>
        <v>280</v>
      </c>
      <c r="CE187" s="94"/>
      <c r="CF187" s="162">
        <v>44571.0</v>
      </c>
      <c r="CG187" s="117" t="s">
        <v>169</v>
      </c>
      <c r="CH187" s="103" t="s">
        <v>697</v>
      </c>
      <c r="CI187" s="130" t="s">
        <v>2144</v>
      </c>
      <c r="CJ187" s="84"/>
      <c r="CK187" s="84"/>
      <c r="CL187" s="101">
        <v>44284.0</v>
      </c>
      <c r="CM187" s="101">
        <v>44285.0</v>
      </c>
      <c r="CN187" s="119" t="s">
        <v>2386</v>
      </c>
      <c r="CO187" s="120" t="s">
        <v>2387</v>
      </c>
      <c r="CP187" s="121" t="s">
        <v>608</v>
      </c>
      <c r="CQ187" s="89"/>
      <c r="CR187" s="108"/>
      <c r="CS187" s="89"/>
      <c r="CT187" s="102"/>
      <c r="CU187" s="90"/>
      <c r="CV187" s="105"/>
      <c r="CW187" s="102"/>
      <c r="CX187" s="123"/>
      <c r="CY187" s="123" t="s">
        <v>175</v>
      </c>
      <c r="CZ187" s="103" t="s">
        <v>143</v>
      </c>
      <c r="DA187" s="103" t="s">
        <v>144</v>
      </c>
      <c r="DB187" s="103"/>
      <c r="DC187" s="123" t="s">
        <v>146</v>
      </c>
      <c r="DD187" s="84"/>
      <c r="DE187" s="84"/>
      <c r="DF187" s="84"/>
      <c r="DG187" s="84"/>
      <c r="DH187" s="52"/>
      <c r="DI187" s="52"/>
      <c r="DJ187" s="52"/>
      <c r="DK187" s="52"/>
      <c r="DL187" s="52"/>
      <c r="DM187" s="52"/>
    </row>
    <row r="188" ht="25.5" customHeight="1">
      <c r="A188" s="124">
        <v>186.0</v>
      </c>
      <c r="B188" s="86" t="s">
        <v>120</v>
      </c>
      <c r="C188" s="87" t="s">
        <v>2388</v>
      </c>
      <c r="D188" s="88" t="s">
        <v>2389</v>
      </c>
      <c r="E188" s="89" t="s">
        <v>123</v>
      </c>
      <c r="F188" s="89" t="s">
        <v>124</v>
      </c>
      <c r="G188" s="90">
        <v>1.9321364E7</v>
      </c>
      <c r="H188" s="90">
        <v>2.0</v>
      </c>
      <c r="I188" s="89" t="s">
        <v>149</v>
      </c>
      <c r="J188" s="91">
        <v>21810.0</v>
      </c>
      <c r="K188" s="125">
        <v>17.0</v>
      </c>
      <c r="L188" s="139">
        <v>9.0</v>
      </c>
      <c r="M188" s="139">
        <v>1959.0</v>
      </c>
      <c r="N188" s="127" t="s">
        <v>1695</v>
      </c>
      <c r="O188" s="87" t="s">
        <v>2390</v>
      </c>
      <c r="P188" s="92" t="s">
        <v>269</v>
      </c>
      <c r="Q188" s="87">
        <v>2888512.0</v>
      </c>
      <c r="R188" s="93" t="s">
        <v>2391</v>
      </c>
      <c r="S188" s="93" t="s">
        <v>2391</v>
      </c>
      <c r="T188" s="103" t="s">
        <v>155</v>
      </c>
      <c r="U188" s="92" t="s">
        <v>272</v>
      </c>
      <c r="V188" s="128" t="s">
        <v>157</v>
      </c>
      <c r="W188" s="88">
        <v>3.0</v>
      </c>
      <c r="X188" s="87" t="s">
        <v>158</v>
      </c>
      <c r="Y188" s="117" t="s">
        <v>2392</v>
      </c>
      <c r="Z188" s="130" t="s">
        <v>1309</v>
      </c>
      <c r="AA188" s="155" t="s">
        <v>2393</v>
      </c>
      <c r="AB188" s="94" t="s">
        <v>130</v>
      </c>
      <c r="AC188" s="130" t="s">
        <v>161</v>
      </c>
      <c r="AD188" s="87" t="s">
        <v>2394</v>
      </c>
      <c r="AE188" s="95" t="s">
        <v>163</v>
      </c>
      <c r="AF188" s="131" t="s">
        <v>164</v>
      </c>
      <c r="AG188" s="97" t="s">
        <v>2395</v>
      </c>
      <c r="AH188" s="98">
        <v>5.4E7</v>
      </c>
      <c r="AI188" s="99">
        <v>44280.0</v>
      </c>
      <c r="AJ188" s="100">
        <v>56865.0</v>
      </c>
      <c r="AK188" s="186">
        <v>44284.0</v>
      </c>
      <c r="AL188" s="187">
        <v>44291.0</v>
      </c>
      <c r="AM188" s="187">
        <v>44561.0</v>
      </c>
      <c r="AN188" s="188">
        <v>8.0</v>
      </c>
      <c r="AO188" s="188">
        <v>28.0</v>
      </c>
      <c r="AP188" s="188">
        <v>268.0</v>
      </c>
      <c r="AQ188" s="188" t="s">
        <v>2396</v>
      </c>
      <c r="AR188" s="104">
        <v>5.3E7</v>
      </c>
      <c r="AS188" s="104">
        <v>6000000.0</v>
      </c>
      <c r="AT188" s="106">
        <v>766.0</v>
      </c>
      <c r="AU188" s="104">
        <v>5.3E7</v>
      </c>
      <c r="AV188" s="107">
        <v>44291.0</v>
      </c>
      <c r="AW188" s="108" t="s">
        <v>2397</v>
      </c>
      <c r="AX188" s="84"/>
      <c r="AY188" s="84"/>
      <c r="AZ188" s="84"/>
      <c r="BA188" s="84"/>
      <c r="BB188" s="84"/>
      <c r="BC188" s="84"/>
      <c r="BD188" s="84"/>
      <c r="BE188" s="84"/>
      <c r="BF188" s="84"/>
      <c r="BG188" s="84"/>
      <c r="BH188" s="84"/>
      <c r="BI188" s="84"/>
      <c r="BJ188" s="84"/>
      <c r="BK188" s="84"/>
      <c r="BL188" s="84"/>
      <c r="BM188" s="84"/>
      <c r="BN188" s="84"/>
      <c r="BO188" s="84"/>
      <c r="BP188" s="84"/>
      <c r="BQ188" s="84"/>
      <c r="BR188" s="84"/>
      <c r="BS188" s="84"/>
      <c r="BT188" s="84"/>
      <c r="BU188" s="132" t="s">
        <v>168</v>
      </c>
      <c r="BV188" s="133">
        <v>44557.0</v>
      </c>
      <c r="BW188" s="132">
        <v>64497.0</v>
      </c>
      <c r="BX188" s="134">
        <v>2400000.0</v>
      </c>
      <c r="BY188" s="132">
        <v>840.0</v>
      </c>
      <c r="BZ188" s="132">
        <v>1126.0</v>
      </c>
      <c r="CA188" s="132">
        <v>10.0</v>
      </c>
      <c r="CB188" s="133">
        <v>44571.0</v>
      </c>
      <c r="CC188" s="114" t="str">
        <f t="shared" si="1"/>
        <v>$ 53,000,000</v>
      </c>
      <c r="CD188" s="115" t="str">
        <f t="shared" si="20"/>
        <v>281</v>
      </c>
      <c r="CE188" s="94"/>
      <c r="CF188" s="141">
        <v>44571.0</v>
      </c>
      <c r="CG188" s="117" t="s">
        <v>169</v>
      </c>
      <c r="CH188" s="103" t="s">
        <v>1309</v>
      </c>
      <c r="CI188" s="118" t="s">
        <v>1314</v>
      </c>
      <c r="CJ188" s="84"/>
      <c r="CK188" s="84"/>
      <c r="CL188" s="101">
        <v>44284.0</v>
      </c>
      <c r="CM188" s="101">
        <v>44292.0</v>
      </c>
      <c r="CN188" s="119" t="s">
        <v>2398</v>
      </c>
      <c r="CO188" s="120" t="s">
        <v>2399</v>
      </c>
      <c r="CP188" s="121" t="s">
        <v>1123</v>
      </c>
      <c r="CQ188" s="89"/>
      <c r="CR188" s="108"/>
      <c r="CS188" s="89"/>
      <c r="CT188" s="102"/>
      <c r="CU188" s="90"/>
      <c r="CV188" s="105"/>
      <c r="CW188" s="102"/>
      <c r="CX188" s="123"/>
      <c r="CY188" s="123" t="s">
        <v>175</v>
      </c>
      <c r="CZ188" s="103" t="s">
        <v>143</v>
      </c>
      <c r="DA188" s="103" t="s">
        <v>205</v>
      </c>
      <c r="DB188" s="103"/>
      <c r="DC188" s="123" t="s">
        <v>146</v>
      </c>
      <c r="DD188" s="84"/>
      <c r="DE188" s="84"/>
      <c r="DF188" s="84"/>
      <c r="DG188" s="84"/>
      <c r="DH188" s="52"/>
      <c r="DI188" s="52"/>
      <c r="DJ188" s="52"/>
      <c r="DK188" s="52"/>
      <c r="DL188" s="52"/>
      <c r="DM188" s="52"/>
    </row>
    <row r="189" ht="25.5" customHeight="1">
      <c r="A189" s="124">
        <v>187.0</v>
      </c>
      <c r="B189" s="86" t="s">
        <v>120</v>
      </c>
      <c r="C189" s="87" t="s">
        <v>2400</v>
      </c>
      <c r="D189" s="88" t="s">
        <v>2401</v>
      </c>
      <c r="E189" s="89" t="s">
        <v>123</v>
      </c>
      <c r="F189" s="89" t="s">
        <v>124</v>
      </c>
      <c r="G189" s="90">
        <v>5.3167725E7</v>
      </c>
      <c r="H189" s="90">
        <v>1.0</v>
      </c>
      <c r="I189" s="89" t="s">
        <v>125</v>
      </c>
      <c r="J189" s="91">
        <v>31320.0</v>
      </c>
      <c r="K189" s="125">
        <v>30.0</v>
      </c>
      <c r="L189" s="139">
        <v>9.0</v>
      </c>
      <c r="M189" s="139">
        <v>1985.0</v>
      </c>
      <c r="N189" s="127" t="s">
        <v>198</v>
      </c>
      <c r="O189" s="87" t="s">
        <v>2402</v>
      </c>
      <c r="P189" s="92" t="s">
        <v>127</v>
      </c>
      <c r="Q189" s="87">
        <v>3.132031158E9</v>
      </c>
      <c r="R189" s="93" t="s">
        <v>2403</v>
      </c>
      <c r="S189" s="93" t="s">
        <v>2404</v>
      </c>
      <c r="T189" s="94" t="e">
        <v>#N/A</v>
      </c>
      <c r="U189" s="87" t="s">
        <v>156</v>
      </c>
      <c r="V189" s="128" t="s">
        <v>157</v>
      </c>
      <c r="W189" s="88">
        <v>4.0</v>
      </c>
      <c r="X189" s="87" t="s">
        <v>741</v>
      </c>
      <c r="Y189" s="117" t="s">
        <v>741</v>
      </c>
      <c r="Z189" s="130" t="s">
        <v>697</v>
      </c>
      <c r="AA189" s="155" t="s">
        <v>2405</v>
      </c>
      <c r="AB189" s="94" t="s">
        <v>130</v>
      </c>
      <c r="AC189" s="130" t="s">
        <v>161</v>
      </c>
      <c r="AD189" s="87" t="s">
        <v>1870</v>
      </c>
      <c r="AE189" s="95" t="s">
        <v>1871</v>
      </c>
      <c r="AF189" s="131" t="s">
        <v>1872</v>
      </c>
      <c r="AG189" s="97" t="s">
        <v>2185</v>
      </c>
      <c r="AH189" s="98">
        <v>2.2E8</v>
      </c>
      <c r="AI189" s="99">
        <v>44260.0</v>
      </c>
      <c r="AJ189" s="100">
        <v>56702.0</v>
      </c>
      <c r="AK189" s="101" t="s">
        <v>2406</v>
      </c>
      <c r="AL189" s="102">
        <v>44286.0</v>
      </c>
      <c r="AM189" s="102">
        <v>44561.0</v>
      </c>
      <c r="AN189" s="87">
        <v>9.0</v>
      </c>
      <c r="AO189" s="87">
        <v>1.0</v>
      </c>
      <c r="AP189" s="87">
        <v>271.0</v>
      </c>
      <c r="AQ189" s="87" t="s">
        <v>2407</v>
      </c>
      <c r="AR189" s="104">
        <v>1.9873333E7</v>
      </c>
      <c r="AS189" s="104">
        <v>2200000.0</v>
      </c>
      <c r="AT189" s="106">
        <v>750.0</v>
      </c>
      <c r="AU189" s="104">
        <v>1.9873333E7</v>
      </c>
      <c r="AV189" s="107">
        <v>44285.0</v>
      </c>
      <c r="AW189" s="108" t="s">
        <v>2408</v>
      </c>
      <c r="AX189" s="130" t="s">
        <v>2409</v>
      </c>
      <c r="AY189" s="102">
        <v>44518.0</v>
      </c>
      <c r="AZ189" s="84"/>
      <c r="BA189" s="84"/>
      <c r="BB189" s="84"/>
      <c r="BC189" s="84"/>
      <c r="BD189" s="84"/>
      <c r="BE189" s="84"/>
      <c r="BF189" s="84"/>
      <c r="BG189" s="84"/>
      <c r="BH189" s="84"/>
      <c r="BI189" s="84"/>
      <c r="BJ189" s="102">
        <v>44519.0</v>
      </c>
      <c r="BK189" s="84"/>
      <c r="BL189" s="84"/>
      <c r="BM189" s="84"/>
      <c r="BN189" s="84"/>
      <c r="BO189" s="84"/>
      <c r="BP189" s="84"/>
      <c r="BQ189" s="84"/>
      <c r="BR189" s="84"/>
      <c r="BS189" s="84"/>
      <c r="BT189" s="84"/>
      <c r="BU189" s="132"/>
      <c r="BV189" s="133"/>
      <c r="BW189" s="132"/>
      <c r="BX189" s="134"/>
      <c r="BY189" s="132"/>
      <c r="BZ189" s="132"/>
      <c r="CA189" s="132"/>
      <c r="CB189" s="133"/>
      <c r="CC189" s="114" t="str">
        <f t="shared" si="1"/>
        <v>$ 19,873,333</v>
      </c>
      <c r="CD189" s="115" t="str">
        <f t="shared" si="20"/>
        <v>266</v>
      </c>
      <c r="CE189" s="94"/>
      <c r="CF189" s="159">
        <v>44519.0</v>
      </c>
      <c r="CG189" s="117" t="s">
        <v>2410</v>
      </c>
      <c r="CH189" s="103" t="s">
        <v>1875</v>
      </c>
      <c r="CI189" s="130" t="s">
        <v>1876</v>
      </c>
      <c r="CJ189" s="84"/>
      <c r="CK189" s="84"/>
      <c r="CL189" s="101">
        <v>44285.0</v>
      </c>
      <c r="CM189" s="101">
        <v>44285.0</v>
      </c>
      <c r="CN189" s="119" t="s">
        <v>2411</v>
      </c>
      <c r="CO189" s="120" t="s">
        <v>2412</v>
      </c>
      <c r="CP189" s="121" t="s">
        <v>736</v>
      </c>
      <c r="CQ189" s="89"/>
      <c r="CR189" s="108"/>
      <c r="CS189" s="89"/>
      <c r="CT189" s="102"/>
      <c r="CU189" s="90"/>
      <c r="CV189" s="105"/>
      <c r="CW189" s="102"/>
      <c r="CX189" s="123"/>
      <c r="CY189" s="123" t="s">
        <v>175</v>
      </c>
      <c r="CZ189" s="103" t="s">
        <v>143</v>
      </c>
      <c r="DA189" s="103" t="s">
        <v>144</v>
      </c>
      <c r="DB189" s="103"/>
      <c r="DC189" s="123" t="s">
        <v>146</v>
      </c>
      <c r="DD189" s="84"/>
      <c r="DE189" s="84"/>
      <c r="DF189" s="84"/>
      <c r="DG189" s="84"/>
      <c r="DH189" s="52"/>
      <c r="DI189" s="52"/>
      <c r="DJ189" s="52"/>
      <c r="DK189" s="52"/>
      <c r="DL189" s="52"/>
      <c r="DM189" s="52"/>
    </row>
    <row r="190" ht="25.5" customHeight="1">
      <c r="A190" s="124">
        <v>188.0</v>
      </c>
      <c r="B190" s="86" t="s">
        <v>120</v>
      </c>
      <c r="C190" s="87" t="s">
        <v>2413</v>
      </c>
      <c r="D190" s="88" t="s">
        <v>2414</v>
      </c>
      <c r="E190" s="89" t="s">
        <v>123</v>
      </c>
      <c r="F190" s="89" t="s">
        <v>124</v>
      </c>
      <c r="G190" s="90">
        <v>1.022942088E9</v>
      </c>
      <c r="H190" s="90">
        <v>0.0</v>
      </c>
      <c r="I190" s="89" t="s">
        <v>125</v>
      </c>
      <c r="J190" s="91">
        <v>32231.0</v>
      </c>
      <c r="K190" s="125">
        <v>29.0</v>
      </c>
      <c r="L190" s="139">
        <v>3.0</v>
      </c>
      <c r="M190" s="139">
        <v>1988.0</v>
      </c>
      <c r="N190" s="127" t="s">
        <v>2415</v>
      </c>
      <c r="O190" s="87" t="s">
        <v>2416</v>
      </c>
      <c r="P190" s="92" t="s">
        <v>127</v>
      </c>
      <c r="Q190" s="87">
        <v>3.502489619E9</v>
      </c>
      <c r="R190" s="93" t="s">
        <v>2417</v>
      </c>
      <c r="S190" s="93" t="s">
        <v>1294</v>
      </c>
      <c r="T190" s="103" t="s">
        <v>155</v>
      </c>
      <c r="U190" s="92" t="s">
        <v>184</v>
      </c>
      <c r="V190" s="128" t="s">
        <v>157</v>
      </c>
      <c r="W190" s="88">
        <v>4.0</v>
      </c>
      <c r="X190" s="87" t="s">
        <v>741</v>
      </c>
      <c r="Y190" s="117" t="s">
        <v>2418</v>
      </c>
      <c r="Z190" s="130" t="s">
        <v>697</v>
      </c>
      <c r="AA190" s="155" t="s">
        <v>2419</v>
      </c>
      <c r="AB190" s="94" t="s">
        <v>130</v>
      </c>
      <c r="AC190" s="130" t="s">
        <v>161</v>
      </c>
      <c r="AD190" s="87" t="s">
        <v>2140</v>
      </c>
      <c r="AE190" s="95" t="s">
        <v>286</v>
      </c>
      <c r="AF190" s="131" t="s">
        <v>287</v>
      </c>
      <c r="AG190" s="97" t="s">
        <v>2153</v>
      </c>
      <c r="AH190" s="98">
        <v>3.762E8</v>
      </c>
      <c r="AI190" s="99">
        <v>44274.0</v>
      </c>
      <c r="AJ190" s="100">
        <v>57836.0</v>
      </c>
      <c r="AK190" s="101">
        <v>44285.0</v>
      </c>
      <c r="AL190" s="102">
        <v>44291.0</v>
      </c>
      <c r="AM190" s="102">
        <v>44561.0</v>
      </c>
      <c r="AN190" s="87">
        <v>8.0</v>
      </c>
      <c r="AO190" s="87">
        <v>26.0</v>
      </c>
      <c r="AP190" s="87">
        <v>266.0</v>
      </c>
      <c r="AQ190" s="87" t="s">
        <v>2420</v>
      </c>
      <c r="AR190" s="104">
        <v>1.9506667E7</v>
      </c>
      <c r="AS190" s="104">
        <v>2200000.0</v>
      </c>
      <c r="AT190" s="106">
        <v>752.0</v>
      </c>
      <c r="AU190" s="104">
        <v>1.98E7</v>
      </c>
      <c r="AV190" s="107">
        <v>44286.0</v>
      </c>
      <c r="AW190" s="108" t="s">
        <v>2421</v>
      </c>
      <c r="AX190" s="84"/>
      <c r="AY190" s="84"/>
      <c r="AZ190" s="84"/>
      <c r="BA190" s="84"/>
      <c r="BB190" s="84"/>
      <c r="BC190" s="84"/>
      <c r="BD190" s="84"/>
      <c r="BE190" s="84"/>
      <c r="BF190" s="84"/>
      <c r="BG190" s="84"/>
      <c r="BH190" s="84"/>
      <c r="BI190" s="84"/>
      <c r="BJ190" s="84"/>
      <c r="BK190" s="84"/>
      <c r="BL190" s="84"/>
      <c r="BM190" s="84"/>
      <c r="BN190" s="84"/>
      <c r="BO190" s="84"/>
      <c r="BP190" s="84"/>
      <c r="BQ190" s="84"/>
      <c r="BR190" s="84"/>
      <c r="BS190" s="84"/>
      <c r="BT190" s="84"/>
      <c r="BU190" s="132" t="s">
        <v>168</v>
      </c>
      <c r="BV190" s="133">
        <v>44560.0</v>
      </c>
      <c r="BW190" s="132">
        <v>68924.0</v>
      </c>
      <c r="BX190" s="134">
        <v>733333.0</v>
      </c>
      <c r="BY190" s="132">
        <v>982.0</v>
      </c>
      <c r="BZ190" s="132">
        <v>1188.0</v>
      </c>
      <c r="CA190" s="132">
        <v>10.0</v>
      </c>
      <c r="CB190" s="133">
        <v>44571.0</v>
      </c>
      <c r="CC190" s="114" t="str">
        <f t="shared" si="1"/>
        <v>$ 19,506,667</v>
      </c>
      <c r="CD190" s="115" t="str">
        <f t="shared" si="20"/>
        <v>281</v>
      </c>
      <c r="CE190" s="94"/>
      <c r="CF190" s="162">
        <v>44571.0</v>
      </c>
      <c r="CG190" s="117" t="s">
        <v>169</v>
      </c>
      <c r="CH190" s="103" t="s">
        <v>697</v>
      </c>
      <c r="CI190" s="130" t="s">
        <v>2144</v>
      </c>
      <c r="CJ190" s="84"/>
      <c r="CK190" s="84"/>
      <c r="CL190" s="101">
        <v>44285.0</v>
      </c>
      <c r="CM190" s="101">
        <v>44286.0</v>
      </c>
      <c r="CN190" s="119" t="s">
        <v>2422</v>
      </c>
      <c r="CO190" s="120" t="s">
        <v>2423</v>
      </c>
      <c r="CP190" s="121" t="s">
        <v>608</v>
      </c>
      <c r="CQ190" s="89"/>
      <c r="CR190" s="108"/>
      <c r="CS190" s="89"/>
      <c r="CT190" s="102"/>
      <c r="CU190" s="90"/>
      <c r="CV190" s="105"/>
      <c r="CW190" s="102"/>
      <c r="CX190" s="123"/>
      <c r="CY190" s="123" t="s">
        <v>175</v>
      </c>
      <c r="CZ190" s="103" t="s">
        <v>143</v>
      </c>
      <c r="DA190" s="103" t="s">
        <v>144</v>
      </c>
      <c r="DB190" s="103"/>
      <c r="DC190" s="123" t="s">
        <v>146</v>
      </c>
      <c r="DD190" s="84"/>
      <c r="DE190" s="84"/>
      <c r="DF190" s="84"/>
      <c r="DG190" s="84"/>
      <c r="DH190" s="52"/>
      <c r="DI190" s="52"/>
      <c r="DJ190" s="52"/>
      <c r="DK190" s="52"/>
      <c r="DL190" s="52"/>
      <c r="DM190" s="52"/>
    </row>
    <row r="191" ht="25.5" customHeight="1">
      <c r="A191" s="124">
        <v>189.0</v>
      </c>
      <c r="B191" s="86" t="s">
        <v>120</v>
      </c>
      <c r="C191" s="87" t="s">
        <v>2424</v>
      </c>
      <c r="D191" s="88" t="s">
        <v>2425</v>
      </c>
      <c r="E191" s="89" t="s">
        <v>123</v>
      </c>
      <c r="F191" s="89" t="s">
        <v>124</v>
      </c>
      <c r="G191" s="90">
        <v>1.022985975E9</v>
      </c>
      <c r="H191" s="90">
        <v>3.0</v>
      </c>
      <c r="I191" s="89" t="s">
        <v>149</v>
      </c>
      <c r="J191" s="91">
        <v>34101.0</v>
      </c>
      <c r="K191" s="125">
        <v>12.0</v>
      </c>
      <c r="L191" s="139">
        <v>5.0</v>
      </c>
      <c r="M191" s="139">
        <v>1993.0</v>
      </c>
      <c r="N191" s="127" t="s">
        <v>198</v>
      </c>
      <c r="O191" s="87" t="s">
        <v>2426</v>
      </c>
      <c r="P191" s="92" t="s">
        <v>127</v>
      </c>
      <c r="Q191" s="87">
        <v>3.058160346E9</v>
      </c>
      <c r="R191" s="93" t="s">
        <v>2427</v>
      </c>
      <c r="S191" s="93" t="s">
        <v>2428</v>
      </c>
      <c r="T191" s="103" t="s">
        <v>258</v>
      </c>
      <c r="U191" s="92" t="s">
        <v>184</v>
      </c>
      <c r="V191" s="128" t="s">
        <v>157</v>
      </c>
      <c r="W191" s="88">
        <v>1.0</v>
      </c>
      <c r="X191" s="87" t="s">
        <v>741</v>
      </c>
      <c r="Y191" s="117" t="s">
        <v>2429</v>
      </c>
      <c r="Z191" s="130" t="s">
        <v>1699</v>
      </c>
      <c r="AA191" s="155" t="s">
        <v>2430</v>
      </c>
      <c r="AB191" s="94" t="s">
        <v>130</v>
      </c>
      <c r="AC191" s="130" t="s">
        <v>161</v>
      </c>
      <c r="AD191" s="87" t="s">
        <v>1701</v>
      </c>
      <c r="AE191" s="95" t="s">
        <v>286</v>
      </c>
      <c r="AF191" s="131" t="s">
        <v>287</v>
      </c>
      <c r="AG191" s="97" t="s">
        <v>2374</v>
      </c>
      <c r="AH191" s="98">
        <v>1.15E8</v>
      </c>
      <c r="AI191" s="99">
        <v>44259.0</v>
      </c>
      <c r="AJ191" s="100">
        <v>56813.0</v>
      </c>
      <c r="AK191" s="101">
        <v>44285.0</v>
      </c>
      <c r="AL191" s="102">
        <v>44286.0</v>
      </c>
      <c r="AM191" s="102">
        <v>44561.0</v>
      </c>
      <c r="AN191" s="87">
        <v>9.0</v>
      </c>
      <c r="AO191" s="87">
        <v>1.0</v>
      </c>
      <c r="AP191" s="87">
        <v>271.0</v>
      </c>
      <c r="AQ191" s="87" t="s">
        <v>2407</v>
      </c>
      <c r="AR191" s="104">
        <v>2.0776667E7</v>
      </c>
      <c r="AS191" s="104">
        <v>2300000.0</v>
      </c>
      <c r="AT191" s="106">
        <v>755.0</v>
      </c>
      <c r="AU191" s="104">
        <v>2.0776667E7</v>
      </c>
      <c r="AV191" s="107">
        <v>44286.0</v>
      </c>
      <c r="AW191" s="108" t="s">
        <v>2431</v>
      </c>
      <c r="AX191" s="84"/>
      <c r="AY191" s="84"/>
      <c r="AZ191" s="84"/>
      <c r="BA191" s="84"/>
      <c r="BB191" s="84"/>
      <c r="BC191" s="84"/>
      <c r="BD191" s="84"/>
      <c r="BE191" s="84"/>
      <c r="BF191" s="84"/>
      <c r="BG191" s="84"/>
      <c r="BH191" s="84"/>
      <c r="BI191" s="84"/>
      <c r="BJ191" s="84"/>
      <c r="BK191" s="84"/>
      <c r="BL191" s="84"/>
      <c r="BM191" s="84"/>
      <c r="BN191" s="84"/>
      <c r="BO191" s="84"/>
      <c r="BP191" s="84"/>
      <c r="BQ191" s="84"/>
      <c r="BR191" s="84"/>
      <c r="BS191" s="84"/>
      <c r="BT191" s="84"/>
      <c r="BU191" s="132" t="s">
        <v>168</v>
      </c>
      <c r="BV191" s="133">
        <v>44560.0</v>
      </c>
      <c r="BW191" s="132">
        <v>69823.0</v>
      </c>
      <c r="BX191" s="134">
        <v>766667.0</v>
      </c>
      <c r="BY191" s="132">
        <v>970.0</v>
      </c>
      <c r="BZ191" s="132">
        <v>1189.0</v>
      </c>
      <c r="CA191" s="132">
        <v>10.0</v>
      </c>
      <c r="CB191" s="133">
        <v>44571.0</v>
      </c>
      <c r="CC191" s="114" t="str">
        <f t="shared" si="1"/>
        <v>$ 20,776,667</v>
      </c>
      <c r="CD191" s="115" t="str">
        <f t="shared" si="20"/>
        <v>276</v>
      </c>
      <c r="CE191" s="94"/>
      <c r="CF191" s="162">
        <v>44571.0</v>
      </c>
      <c r="CG191" s="117" t="s">
        <v>169</v>
      </c>
      <c r="CH191" s="103" t="s">
        <v>224</v>
      </c>
      <c r="CI191" s="130" t="s">
        <v>225</v>
      </c>
      <c r="CJ191" s="84"/>
      <c r="CK191" s="84"/>
      <c r="CL191" s="101">
        <v>44285.0</v>
      </c>
      <c r="CM191" s="101">
        <v>44286.0</v>
      </c>
      <c r="CN191" s="119" t="s">
        <v>2432</v>
      </c>
      <c r="CO191" s="120" t="s">
        <v>2433</v>
      </c>
      <c r="CP191" s="121" t="s">
        <v>294</v>
      </c>
      <c r="CQ191" s="89"/>
      <c r="CR191" s="108"/>
      <c r="CS191" s="89"/>
      <c r="CT191" s="102"/>
      <c r="CU191" s="90"/>
      <c r="CV191" s="105"/>
      <c r="CW191" s="102"/>
      <c r="CX191" s="123"/>
      <c r="CY191" s="123" t="s">
        <v>175</v>
      </c>
      <c r="CZ191" s="103" t="s">
        <v>143</v>
      </c>
      <c r="DA191" s="103" t="s">
        <v>144</v>
      </c>
      <c r="DB191" s="103"/>
      <c r="DC191" s="123" t="s">
        <v>146</v>
      </c>
      <c r="DD191" s="84"/>
      <c r="DE191" s="84"/>
      <c r="DF191" s="84"/>
      <c r="DG191" s="84"/>
      <c r="DH191" s="52"/>
      <c r="DI191" s="52"/>
      <c r="DJ191" s="52"/>
      <c r="DK191" s="52"/>
      <c r="DL191" s="52"/>
      <c r="DM191" s="52"/>
    </row>
    <row r="192" ht="25.5" customHeight="1">
      <c r="A192" s="124">
        <v>190.0</v>
      </c>
      <c r="B192" s="86" t="s">
        <v>120</v>
      </c>
      <c r="C192" s="87" t="s">
        <v>2434</v>
      </c>
      <c r="D192" s="88" t="s">
        <v>2435</v>
      </c>
      <c r="E192" s="89" t="s">
        <v>123</v>
      </c>
      <c r="F192" s="89" t="s">
        <v>124</v>
      </c>
      <c r="G192" s="90">
        <v>5.1963646E7</v>
      </c>
      <c r="H192" s="90">
        <v>5.0</v>
      </c>
      <c r="I192" s="89" t="s">
        <v>125</v>
      </c>
      <c r="J192" s="91">
        <v>25354.0</v>
      </c>
      <c r="K192" s="125">
        <v>31.0</v>
      </c>
      <c r="L192" s="139">
        <v>5.0</v>
      </c>
      <c r="M192" s="139">
        <v>1969.0</v>
      </c>
      <c r="N192" s="127" t="s">
        <v>198</v>
      </c>
      <c r="O192" s="87" t="s">
        <v>2436</v>
      </c>
      <c r="P192" s="92" t="s">
        <v>127</v>
      </c>
      <c r="Q192" s="87">
        <v>3.204130409E9</v>
      </c>
      <c r="R192" s="93" t="s">
        <v>2437</v>
      </c>
      <c r="S192" s="93" t="s">
        <v>2438</v>
      </c>
      <c r="T192" s="103" t="s">
        <v>183</v>
      </c>
      <c r="U192" s="92" t="s">
        <v>184</v>
      </c>
      <c r="V192" s="128" t="s">
        <v>157</v>
      </c>
      <c r="W192" s="88">
        <v>4.0</v>
      </c>
      <c r="X192" s="87" t="s">
        <v>741</v>
      </c>
      <c r="Y192" s="117" t="s">
        <v>741</v>
      </c>
      <c r="Z192" s="130" t="s">
        <v>697</v>
      </c>
      <c r="AA192" s="155" t="s">
        <v>2439</v>
      </c>
      <c r="AB192" s="94" t="s">
        <v>130</v>
      </c>
      <c r="AC192" s="130" t="s">
        <v>161</v>
      </c>
      <c r="AD192" s="87" t="s">
        <v>2140</v>
      </c>
      <c r="AE192" s="95" t="s">
        <v>286</v>
      </c>
      <c r="AF192" s="131" t="s">
        <v>287</v>
      </c>
      <c r="AG192" s="97" t="s">
        <v>2153</v>
      </c>
      <c r="AH192" s="98">
        <v>3.762E8</v>
      </c>
      <c r="AI192" s="99">
        <v>44274.0</v>
      </c>
      <c r="AJ192" s="100">
        <v>57836.0</v>
      </c>
      <c r="AK192" s="101">
        <v>44285.0</v>
      </c>
      <c r="AL192" s="102">
        <v>44291.0</v>
      </c>
      <c r="AM192" s="102">
        <v>44561.0</v>
      </c>
      <c r="AN192" s="87">
        <v>8.0</v>
      </c>
      <c r="AO192" s="87">
        <v>26.0</v>
      </c>
      <c r="AP192" s="103" t="str">
        <f t="shared" ref="AP192:AP193" si="25">(AN192*30)+AO192</f>
        <v>266</v>
      </c>
      <c r="AQ192" s="87" t="s">
        <v>2420</v>
      </c>
      <c r="AR192" s="104">
        <v>1.9506667E7</v>
      </c>
      <c r="AS192" s="104">
        <v>2200000.0</v>
      </c>
      <c r="AT192" s="106">
        <v>754.0</v>
      </c>
      <c r="AU192" s="104">
        <v>1.9506667E7</v>
      </c>
      <c r="AV192" s="107">
        <v>44286.0</v>
      </c>
      <c r="AW192" s="108" t="s">
        <v>2440</v>
      </c>
      <c r="AX192" s="84"/>
      <c r="AY192" s="84"/>
      <c r="AZ192" s="84"/>
      <c r="BA192" s="84"/>
      <c r="BB192" s="84"/>
      <c r="BC192" s="84"/>
      <c r="BD192" s="84"/>
      <c r="BE192" s="84"/>
      <c r="BF192" s="84"/>
      <c r="BG192" s="84"/>
      <c r="BH192" s="84"/>
      <c r="BI192" s="84"/>
      <c r="BJ192" s="84"/>
      <c r="BK192" s="84"/>
      <c r="BL192" s="84"/>
      <c r="BM192" s="84"/>
      <c r="BN192" s="84"/>
      <c r="BO192" s="84"/>
      <c r="BP192" s="84"/>
      <c r="BQ192" s="84"/>
      <c r="BR192" s="84"/>
      <c r="BS192" s="84"/>
      <c r="BT192" s="84"/>
      <c r="BU192" s="132" t="s">
        <v>168</v>
      </c>
      <c r="BV192" s="133">
        <v>44560.0</v>
      </c>
      <c r="BW192" s="132">
        <v>68920.0</v>
      </c>
      <c r="BX192" s="134">
        <v>733333.0</v>
      </c>
      <c r="BY192" s="132">
        <v>971.0</v>
      </c>
      <c r="BZ192" s="132">
        <v>1216.0</v>
      </c>
      <c r="CA192" s="132">
        <v>10.0</v>
      </c>
      <c r="CB192" s="133">
        <v>44571.0</v>
      </c>
      <c r="CC192" s="114" t="str">
        <f t="shared" si="1"/>
        <v>$ 19,506,667</v>
      </c>
      <c r="CD192" s="115" t="str">
        <f t="shared" si="20"/>
        <v>276</v>
      </c>
      <c r="CE192" s="94"/>
      <c r="CF192" s="162">
        <v>44571.0</v>
      </c>
      <c r="CG192" s="117" t="s">
        <v>169</v>
      </c>
      <c r="CH192" s="103" t="s">
        <v>697</v>
      </c>
      <c r="CI192" s="130" t="s">
        <v>2144</v>
      </c>
      <c r="CJ192" s="84"/>
      <c r="CK192" s="84"/>
      <c r="CL192" s="101">
        <v>44285.0</v>
      </c>
      <c r="CM192" s="101">
        <v>44286.0</v>
      </c>
      <c r="CN192" s="136" t="s">
        <v>2441</v>
      </c>
      <c r="CO192" s="120" t="s">
        <v>2442</v>
      </c>
      <c r="CP192" s="121" t="s">
        <v>294</v>
      </c>
      <c r="CQ192" s="89"/>
      <c r="CR192" s="108"/>
      <c r="CS192" s="89"/>
      <c r="CT192" s="102"/>
      <c r="CU192" s="90"/>
      <c r="CV192" s="105"/>
      <c r="CW192" s="102"/>
      <c r="CX192" s="123"/>
      <c r="CY192" s="123" t="s">
        <v>175</v>
      </c>
      <c r="CZ192" s="103" t="s">
        <v>143</v>
      </c>
      <c r="DA192" s="103" t="s">
        <v>144</v>
      </c>
      <c r="DB192" s="103"/>
      <c r="DC192" s="123" t="s">
        <v>146</v>
      </c>
      <c r="DD192" s="84"/>
      <c r="DE192" s="84"/>
      <c r="DF192" s="84"/>
      <c r="DG192" s="84"/>
      <c r="DH192" s="52"/>
      <c r="DI192" s="52"/>
      <c r="DJ192" s="52"/>
      <c r="DK192" s="52"/>
      <c r="DL192" s="52"/>
      <c r="DM192" s="52"/>
    </row>
    <row r="193" ht="25.5" customHeight="1">
      <c r="A193" s="124">
        <v>191.0</v>
      </c>
      <c r="B193" s="86" t="s">
        <v>120</v>
      </c>
      <c r="C193" s="87" t="s">
        <v>2443</v>
      </c>
      <c r="D193" s="88" t="s">
        <v>2444</v>
      </c>
      <c r="E193" s="89" t="s">
        <v>123</v>
      </c>
      <c r="F193" s="89" t="s">
        <v>124</v>
      </c>
      <c r="G193" s="90">
        <v>8.0371403E7</v>
      </c>
      <c r="H193" s="90">
        <v>7.0</v>
      </c>
      <c r="I193" s="89" t="s">
        <v>149</v>
      </c>
      <c r="J193" s="91">
        <v>25786.0</v>
      </c>
      <c r="K193" s="125">
        <v>6.0</v>
      </c>
      <c r="L193" s="139">
        <v>8.0</v>
      </c>
      <c r="M193" s="139">
        <v>1970.0</v>
      </c>
      <c r="N193" s="127" t="s">
        <v>198</v>
      </c>
      <c r="O193" s="87" t="s">
        <v>2402</v>
      </c>
      <c r="P193" s="92" t="s">
        <v>127</v>
      </c>
      <c r="Q193" s="87">
        <v>3.21437217E9</v>
      </c>
      <c r="R193" s="93" t="s">
        <v>2445</v>
      </c>
      <c r="S193" s="93" t="s">
        <v>2446</v>
      </c>
      <c r="T193" s="103" t="s">
        <v>1073</v>
      </c>
      <c r="U193" s="92" t="s">
        <v>272</v>
      </c>
      <c r="V193" s="128" t="s">
        <v>157</v>
      </c>
      <c r="W193" s="88">
        <v>4.0</v>
      </c>
      <c r="X193" s="87" t="s">
        <v>741</v>
      </c>
      <c r="Y193" s="117" t="s">
        <v>741</v>
      </c>
      <c r="Z193" s="130" t="s">
        <v>366</v>
      </c>
      <c r="AA193" s="155" t="s">
        <v>2447</v>
      </c>
      <c r="AB193" s="94" t="s">
        <v>130</v>
      </c>
      <c r="AC193" s="130" t="s">
        <v>161</v>
      </c>
      <c r="AD193" s="87" t="s">
        <v>2448</v>
      </c>
      <c r="AE193" s="95" t="s">
        <v>369</v>
      </c>
      <c r="AF193" s="131" t="s">
        <v>370</v>
      </c>
      <c r="AG193" s="97" t="s">
        <v>2449</v>
      </c>
      <c r="AH193" s="98">
        <v>4.6E7</v>
      </c>
      <c r="AI193" s="99">
        <v>44281.0</v>
      </c>
      <c r="AJ193" s="100">
        <v>56816.0</v>
      </c>
      <c r="AK193" s="101">
        <v>44285.0</v>
      </c>
      <c r="AL193" s="102">
        <v>44291.0</v>
      </c>
      <c r="AM193" s="102">
        <v>44561.0</v>
      </c>
      <c r="AN193" s="87">
        <v>8.0</v>
      </c>
      <c r="AO193" s="87">
        <v>26.0</v>
      </c>
      <c r="AP193" s="103" t="str">
        <f t="shared" si="25"/>
        <v>266</v>
      </c>
      <c r="AQ193" s="87" t="s">
        <v>2420</v>
      </c>
      <c r="AR193" s="104">
        <v>2.0393333E7</v>
      </c>
      <c r="AS193" s="104">
        <v>2300000.0</v>
      </c>
      <c r="AT193" s="106">
        <v>753.0</v>
      </c>
      <c r="AU193" s="104">
        <v>2.0393333E7</v>
      </c>
      <c r="AV193" s="102">
        <v>44286.0</v>
      </c>
      <c r="AW193" s="108" t="s">
        <v>2450</v>
      </c>
      <c r="AX193" s="84"/>
      <c r="AY193" s="84"/>
      <c r="AZ193" s="84"/>
      <c r="BA193" s="84"/>
      <c r="BB193" s="84"/>
      <c r="BC193" s="84"/>
      <c r="BD193" s="84"/>
      <c r="BE193" s="84"/>
      <c r="BF193" s="84"/>
      <c r="BG193" s="84"/>
      <c r="BH193" s="84"/>
      <c r="BI193" s="84"/>
      <c r="BJ193" s="84"/>
      <c r="BK193" s="84"/>
      <c r="BL193" s="84"/>
      <c r="BM193" s="84"/>
      <c r="BN193" s="84"/>
      <c r="BO193" s="84"/>
      <c r="BP193" s="84"/>
      <c r="BQ193" s="84"/>
      <c r="BR193" s="84"/>
      <c r="BS193" s="84"/>
      <c r="BT193" s="84"/>
      <c r="BU193" s="132" t="s">
        <v>168</v>
      </c>
      <c r="BV193" s="133">
        <v>44561.0</v>
      </c>
      <c r="BW193" s="132">
        <v>65141.0</v>
      </c>
      <c r="BX193" s="134">
        <v>766667.0</v>
      </c>
      <c r="BY193" s="132">
        <v>999.0</v>
      </c>
      <c r="BZ193" s="132">
        <v>1243.0</v>
      </c>
      <c r="CA193" s="132">
        <v>10.0</v>
      </c>
      <c r="CB193" s="133">
        <v>44571.0</v>
      </c>
      <c r="CC193" s="114" t="str">
        <f t="shared" si="1"/>
        <v>$ 20,393,333</v>
      </c>
      <c r="CD193" s="115" t="str">
        <f t="shared" si="20"/>
        <v>276</v>
      </c>
      <c r="CE193" s="94"/>
      <c r="CF193" s="162">
        <v>44571.0</v>
      </c>
      <c r="CG193" s="117" t="s">
        <v>169</v>
      </c>
      <c r="CH193" s="103" t="s">
        <v>366</v>
      </c>
      <c r="CI193" s="118" t="s">
        <v>810</v>
      </c>
      <c r="CJ193" s="84"/>
      <c r="CK193" s="84"/>
      <c r="CL193" s="101">
        <v>44285.0</v>
      </c>
      <c r="CM193" s="101">
        <v>44286.0</v>
      </c>
      <c r="CN193" s="119" t="s">
        <v>2451</v>
      </c>
      <c r="CO193" s="120" t="s">
        <v>2452</v>
      </c>
      <c r="CP193" s="121" t="s">
        <v>309</v>
      </c>
      <c r="CQ193" s="89"/>
      <c r="CR193" s="108"/>
      <c r="CS193" s="89"/>
      <c r="CT193" s="102"/>
      <c r="CU193" s="90"/>
      <c r="CV193" s="105"/>
      <c r="CW193" s="102"/>
      <c r="CX193" s="118"/>
      <c r="CY193" s="123" t="s">
        <v>175</v>
      </c>
      <c r="CZ193" s="103" t="s">
        <v>143</v>
      </c>
      <c r="DA193" s="103" t="s">
        <v>144</v>
      </c>
      <c r="DB193" s="103"/>
      <c r="DC193" s="123" t="s">
        <v>146</v>
      </c>
      <c r="DD193" s="84"/>
      <c r="DE193" s="84"/>
      <c r="DF193" s="84"/>
      <c r="DG193" s="84"/>
      <c r="DH193" s="52"/>
      <c r="DI193" s="52"/>
      <c r="DJ193" s="52"/>
      <c r="DK193" s="52"/>
      <c r="DL193" s="52"/>
      <c r="DM193" s="52"/>
    </row>
    <row r="194" ht="25.5" customHeight="1">
      <c r="A194" s="124">
        <v>192.0</v>
      </c>
      <c r="B194" s="86" t="s">
        <v>120</v>
      </c>
      <c r="C194" s="87" t="s">
        <v>2453</v>
      </c>
      <c r="D194" s="88" t="s">
        <v>2454</v>
      </c>
      <c r="E194" s="89" t="s">
        <v>123</v>
      </c>
      <c r="F194" s="89" t="s">
        <v>124</v>
      </c>
      <c r="G194" s="90">
        <v>1.11853991E9</v>
      </c>
      <c r="H194" s="90">
        <v>1.0</v>
      </c>
      <c r="I194" s="89" t="s">
        <v>125</v>
      </c>
      <c r="J194" s="91" t="s">
        <v>2455</v>
      </c>
      <c r="K194" s="125">
        <v>1.0</v>
      </c>
      <c r="L194" s="139">
        <v>12.0</v>
      </c>
      <c r="M194" s="139">
        <v>1988.0</v>
      </c>
      <c r="N194" s="127" t="s">
        <v>2456</v>
      </c>
      <c r="O194" s="87" t="s">
        <v>2457</v>
      </c>
      <c r="P194" s="92" t="s">
        <v>628</v>
      </c>
      <c r="Q194" s="87">
        <v>3.102152253E9</v>
      </c>
      <c r="R194" s="93" t="s">
        <v>2458</v>
      </c>
      <c r="S194" s="93" t="s">
        <v>2459</v>
      </c>
      <c r="T194" s="103" t="s">
        <v>258</v>
      </c>
      <c r="U194" s="92" t="s">
        <v>233</v>
      </c>
      <c r="V194" s="128" t="s">
        <v>157</v>
      </c>
      <c r="W194" s="88">
        <v>3.0</v>
      </c>
      <c r="X194" s="87" t="s">
        <v>158</v>
      </c>
      <c r="Y194" s="117" t="s">
        <v>2460</v>
      </c>
      <c r="Z194" s="130" t="s">
        <v>448</v>
      </c>
      <c r="AA194" s="155" t="s">
        <v>2461</v>
      </c>
      <c r="AB194" s="94" t="s">
        <v>130</v>
      </c>
      <c r="AC194" s="130" t="s">
        <v>161</v>
      </c>
      <c r="AD194" s="87" t="s">
        <v>2462</v>
      </c>
      <c r="AE194" s="95" t="s">
        <v>1169</v>
      </c>
      <c r="AF194" s="131" t="s">
        <v>1170</v>
      </c>
      <c r="AG194" s="97" t="s">
        <v>2463</v>
      </c>
      <c r="AH194" s="98">
        <v>1.29E8</v>
      </c>
      <c r="AI194" s="99">
        <v>44281.0</v>
      </c>
      <c r="AJ194" s="100">
        <v>56883.0</v>
      </c>
      <c r="AK194" s="101">
        <v>44285.0</v>
      </c>
      <c r="AL194" s="102">
        <v>44291.0</v>
      </c>
      <c r="AM194" s="102">
        <v>44561.0</v>
      </c>
      <c r="AN194" s="87">
        <v>8.0</v>
      </c>
      <c r="AO194" s="87">
        <v>26.0</v>
      </c>
      <c r="AP194" s="87">
        <v>266.0</v>
      </c>
      <c r="AQ194" s="87" t="s">
        <v>2420</v>
      </c>
      <c r="AR194" s="104">
        <v>3.8126666E7</v>
      </c>
      <c r="AS194" s="104">
        <v>4300000.0</v>
      </c>
      <c r="AT194" s="106" t="s">
        <v>2464</v>
      </c>
      <c r="AU194" s="104">
        <v>3.8126666E7</v>
      </c>
      <c r="AV194" s="107">
        <v>44291.0</v>
      </c>
      <c r="AW194" s="108" t="s">
        <v>2465</v>
      </c>
      <c r="AX194" s="84"/>
      <c r="AY194" s="84"/>
      <c r="AZ194" s="84"/>
      <c r="BA194" s="84"/>
      <c r="BB194" s="84"/>
      <c r="BC194" s="84"/>
      <c r="BD194" s="84"/>
      <c r="BE194" s="84"/>
      <c r="BF194" s="84"/>
      <c r="BG194" s="84"/>
      <c r="BH194" s="84"/>
      <c r="BI194" s="84"/>
      <c r="BJ194" s="84"/>
      <c r="BK194" s="84"/>
      <c r="BL194" s="84"/>
      <c r="BM194" s="84"/>
      <c r="BN194" s="84"/>
      <c r="BO194" s="84"/>
      <c r="BP194" s="84"/>
      <c r="BQ194" s="84"/>
      <c r="BR194" s="84"/>
      <c r="BS194" s="84"/>
      <c r="BT194" s="84"/>
      <c r="BU194" s="132"/>
      <c r="BV194" s="133"/>
      <c r="BW194" s="132"/>
      <c r="BX194" s="134"/>
      <c r="BY194" s="132"/>
      <c r="BZ194" s="132"/>
      <c r="CA194" s="132"/>
      <c r="CB194" s="133"/>
      <c r="CC194" s="114" t="str">
        <f t="shared" si="1"/>
        <v>$ 38,126,666</v>
      </c>
      <c r="CD194" s="115" t="str">
        <f t="shared" si="20"/>
        <v>266</v>
      </c>
      <c r="CE194" s="94"/>
      <c r="CF194" s="162">
        <v>44561.0</v>
      </c>
      <c r="CG194" s="117" t="s">
        <v>136</v>
      </c>
      <c r="CH194" s="103" t="s">
        <v>448</v>
      </c>
      <c r="CI194" s="118" t="s">
        <v>455</v>
      </c>
      <c r="CJ194" s="84"/>
      <c r="CK194" s="84"/>
      <c r="CL194" s="101">
        <v>44285.0</v>
      </c>
      <c r="CM194" s="101">
        <v>44291.0</v>
      </c>
      <c r="CN194" s="119" t="s">
        <v>2466</v>
      </c>
      <c r="CO194" s="120" t="s">
        <v>2467</v>
      </c>
      <c r="CP194" s="121" t="s">
        <v>309</v>
      </c>
      <c r="CQ194" s="89"/>
      <c r="CR194" s="108"/>
      <c r="CS194" s="89"/>
      <c r="CT194" s="102"/>
      <c r="CU194" s="90"/>
      <c r="CV194" s="105"/>
      <c r="CW194" s="102"/>
      <c r="CX194" s="123"/>
      <c r="CY194" s="123" t="s">
        <v>175</v>
      </c>
      <c r="CZ194" s="103" t="s">
        <v>143</v>
      </c>
      <c r="DA194" s="103" t="s">
        <v>144</v>
      </c>
      <c r="DB194" s="103"/>
      <c r="DC194" s="123" t="s">
        <v>146</v>
      </c>
      <c r="DD194" s="84"/>
      <c r="DE194" s="84"/>
      <c r="DF194" s="84"/>
      <c r="DG194" s="84"/>
      <c r="DH194" s="52"/>
      <c r="DI194" s="52"/>
      <c r="DJ194" s="52"/>
      <c r="DK194" s="52"/>
      <c r="DL194" s="52"/>
      <c r="DM194" s="52"/>
    </row>
    <row r="195" ht="25.5" customHeight="1">
      <c r="A195" s="124">
        <v>193.0</v>
      </c>
      <c r="B195" s="86" t="s">
        <v>120</v>
      </c>
      <c r="C195" s="87" t="s">
        <v>2468</v>
      </c>
      <c r="D195" s="88" t="s">
        <v>2469</v>
      </c>
      <c r="E195" s="89" t="s">
        <v>123</v>
      </c>
      <c r="F195" s="89" t="s">
        <v>124</v>
      </c>
      <c r="G195" s="90">
        <v>1.022936185E9</v>
      </c>
      <c r="H195" s="90">
        <v>2.0</v>
      </c>
      <c r="I195" s="89" t="s">
        <v>149</v>
      </c>
      <c r="J195" s="91">
        <v>32005.0</v>
      </c>
      <c r="K195" s="125">
        <v>16.0</v>
      </c>
      <c r="L195" s="139">
        <v>8.0</v>
      </c>
      <c r="M195" s="139">
        <v>1987.0</v>
      </c>
      <c r="N195" s="127" t="s">
        <v>198</v>
      </c>
      <c r="O195" s="87" t="s">
        <v>2470</v>
      </c>
      <c r="P195" s="92" t="s">
        <v>127</v>
      </c>
      <c r="Q195" s="87">
        <v>3.172712887E9</v>
      </c>
      <c r="R195" s="93" t="s">
        <v>2471</v>
      </c>
      <c r="S195" s="93" t="s">
        <v>2472</v>
      </c>
      <c r="T195" s="103" t="s">
        <v>258</v>
      </c>
      <c r="U195" s="92" t="s">
        <v>156</v>
      </c>
      <c r="V195" s="128" t="s">
        <v>157</v>
      </c>
      <c r="W195" s="88">
        <v>4.0</v>
      </c>
      <c r="X195" s="87" t="s">
        <v>741</v>
      </c>
      <c r="Y195" s="117" t="s">
        <v>741</v>
      </c>
      <c r="Z195" s="130" t="s">
        <v>2118</v>
      </c>
      <c r="AA195" s="155" t="s">
        <v>2473</v>
      </c>
      <c r="AB195" s="94" t="s">
        <v>130</v>
      </c>
      <c r="AC195" s="130" t="s">
        <v>161</v>
      </c>
      <c r="AD195" s="87" t="s">
        <v>2474</v>
      </c>
      <c r="AE195" s="95" t="s">
        <v>163</v>
      </c>
      <c r="AF195" s="131" t="s">
        <v>164</v>
      </c>
      <c r="AG195" s="97" t="s">
        <v>2475</v>
      </c>
      <c r="AH195" s="98">
        <v>7.5E7</v>
      </c>
      <c r="AI195" s="99">
        <v>44272.0</v>
      </c>
      <c r="AJ195" s="100">
        <v>55944.0</v>
      </c>
      <c r="AK195" s="101">
        <v>44285.0</v>
      </c>
      <c r="AL195" s="102">
        <v>44291.0</v>
      </c>
      <c r="AM195" s="102">
        <v>44561.0</v>
      </c>
      <c r="AN195" s="87">
        <v>8.0</v>
      </c>
      <c r="AO195" s="87">
        <v>26.0</v>
      </c>
      <c r="AP195" s="87">
        <v>266.0</v>
      </c>
      <c r="AQ195" s="87" t="s">
        <v>2420</v>
      </c>
      <c r="AR195" s="104">
        <v>2.2166666E7</v>
      </c>
      <c r="AS195" s="104">
        <v>2500000.0</v>
      </c>
      <c r="AT195" s="106" t="s">
        <v>2476</v>
      </c>
      <c r="AU195" s="104">
        <v>2.2166666E7</v>
      </c>
      <c r="AV195" s="107">
        <v>44291.0</v>
      </c>
      <c r="AW195" s="108" t="s">
        <v>2477</v>
      </c>
      <c r="AX195" s="84"/>
      <c r="AY195" s="84"/>
      <c r="AZ195" s="84"/>
      <c r="BA195" s="84"/>
      <c r="BB195" s="84"/>
      <c r="BC195" s="84"/>
      <c r="BD195" s="84"/>
      <c r="BE195" s="84"/>
      <c r="BF195" s="84"/>
      <c r="BG195" s="84"/>
      <c r="BH195" s="84"/>
      <c r="BI195" s="84"/>
      <c r="BJ195" s="84"/>
      <c r="BK195" s="84"/>
      <c r="BL195" s="84"/>
      <c r="BM195" s="84"/>
      <c r="BN195" s="84"/>
      <c r="BO195" s="84"/>
      <c r="BP195" s="84"/>
      <c r="BQ195" s="84"/>
      <c r="BR195" s="84"/>
      <c r="BS195" s="84"/>
      <c r="BT195" s="84"/>
      <c r="BU195" s="132" t="s">
        <v>168</v>
      </c>
      <c r="BV195" s="133">
        <v>44561.0</v>
      </c>
      <c r="BW195" s="132">
        <v>64507.0</v>
      </c>
      <c r="BX195" s="134">
        <v>833333.0</v>
      </c>
      <c r="BY195" s="132">
        <v>903.0</v>
      </c>
      <c r="BZ195" s="132">
        <v>1244.0</v>
      </c>
      <c r="CA195" s="132">
        <v>10.0</v>
      </c>
      <c r="CB195" s="133">
        <v>44571.0</v>
      </c>
      <c r="CC195" s="114" t="str">
        <f t="shared" si="1"/>
        <v>$ 22,166,666</v>
      </c>
      <c r="CD195" s="115" t="str">
        <f t="shared" si="20"/>
        <v>276</v>
      </c>
      <c r="CE195" s="94"/>
      <c r="CF195" s="141">
        <v>44571.0</v>
      </c>
      <c r="CG195" s="117" t="s">
        <v>169</v>
      </c>
      <c r="CH195" s="103" t="s">
        <v>170</v>
      </c>
      <c r="CI195" s="118" t="s">
        <v>249</v>
      </c>
      <c r="CJ195" s="84"/>
      <c r="CK195" s="84"/>
      <c r="CL195" s="101">
        <v>44285.0</v>
      </c>
      <c r="CM195" s="101">
        <v>44291.0</v>
      </c>
      <c r="CN195" s="119" t="s">
        <v>2478</v>
      </c>
      <c r="CO195" s="120" t="s">
        <v>2479</v>
      </c>
      <c r="CP195" s="121" t="s">
        <v>420</v>
      </c>
      <c r="CQ195" s="89"/>
      <c r="CR195" s="108"/>
      <c r="CS195" s="89"/>
      <c r="CT195" s="102"/>
      <c r="CU195" s="90"/>
      <c r="CV195" s="105"/>
      <c r="CW195" s="102"/>
      <c r="CX195" s="123"/>
      <c r="CY195" s="123" t="s">
        <v>175</v>
      </c>
      <c r="CZ195" s="103" t="s">
        <v>143</v>
      </c>
      <c r="DA195" s="103" t="s">
        <v>144</v>
      </c>
      <c r="DB195" s="103"/>
      <c r="DC195" s="123" t="s">
        <v>146</v>
      </c>
      <c r="DD195" s="84"/>
      <c r="DE195" s="84"/>
      <c r="DF195" s="84"/>
      <c r="DG195" s="84"/>
      <c r="DH195" s="52"/>
      <c r="DI195" s="52"/>
      <c r="DJ195" s="52"/>
      <c r="DK195" s="52"/>
      <c r="DL195" s="52"/>
      <c r="DM195" s="52"/>
    </row>
    <row r="196" ht="25.5" customHeight="1">
      <c r="A196" s="124">
        <v>194.0</v>
      </c>
      <c r="B196" s="86" t="s">
        <v>120</v>
      </c>
      <c r="C196" s="87" t="s">
        <v>2480</v>
      </c>
      <c r="D196" s="88" t="s">
        <v>2481</v>
      </c>
      <c r="E196" s="89" t="s">
        <v>123</v>
      </c>
      <c r="F196" s="89" t="s">
        <v>124</v>
      </c>
      <c r="G196" s="90">
        <v>1.022415742E9</v>
      </c>
      <c r="H196" s="90">
        <v>1.0</v>
      </c>
      <c r="I196" s="89" t="s">
        <v>149</v>
      </c>
      <c r="J196" s="91">
        <v>35208.0</v>
      </c>
      <c r="K196" s="125">
        <v>22.0</v>
      </c>
      <c r="L196" s="139">
        <v>5.0</v>
      </c>
      <c r="M196" s="139">
        <v>1996.0</v>
      </c>
      <c r="N196" s="127" t="s">
        <v>198</v>
      </c>
      <c r="O196" s="87" t="s">
        <v>2482</v>
      </c>
      <c r="P196" s="92" t="s">
        <v>939</v>
      </c>
      <c r="Q196" s="87">
        <v>3.058536968E9</v>
      </c>
      <c r="R196" s="93" t="s">
        <v>2483</v>
      </c>
      <c r="S196" s="93" t="s">
        <v>2484</v>
      </c>
      <c r="T196" s="103" t="s">
        <v>1073</v>
      </c>
      <c r="U196" s="92" t="s">
        <v>184</v>
      </c>
      <c r="V196" s="128" t="s">
        <v>157</v>
      </c>
      <c r="W196" s="88">
        <v>1.0</v>
      </c>
      <c r="X196" s="87" t="s">
        <v>741</v>
      </c>
      <c r="Y196" s="117" t="s">
        <v>741</v>
      </c>
      <c r="Z196" s="130" t="s">
        <v>1699</v>
      </c>
      <c r="AA196" s="155" t="s">
        <v>2485</v>
      </c>
      <c r="AB196" s="94" t="s">
        <v>130</v>
      </c>
      <c r="AC196" s="130" t="s">
        <v>161</v>
      </c>
      <c r="AD196" s="87" t="s">
        <v>2486</v>
      </c>
      <c r="AE196" s="95" t="s">
        <v>286</v>
      </c>
      <c r="AF196" s="131" t="s">
        <v>287</v>
      </c>
      <c r="AG196" s="97" t="s">
        <v>2374</v>
      </c>
      <c r="AH196" s="98">
        <v>1.15E8</v>
      </c>
      <c r="AI196" s="99">
        <v>44259.0</v>
      </c>
      <c r="AJ196" s="100">
        <v>56813.0</v>
      </c>
      <c r="AK196" s="101">
        <v>44286.0</v>
      </c>
      <c r="AL196" s="102">
        <v>44291.0</v>
      </c>
      <c r="AM196" s="102">
        <v>44561.0</v>
      </c>
      <c r="AN196" s="87">
        <v>8.0</v>
      </c>
      <c r="AO196" s="87">
        <v>26.0</v>
      </c>
      <c r="AP196" s="87">
        <v>266.0</v>
      </c>
      <c r="AQ196" s="87" t="s">
        <v>2420</v>
      </c>
      <c r="AR196" s="104">
        <v>2.0393333E7</v>
      </c>
      <c r="AS196" s="104">
        <v>2300000.0</v>
      </c>
      <c r="AT196" s="106" t="s">
        <v>2487</v>
      </c>
      <c r="AU196" s="104">
        <v>2.0393333E7</v>
      </c>
      <c r="AV196" s="189">
        <v>44291.0</v>
      </c>
      <c r="AW196" s="190" t="s">
        <v>2488</v>
      </c>
      <c r="AX196" s="84"/>
      <c r="AY196" s="84"/>
      <c r="AZ196" s="84"/>
      <c r="BA196" s="84"/>
      <c r="BB196" s="84"/>
      <c r="BC196" s="84"/>
      <c r="BD196" s="84"/>
      <c r="BE196" s="84"/>
      <c r="BF196" s="84"/>
      <c r="BG196" s="84"/>
      <c r="BH196" s="84"/>
      <c r="BI196" s="84"/>
      <c r="BJ196" s="84"/>
      <c r="BK196" s="84"/>
      <c r="BL196" s="84"/>
      <c r="BM196" s="84"/>
      <c r="BN196" s="84"/>
      <c r="BO196" s="84"/>
      <c r="BP196" s="84"/>
      <c r="BQ196" s="84"/>
      <c r="BR196" s="84"/>
      <c r="BS196" s="84"/>
      <c r="BT196" s="84"/>
      <c r="BU196" s="132" t="s">
        <v>168</v>
      </c>
      <c r="BV196" s="133">
        <v>44557.0</v>
      </c>
      <c r="BW196" s="132">
        <v>68886.0</v>
      </c>
      <c r="BX196" s="134">
        <v>766667.0</v>
      </c>
      <c r="BY196" s="132">
        <v>1011.0</v>
      </c>
      <c r="BZ196" s="132">
        <v>1190.0</v>
      </c>
      <c r="CA196" s="132">
        <v>10.0</v>
      </c>
      <c r="CB196" s="133">
        <v>44571.0</v>
      </c>
      <c r="CC196" s="114" t="str">
        <f t="shared" si="1"/>
        <v>$ 20,393,333</v>
      </c>
      <c r="CD196" s="115" t="str">
        <f t="shared" si="20"/>
        <v>275</v>
      </c>
      <c r="CE196" s="94"/>
      <c r="CF196" s="162">
        <v>44571.0</v>
      </c>
      <c r="CG196" s="117" t="s">
        <v>169</v>
      </c>
      <c r="CH196" s="103" t="s">
        <v>224</v>
      </c>
      <c r="CI196" s="118" t="s">
        <v>225</v>
      </c>
      <c r="CJ196" s="84"/>
      <c r="CK196" s="84"/>
      <c r="CL196" s="101">
        <v>44286.0</v>
      </c>
      <c r="CM196" s="101">
        <v>44291.0</v>
      </c>
      <c r="CN196" s="119" t="s">
        <v>2489</v>
      </c>
      <c r="CO196" s="120" t="s">
        <v>2490</v>
      </c>
      <c r="CP196" s="121" t="s">
        <v>420</v>
      </c>
      <c r="CQ196" s="89"/>
      <c r="CR196" s="108"/>
      <c r="CS196" s="89"/>
      <c r="CT196" s="102"/>
      <c r="CU196" s="90"/>
      <c r="CV196" s="105"/>
      <c r="CW196" s="102"/>
      <c r="CX196" s="123"/>
      <c r="CY196" s="123" t="s">
        <v>175</v>
      </c>
      <c r="CZ196" s="103" t="s">
        <v>143</v>
      </c>
      <c r="DA196" s="103" t="s">
        <v>144</v>
      </c>
      <c r="DB196" s="103"/>
      <c r="DC196" s="123" t="s">
        <v>146</v>
      </c>
      <c r="DD196" s="84"/>
      <c r="DE196" s="84"/>
      <c r="DF196" s="84"/>
      <c r="DG196" s="84"/>
      <c r="DH196" s="52"/>
      <c r="DI196" s="52"/>
      <c r="DJ196" s="52"/>
      <c r="DK196" s="52"/>
      <c r="DL196" s="52"/>
      <c r="DM196" s="52"/>
    </row>
    <row r="197" ht="25.5" customHeight="1">
      <c r="A197" s="124">
        <v>195.0</v>
      </c>
      <c r="B197" s="86" t="s">
        <v>120</v>
      </c>
      <c r="C197" s="87" t="s">
        <v>2491</v>
      </c>
      <c r="D197" s="88" t="s">
        <v>2492</v>
      </c>
      <c r="E197" s="89" t="s">
        <v>123</v>
      </c>
      <c r="F197" s="89" t="s">
        <v>124</v>
      </c>
      <c r="G197" s="90">
        <v>1.022947285E9</v>
      </c>
      <c r="H197" s="90">
        <v>8.0</v>
      </c>
      <c r="I197" s="89" t="s">
        <v>149</v>
      </c>
      <c r="J197" s="91">
        <v>32485.0</v>
      </c>
      <c r="K197" s="125">
        <v>8.0</v>
      </c>
      <c r="L197" s="139">
        <v>12.0</v>
      </c>
      <c r="M197" s="139">
        <v>1988.0</v>
      </c>
      <c r="N197" s="127" t="s">
        <v>198</v>
      </c>
      <c r="O197" s="87" t="s">
        <v>2493</v>
      </c>
      <c r="P197" s="92" t="s">
        <v>127</v>
      </c>
      <c r="Q197" s="87">
        <v>3.227415552E9</v>
      </c>
      <c r="R197" s="93" t="s">
        <v>2494</v>
      </c>
      <c r="S197" s="177" t="s">
        <v>2495</v>
      </c>
      <c r="T197" s="103" t="s">
        <v>2001</v>
      </c>
      <c r="U197" s="92" t="s">
        <v>184</v>
      </c>
      <c r="V197" s="128" t="s">
        <v>157</v>
      </c>
      <c r="W197" s="88">
        <v>4.0</v>
      </c>
      <c r="X197" s="87" t="s">
        <v>218</v>
      </c>
      <c r="Y197" s="117" t="s">
        <v>1652</v>
      </c>
      <c r="Z197" s="130" t="s">
        <v>186</v>
      </c>
      <c r="AA197" s="155" t="s">
        <v>2496</v>
      </c>
      <c r="AB197" s="94" t="s">
        <v>130</v>
      </c>
      <c r="AC197" s="130" t="s">
        <v>161</v>
      </c>
      <c r="AD197" s="87" t="s">
        <v>2497</v>
      </c>
      <c r="AE197" s="95" t="s">
        <v>617</v>
      </c>
      <c r="AF197" s="131" t="s">
        <v>618</v>
      </c>
      <c r="AG197" s="97" t="s">
        <v>744</v>
      </c>
      <c r="AH197" s="98">
        <v>7.0E7</v>
      </c>
      <c r="AI197" s="99">
        <v>44246.0</v>
      </c>
      <c r="AJ197" s="100">
        <v>56236.0</v>
      </c>
      <c r="AK197" s="101">
        <v>44286.0</v>
      </c>
      <c r="AL197" s="102">
        <v>44292.0</v>
      </c>
      <c r="AM197" s="102">
        <v>44561.0</v>
      </c>
      <c r="AN197" s="87">
        <v>8.0</v>
      </c>
      <c r="AO197" s="87">
        <v>25.0</v>
      </c>
      <c r="AP197" s="87">
        <v>265.0</v>
      </c>
      <c r="AQ197" s="87" t="s">
        <v>2396</v>
      </c>
      <c r="AR197" s="104">
        <v>3.1033333E7</v>
      </c>
      <c r="AS197" s="104">
        <v>3500000.0</v>
      </c>
      <c r="AT197" s="106" t="s">
        <v>2498</v>
      </c>
      <c r="AU197" s="104">
        <v>3.1033333E7</v>
      </c>
      <c r="AV197" s="107">
        <v>44291.0</v>
      </c>
      <c r="AW197" s="108" t="s">
        <v>2499</v>
      </c>
      <c r="AX197" s="84"/>
      <c r="AY197" s="84"/>
      <c r="AZ197" s="84"/>
      <c r="BA197" s="84"/>
      <c r="BB197" s="84"/>
      <c r="BC197" s="84"/>
      <c r="BD197" s="84"/>
      <c r="BE197" s="84"/>
      <c r="BF197" s="84"/>
      <c r="BG197" s="84"/>
      <c r="BH197" s="84"/>
      <c r="BI197" s="84"/>
      <c r="BJ197" s="84"/>
      <c r="BK197" s="84"/>
      <c r="BL197" s="84"/>
      <c r="BM197" s="84"/>
      <c r="BN197" s="84"/>
      <c r="BO197" s="84"/>
      <c r="BP197" s="84"/>
      <c r="BQ197" s="84"/>
      <c r="BR197" s="84"/>
      <c r="BS197" s="84"/>
      <c r="BT197" s="84"/>
      <c r="BU197" s="132" t="s">
        <v>168</v>
      </c>
      <c r="BV197" s="133">
        <v>44560.0</v>
      </c>
      <c r="BW197" s="132">
        <v>65793.0</v>
      </c>
      <c r="BX197" s="134" t="s">
        <v>1972</v>
      </c>
      <c r="BY197" s="132">
        <v>1035.0</v>
      </c>
      <c r="BZ197" s="132">
        <v>1217.0</v>
      </c>
      <c r="CA197" s="132">
        <v>10.0</v>
      </c>
      <c r="CB197" s="133">
        <v>44571.0</v>
      </c>
      <c r="CC197" s="114" t="str">
        <f t="shared" si="1"/>
        <v>$ 31,033,333</v>
      </c>
      <c r="CD197" s="115" t="str">
        <f t="shared" si="20"/>
        <v>276</v>
      </c>
      <c r="CE197" s="94"/>
      <c r="CF197" s="162">
        <v>44571.0</v>
      </c>
      <c r="CG197" s="117" t="s">
        <v>169</v>
      </c>
      <c r="CH197" s="103" t="s">
        <v>186</v>
      </c>
      <c r="CI197" s="118" t="s">
        <v>605</v>
      </c>
      <c r="CJ197" s="84"/>
      <c r="CK197" s="84"/>
      <c r="CL197" s="101">
        <v>44286.0</v>
      </c>
      <c r="CM197" s="101">
        <v>44292.0</v>
      </c>
      <c r="CN197" s="119" t="s">
        <v>2500</v>
      </c>
      <c r="CO197" s="120" t="s">
        <v>2501</v>
      </c>
      <c r="CP197" s="121" t="s">
        <v>420</v>
      </c>
      <c r="CQ197" s="89"/>
      <c r="CR197" s="108"/>
      <c r="CS197" s="89"/>
      <c r="CT197" s="102"/>
      <c r="CU197" s="90"/>
      <c r="CV197" s="105"/>
      <c r="CW197" s="102"/>
      <c r="CX197" s="118"/>
      <c r="CY197" s="123" t="s">
        <v>175</v>
      </c>
      <c r="CZ197" s="103" t="s">
        <v>143</v>
      </c>
      <c r="DA197" s="103" t="s">
        <v>205</v>
      </c>
      <c r="DB197" s="103"/>
      <c r="DC197" s="123" t="s">
        <v>146</v>
      </c>
      <c r="DD197" s="84"/>
      <c r="DE197" s="84"/>
      <c r="DF197" s="84"/>
      <c r="DG197" s="84"/>
      <c r="DH197" s="52"/>
      <c r="DI197" s="52"/>
      <c r="DJ197" s="52"/>
      <c r="DK197" s="52"/>
      <c r="DL197" s="52"/>
      <c r="DM197" s="52"/>
    </row>
    <row r="198" ht="25.5" customHeight="1">
      <c r="A198" s="124">
        <v>196.0</v>
      </c>
      <c r="B198" s="86" t="s">
        <v>120</v>
      </c>
      <c r="C198" s="87" t="s">
        <v>2502</v>
      </c>
      <c r="D198" s="88" t="s">
        <v>2503</v>
      </c>
      <c r="E198" s="89" t="s">
        <v>123</v>
      </c>
      <c r="F198" s="89" t="s">
        <v>124</v>
      </c>
      <c r="G198" s="90">
        <v>5.2970928E7</v>
      </c>
      <c r="H198" s="90">
        <v>1.0</v>
      </c>
      <c r="I198" s="89" t="s">
        <v>125</v>
      </c>
      <c r="J198" s="91">
        <v>30290.0</v>
      </c>
      <c r="K198" s="125">
        <v>5.0</v>
      </c>
      <c r="L198" s="139">
        <v>12.0</v>
      </c>
      <c r="M198" s="139">
        <v>1982.0</v>
      </c>
      <c r="N198" s="127" t="s">
        <v>198</v>
      </c>
      <c r="O198" s="87" t="s">
        <v>2504</v>
      </c>
      <c r="P198" s="92" t="s">
        <v>939</v>
      </c>
      <c r="Q198" s="87">
        <v>3.132603091E9</v>
      </c>
      <c r="R198" s="93" t="s">
        <v>2505</v>
      </c>
      <c r="S198" s="93" t="s">
        <v>2506</v>
      </c>
      <c r="T198" s="103" t="s">
        <v>258</v>
      </c>
      <c r="U198" s="92" t="s">
        <v>156</v>
      </c>
      <c r="V198" s="128" t="s">
        <v>157</v>
      </c>
      <c r="W198" s="88">
        <v>1.0</v>
      </c>
      <c r="X198" s="87" t="s">
        <v>158</v>
      </c>
      <c r="Y198" s="117" t="s">
        <v>2507</v>
      </c>
      <c r="Z198" s="130" t="s">
        <v>144</v>
      </c>
      <c r="AA198" s="87" t="s">
        <v>2508</v>
      </c>
      <c r="AB198" s="94" t="s">
        <v>130</v>
      </c>
      <c r="AC198" s="130" t="s">
        <v>161</v>
      </c>
      <c r="AD198" s="87" t="s">
        <v>2509</v>
      </c>
      <c r="AE198" s="95" t="s">
        <v>163</v>
      </c>
      <c r="AF198" s="131" t="s">
        <v>164</v>
      </c>
      <c r="AG198" s="97" t="s">
        <v>2510</v>
      </c>
      <c r="AH198" s="98">
        <v>4.2E7</v>
      </c>
      <c r="AI198" s="99">
        <v>44285.0</v>
      </c>
      <c r="AJ198" s="100">
        <v>55939.0</v>
      </c>
      <c r="AK198" s="101">
        <v>44286.0</v>
      </c>
      <c r="AL198" s="102">
        <v>44291.0</v>
      </c>
      <c r="AM198" s="102">
        <v>44561.0</v>
      </c>
      <c r="AN198" s="87">
        <v>8.0</v>
      </c>
      <c r="AO198" s="87">
        <v>26.0</v>
      </c>
      <c r="AP198" s="87">
        <v>266.0</v>
      </c>
      <c r="AQ198" s="87" t="s">
        <v>2420</v>
      </c>
      <c r="AR198" s="104">
        <v>3.724E7</v>
      </c>
      <c r="AS198" s="104">
        <v>4200000.0</v>
      </c>
      <c r="AT198" s="106" t="s">
        <v>2511</v>
      </c>
      <c r="AU198" s="104">
        <v>3.724E7</v>
      </c>
      <c r="AV198" s="107">
        <v>44291.0</v>
      </c>
      <c r="AW198" s="108" t="s">
        <v>2512</v>
      </c>
      <c r="AX198" s="84"/>
      <c r="AY198" s="84"/>
      <c r="AZ198" s="84"/>
      <c r="BA198" s="84"/>
      <c r="BB198" s="84"/>
      <c r="BC198" s="84"/>
      <c r="BD198" s="84"/>
      <c r="BE198" s="84"/>
      <c r="BF198" s="84"/>
      <c r="BG198" s="84"/>
      <c r="BH198" s="84"/>
      <c r="BI198" s="84"/>
      <c r="BJ198" s="84"/>
      <c r="BK198" s="84"/>
      <c r="BL198" s="84"/>
      <c r="BM198" s="84"/>
      <c r="BN198" s="84"/>
      <c r="BO198" s="84"/>
      <c r="BP198" s="84"/>
      <c r="BQ198" s="84"/>
      <c r="BR198" s="84"/>
      <c r="BS198" s="84"/>
      <c r="BT198" s="84"/>
      <c r="BU198" s="132" t="s">
        <v>168</v>
      </c>
      <c r="BV198" s="133">
        <v>44558.0</v>
      </c>
      <c r="BW198" s="132">
        <v>64508.0</v>
      </c>
      <c r="BX198" s="134" t="s">
        <v>2513</v>
      </c>
      <c r="BY198" s="132">
        <v>904.0</v>
      </c>
      <c r="BZ198" s="132">
        <v>1157.0</v>
      </c>
      <c r="CA198" s="132">
        <v>10.0</v>
      </c>
      <c r="CB198" s="133">
        <v>44571.0</v>
      </c>
      <c r="CC198" s="114" t="str">
        <f t="shared" si="1"/>
        <v>$ 37,240,000</v>
      </c>
      <c r="CD198" s="115" t="str">
        <f t="shared" si="20"/>
        <v>274</v>
      </c>
      <c r="CE198" s="94"/>
      <c r="CF198" s="162">
        <v>44571.0</v>
      </c>
      <c r="CG198" s="117" t="s">
        <v>169</v>
      </c>
      <c r="CH198" s="103" t="s">
        <v>224</v>
      </c>
      <c r="CI198" s="118" t="s">
        <v>225</v>
      </c>
      <c r="CJ198" s="84"/>
      <c r="CK198" s="84"/>
      <c r="CL198" s="101">
        <v>44286.0</v>
      </c>
      <c r="CM198" s="101">
        <v>44291.0</v>
      </c>
      <c r="CN198" s="119" t="s">
        <v>2514</v>
      </c>
      <c r="CO198" s="120" t="s">
        <v>2515</v>
      </c>
      <c r="CP198" s="121" t="s">
        <v>309</v>
      </c>
      <c r="CQ198" s="89"/>
      <c r="CR198" s="108"/>
      <c r="CS198" s="89"/>
      <c r="CT198" s="102"/>
      <c r="CU198" s="90"/>
      <c r="CV198" s="105"/>
      <c r="CW198" s="102"/>
      <c r="CX198" s="123"/>
      <c r="CY198" s="123" t="s">
        <v>175</v>
      </c>
      <c r="CZ198" s="103" t="s">
        <v>143</v>
      </c>
      <c r="DA198" s="103" t="s">
        <v>144</v>
      </c>
      <c r="DB198" s="103"/>
      <c r="DC198" s="123" t="s">
        <v>146</v>
      </c>
      <c r="DD198" s="84"/>
      <c r="DE198" s="84"/>
      <c r="DF198" s="84"/>
      <c r="DG198" s="84"/>
      <c r="DH198" s="52"/>
      <c r="DI198" s="52"/>
      <c r="DJ198" s="52"/>
      <c r="DK198" s="52"/>
      <c r="DL198" s="52"/>
      <c r="DM198" s="52"/>
    </row>
    <row r="199" ht="25.5" customHeight="1">
      <c r="A199" s="124">
        <v>197.0</v>
      </c>
      <c r="B199" s="86" t="s">
        <v>120</v>
      </c>
      <c r="C199" s="87" t="s">
        <v>2516</v>
      </c>
      <c r="D199" s="88" t="s">
        <v>2517</v>
      </c>
      <c r="E199" s="89" t="s">
        <v>123</v>
      </c>
      <c r="F199" s="89" t="s">
        <v>124</v>
      </c>
      <c r="G199" s="90">
        <v>1.023017414E9</v>
      </c>
      <c r="H199" s="90">
        <v>5.0</v>
      </c>
      <c r="I199" s="89" t="s">
        <v>125</v>
      </c>
      <c r="J199" s="91">
        <v>35394.0</v>
      </c>
      <c r="K199" s="125">
        <v>25.0</v>
      </c>
      <c r="L199" s="139">
        <v>11.0</v>
      </c>
      <c r="M199" s="139">
        <v>1996.0</v>
      </c>
      <c r="N199" s="127" t="s">
        <v>198</v>
      </c>
      <c r="O199" s="87" t="s">
        <v>2518</v>
      </c>
      <c r="P199" s="92" t="s">
        <v>127</v>
      </c>
      <c r="Q199" s="87">
        <v>3.108723431E9</v>
      </c>
      <c r="R199" s="93" t="s">
        <v>2519</v>
      </c>
      <c r="S199" s="93" t="s">
        <v>2520</v>
      </c>
      <c r="T199" s="103" t="s">
        <v>803</v>
      </c>
      <c r="U199" s="92" t="s">
        <v>184</v>
      </c>
      <c r="V199" s="128" t="s">
        <v>157</v>
      </c>
      <c r="W199" s="88">
        <v>1.0</v>
      </c>
      <c r="X199" s="87" t="s">
        <v>218</v>
      </c>
      <c r="Y199" s="117" t="s">
        <v>2521</v>
      </c>
      <c r="Z199" s="130" t="s">
        <v>1602</v>
      </c>
      <c r="AA199" s="155" t="s">
        <v>2522</v>
      </c>
      <c r="AB199" s="94" t="s">
        <v>130</v>
      </c>
      <c r="AC199" s="130" t="s">
        <v>161</v>
      </c>
      <c r="AD199" s="87" t="s">
        <v>2523</v>
      </c>
      <c r="AE199" s="95" t="s">
        <v>352</v>
      </c>
      <c r="AF199" s="131" t="s">
        <v>353</v>
      </c>
      <c r="AG199" s="97" t="s">
        <v>2524</v>
      </c>
      <c r="AH199" s="98">
        <v>2.7E7</v>
      </c>
      <c r="AI199" s="99">
        <v>44253.0</v>
      </c>
      <c r="AJ199" s="100">
        <v>56866.0</v>
      </c>
      <c r="AK199" s="101">
        <v>44286.0</v>
      </c>
      <c r="AL199" s="102">
        <v>44293.0</v>
      </c>
      <c r="AM199" s="102">
        <v>44561.0</v>
      </c>
      <c r="AN199" s="87">
        <v>8.0</v>
      </c>
      <c r="AO199" s="87">
        <v>24.0</v>
      </c>
      <c r="AP199" s="87">
        <v>264.0</v>
      </c>
      <c r="AQ199" s="87" t="s">
        <v>2525</v>
      </c>
      <c r="AR199" s="104">
        <v>2.394E7</v>
      </c>
      <c r="AS199" s="104">
        <v>2700000.0</v>
      </c>
      <c r="AT199" s="106" t="s">
        <v>2526</v>
      </c>
      <c r="AU199" s="104">
        <v>2.394E7</v>
      </c>
      <c r="AV199" s="107">
        <v>44291.0</v>
      </c>
      <c r="AW199" s="108" t="s">
        <v>2527</v>
      </c>
      <c r="AX199" s="84"/>
      <c r="AY199" s="84"/>
      <c r="AZ199" s="84"/>
      <c r="BA199" s="84"/>
      <c r="BB199" s="84"/>
      <c r="BC199" s="84"/>
      <c r="BD199" s="84"/>
      <c r="BE199" s="84"/>
      <c r="BF199" s="84"/>
      <c r="BG199" s="84"/>
      <c r="BH199" s="84"/>
      <c r="BI199" s="84"/>
      <c r="BJ199" s="84"/>
      <c r="BK199" s="84"/>
      <c r="BL199" s="84"/>
      <c r="BM199" s="84"/>
      <c r="BN199" s="84"/>
      <c r="BO199" s="84"/>
      <c r="BP199" s="84"/>
      <c r="BQ199" s="84"/>
      <c r="BR199" s="84"/>
      <c r="BS199" s="84"/>
      <c r="BT199" s="84"/>
      <c r="BU199" s="132" t="s">
        <v>168</v>
      </c>
      <c r="BV199" s="133">
        <v>44561.0</v>
      </c>
      <c r="BW199" s="132">
        <v>65075.0</v>
      </c>
      <c r="BX199" s="134">
        <v>900000.0</v>
      </c>
      <c r="BY199" s="132">
        <v>1077.0</v>
      </c>
      <c r="BZ199" s="132">
        <v>1234.0</v>
      </c>
      <c r="CA199" s="132">
        <v>10.0</v>
      </c>
      <c r="CB199" s="133">
        <v>44571.0</v>
      </c>
      <c r="CC199" s="114" t="str">
        <f t="shared" si="1"/>
        <v>$ 23,940,000</v>
      </c>
      <c r="CD199" s="115" t="str">
        <f t="shared" si="20"/>
        <v>275</v>
      </c>
      <c r="CE199" s="94"/>
      <c r="CF199" s="162">
        <v>44571.0</v>
      </c>
      <c r="CG199" s="117" t="s">
        <v>169</v>
      </c>
      <c r="CH199" s="103" t="s">
        <v>1602</v>
      </c>
      <c r="CI199" s="118" t="s">
        <v>1609</v>
      </c>
      <c r="CJ199" s="84"/>
      <c r="CK199" s="84"/>
      <c r="CL199" s="101">
        <v>44286.0</v>
      </c>
      <c r="CM199" s="101">
        <v>44293.0</v>
      </c>
      <c r="CN199" s="119" t="s">
        <v>2528</v>
      </c>
      <c r="CO199" s="120" t="s">
        <v>2529</v>
      </c>
      <c r="CP199" s="121" t="s">
        <v>294</v>
      </c>
      <c r="CQ199" s="89"/>
      <c r="CR199" s="108"/>
      <c r="CS199" s="89"/>
      <c r="CT199" s="102"/>
      <c r="CU199" s="90"/>
      <c r="CV199" s="105"/>
      <c r="CW199" s="102"/>
      <c r="CX199" s="123"/>
      <c r="CY199" s="123" t="s">
        <v>175</v>
      </c>
      <c r="CZ199" s="103" t="s">
        <v>143</v>
      </c>
      <c r="DA199" s="103" t="s">
        <v>144</v>
      </c>
      <c r="DB199" s="103"/>
      <c r="DC199" s="123" t="s">
        <v>146</v>
      </c>
      <c r="DD199" s="84"/>
      <c r="DE199" s="84"/>
      <c r="DF199" s="84"/>
      <c r="DG199" s="84"/>
      <c r="DH199" s="52"/>
      <c r="DI199" s="52"/>
      <c r="DJ199" s="52"/>
      <c r="DK199" s="52"/>
      <c r="DL199" s="52"/>
      <c r="DM199" s="52"/>
    </row>
    <row r="200" ht="25.5" customHeight="1">
      <c r="A200" s="124">
        <v>198.0</v>
      </c>
      <c r="B200" s="86" t="s">
        <v>120</v>
      </c>
      <c r="C200" s="87" t="s">
        <v>2530</v>
      </c>
      <c r="D200" s="88" t="s">
        <v>2531</v>
      </c>
      <c r="E200" s="89" t="s">
        <v>123</v>
      </c>
      <c r="F200" s="89" t="s">
        <v>124</v>
      </c>
      <c r="G200" s="90">
        <v>1.073682219E9</v>
      </c>
      <c r="H200" s="90">
        <v>8.0</v>
      </c>
      <c r="I200" s="89" t="s">
        <v>125</v>
      </c>
      <c r="J200" s="91">
        <v>32661.0</v>
      </c>
      <c r="K200" s="125">
        <v>2.0</v>
      </c>
      <c r="L200" s="139">
        <v>6.0</v>
      </c>
      <c r="M200" s="139">
        <v>1989.0</v>
      </c>
      <c r="N200" s="127" t="s">
        <v>198</v>
      </c>
      <c r="O200" s="87" t="s">
        <v>2532</v>
      </c>
      <c r="P200" s="92" t="s">
        <v>475</v>
      </c>
      <c r="Q200" s="87">
        <v>3.003552612E9</v>
      </c>
      <c r="R200" s="93" t="s">
        <v>2533</v>
      </c>
      <c r="S200" s="93" t="s">
        <v>2534</v>
      </c>
      <c r="T200" s="103" t="s">
        <v>258</v>
      </c>
      <c r="U200" s="92" t="s">
        <v>156</v>
      </c>
      <c r="V200" s="128" t="s">
        <v>157</v>
      </c>
      <c r="W200" s="88">
        <v>1.0</v>
      </c>
      <c r="X200" s="87" t="s">
        <v>158</v>
      </c>
      <c r="Y200" s="117" t="s">
        <v>447</v>
      </c>
      <c r="Z200" s="130" t="s">
        <v>170</v>
      </c>
      <c r="AA200" s="155" t="s">
        <v>2535</v>
      </c>
      <c r="AB200" s="94" t="s">
        <v>130</v>
      </c>
      <c r="AC200" s="130" t="s">
        <v>161</v>
      </c>
      <c r="AD200" s="87" t="s">
        <v>2536</v>
      </c>
      <c r="AE200" s="95" t="s">
        <v>163</v>
      </c>
      <c r="AF200" s="131" t="s">
        <v>164</v>
      </c>
      <c r="AG200" s="97" t="s">
        <v>547</v>
      </c>
      <c r="AH200" s="98">
        <v>1.1E8</v>
      </c>
      <c r="AI200" s="99">
        <v>44238.0</v>
      </c>
      <c r="AJ200" s="100">
        <v>56144.0</v>
      </c>
      <c r="AK200" s="101">
        <v>44286.0</v>
      </c>
      <c r="AL200" s="102">
        <v>44292.0</v>
      </c>
      <c r="AM200" s="102">
        <v>44561.0</v>
      </c>
      <c r="AN200" s="87">
        <v>8.0</v>
      </c>
      <c r="AO200" s="87">
        <v>25.0</v>
      </c>
      <c r="AP200" s="87">
        <v>265.0</v>
      </c>
      <c r="AQ200" s="87" t="s">
        <v>2396</v>
      </c>
      <c r="AR200" s="104">
        <v>4.8583333E7</v>
      </c>
      <c r="AS200" s="104">
        <v>5500000.0</v>
      </c>
      <c r="AT200" s="106">
        <v>772.0</v>
      </c>
      <c r="AU200" s="104">
        <v>4.8766666E7</v>
      </c>
      <c r="AV200" s="107">
        <v>44292.0</v>
      </c>
      <c r="AW200" s="108" t="s">
        <v>2537</v>
      </c>
      <c r="AX200" s="84"/>
      <c r="AY200" s="84"/>
      <c r="AZ200" s="84"/>
      <c r="BA200" s="84"/>
      <c r="BB200" s="84"/>
      <c r="BC200" s="84"/>
      <c r="BD200" s="84"/>
      <c r="BE200" s="84"/>
      <c r="BF200" s="84"/>
      <c r="BG200" s="84"/>
      <c r="BH200" s="84"/>
      <c r="BI200" s="84"/>
      <c r="BJ200" s="84"/>
      <c r="BK200" s="84"/>
      <c r="BL200" s="84"/>
      <c r="BM200" s="84"/>
      <c r="BN200" s="84"/>
      <c r="BO200" s="84"/>
      <c r="BP200" s="84"/>
      <c r="BQ200" s="84"/>
      <c r="BR200" s="84"/>
      <c r="BS200" s="84"/>
      <c r="BT200" s="84"/>
      <c r="BU200" s="132" t="s">
        <v>168</v>
      </c>
      <c r="BV200" s="133">
        <v>44558.0</v>
      </c>
      <c r="BW200" s="132">
        <v>64509.0</v>
      </c>
      <c r="BX200" s="134" t="s">
        <v>2091</v>
      </c>
      <c r="BY200" s="132">
        <v>905.0</v>
      </c>
      <c r="BZ200" s="132">
        <v>1156.0</v>
      </c>
      <c r="CA200" s="132">
        <v>10.0</v>
      </c>
      <c r="CB200" s="133">
        <v>44571.0</v>
      </c>
      <c r="CC200" s="114" t="str">
        <f t="shared" si="1"/>
        <v>$ 48,583,333</v>
      </c>
      <c r="CD200" s="115" t="str">
        <f t="shared" si="20"/>
        <v>276</v>
      </c>
      <c r="CE200" s="94"/>
      <c r="CF200" s="162">
        <v>44571.0</v>
      </c>
      <c r="CG200" s="117" t="s">
        <v>169</v>
      </c>
      <c r="CH200" s="103" t="s">
        <v>160</v>
      </c>
      <c r="CI200" s="118" t="s">
        <v>192</v>
      </c>
      <c r="CJ200" s="84"/>
      <c r="CK200" s="84"/>
      <c r="CL200" s="101">
        <v>44286.0</v>
      </c>
      <c r="CM200" s="101">
        <v>44292.0</v>
      </c>
      <c r="CN200" s="119" t="s">
        <v>2538</v>
      </c>
      <c r="CO200" s="120" t="s">
        <v>2539</v>
      </c>
      <c r="CP200" s="121" t="s">
        <v>309</v>
      </c>
      <c r="CQ200" s="89"/>
      <c r="CR200" s="108"/>
      <c r="CS200" s="89"/>
      <c r="CT200" s="102"/>
      <c r="CU200" s="90"/>
      <c r="CV200" s="105"/>
      <c r="CW200" s="102"/>
      <c r="CX200" s="123"/>
      <c r="CY200" s="123" t="s">
        <v>175</v>
      </c>
      <c r="CZ200" s="103" t="s">
        <v>143</v>
      </c>
      <c r="DA200" s="103" t="s">
        <v>144</v>
      </c>
      <c r="DB200" s="103"/>
      <c r="DC200" s="123" t="s">
        <v>146</v>
      </c>
      <c r="DD200" s="84"/>
      <c r="DE200" s="84"/>
      <c r="DF200" s="84"/>
      <c r="DG200" s="84"/>
      <c r="DH200" s="52"/>
      <c r="DI200" s="52"/>
      <c r="DJ200" s="52"/>
      <c r="DK200" s="52"/>
      <c r="DL200" s="52"/>
      <c r="DM200" s="52"/>
    </row>
    <row r="201" ht="25.5" customHeight="1">
      <c r="A201" s="124">
        <v>199.0</v>
      </c>
      <c r="B201" s="86" t="s">
        <v>120</v>
      </c>
      <c r="C201" s="87" t="s">
        <v>2540</v>
      </c>
      <c r="D201" s="88" t="s">
        <v>2541</v>
      </c>
      <c r="E201" s="89" t="s">
        <v>123</v>
      </c>
      <c r="F201" s="89" t="s">
        <v>124</v>
      </c>
      <c r="G201" s="90">
        <v>8.0059995E7</v>
      </c>
      <c r="H201" s="90">
        <v>9.0</v>
      </c>
      <c r="I201" s="89" t="s">
        <v>149</v>
      </c>
      <c r="J201" s="91">
        <v>28781.0</v>
      </c>
      <c r="K201" s="125">
        <v>18.0</v>
      </c>
      <c r="L201" s="139">
        <v>10.0</v>
      </c>
      <c r="M201" s="139">
        <v>1978.0</v>
      </c>
      <c r="N201" s="127" t="s">
        <v>198</v>
      </c>
      <c r="O201" s="87" t="s">
        <v>2542</v>
      </c>
      <c r="P201" s="92" t="s">
        <v>127</v>
      </c>
      <c r="Q201" s="87">
        <v>3.053266634E9</v>
      </c>
      <c r="R201" s="93" t="s">
        <v>2543</v>
      </c>
      <c r="S201" s="93" t="s">
        <v>1294</v>
      </c>
      <c r="T201" s="103" t="s">
        <v>323</v>
      </c>
      <c r="U201" s="92" t="s">
        <v>233</v>
      </c>
      <c r="V201" s="128" t="s">
        <v>157</v>
      </c>
      <c r="W201" s="88">
        <v>4.0</v>
      </c>
      <c r="X201" s="87" t="s">
        <v>741</v>
      </c>
      <c r="Y201" s="117" t="s">
        <v>741</v>
      </c>
      <c r="Z201" s="130" t="s">
        <v>2118</v>
      </c>
      <c r="AA201" s="155" t="s">
        <v>2544</v>
      </c>
      <c r="AB201" s="94" t="s">
        <v>130</v>
      </c>
      <c r="AC201" s="130" t="s">
        <v>161</v>
      </c>
      <c r="AD201" s="87" t="s">
        <v>2545</v>
      </c>
      <c r="AE201" s="95" t="s">
        <v>163</v>
      </c>
      <c r="AF201" s="131" t="s">
        <v>164</v>
      </c>
      <c r="AG201" s="97" t="s">
        <v>2475</v>
      </c>
      <c r="AH201" s="98">
        <v>7.5E7</v>
      </c>
      <c r="AI201" s="99">
        <v>44272.0</v>
      </c>
      <c r="AJ201" s="100">
        <v>55944.0</v>
      </c>
      <c r="AK201" s="101">
        <v>44286.0</v>
      </c>
      <c r="AL201" s="102">
        <v>44291.0</v>
      </c>
      <c r="AM201" s="102">
        <v>44561.0</v>
      </c>
      <c r="AN201" s="87">
        <v>8.0</v>
      </c>
      <c r="AO201" s="87">
        <v>26.0</v>
      </c>
      <c r="AP201" s="87">
        <v>266.0</v>
      </c>
      <c r="AQ201" s="87" t="s">
        <v>2420</v>
      </c>
      <c r="AR201" s="104">
        <v>2.2166667E7</v>
      </c>
      <c r="AS201" s="104">
        <v>2500000.0</v>
      </c>
      <c r="AT201" s="106" t="s">
        <v>2546</v>
      </c>
      <c r="AU201" s="104">
        <v>2.2166667E7</v>
      </c>
      <c r="AV201" s="107">
        <v>44291.0</v>
      </c>
      <c r="AW201" s="108" t="s">
        <v>2547</v>
      </c>
      <c r="AX201" s="84"/>
      <c r="AY201" s="84"/>
      <c r="AZ201" s="84"/>
      <c r="BA201" s="84"/>
      <c r="BB201" s="84"/>
      <c r="BC201" s="84"/>
      <c r="BD201" s="84"/>
      <c r="BE201" s="84"/>
      <c r="BF201" s="84"/>
      <c r="BG201" s="84"/>
      <c r="BH201" s="84"/>
      <c r="BI201" s="84"/>
      <c r="BJ201" s="84"/>
      <c r="BK201" s="84"/>
      <c r="BL201" s="84"/>
      <c r="BM201" s="84"/>
      <c r="BN201" s="84"/>
      <c r="BO201" s="84"/>
      <c r="BP201" s="84"/>
      <c r="BQ201" s="84"/>
      <c r="BR201" s="84"/>
      <c r="BS201" s="84"/>
      <c r="BT201" s="84"/>
      <c r="BU201" s="132"/>
      <c r="BV201" s="133"/>
      <c r="BW201" s="132"/>
      <c r="BX201" s="134"/>
      <c r="BY201" s="132"/>
      <c r="BZ201" s="132"/>
      <c r="CA201" s="132"/>
      <c r="CB201" s="133"/>
      <c r="CC201" s="114" t="str">
        <f t="shared" si="1"/>
        <v>$ 22,166,667</v>
      </c>
      <c r="CD201" s="115" t="str">
        <f t="shared" si="20"/>
        <v>265</v>
      </c>
      <c r="CE201" s="94"/>
      <c r="CF201" s="162">
        <v>44561.0</v>
      </c>
      <c r="CG201" s="117" t="s">
        <v>136</v>
      </c>
      <c r="CH201" s="103" t="s">
        <v>170</v>
      </c>
      <c r="CI201" s="118" t="s">
        <v>249</v>
      </c>
      <c r="CJ201" s="84"/>
      <c r="CK201" s="84"/>
      <c r="CL201" s="101">
        <v>44286.0</v>
      </c>
      <c r="CM201" s="101">
        <v>44291.0</v>
      </c>
      <c r="CN201" s="119" t="s">
        <v>2548</v>
      </c>
      <c r="CO201" s="120" t="s">
        <v>2549</v>
      </c>
      <c r="CP201" s="121" t="s">
        <v>294</v>
      </c>
      <c r="CQ201" s="89"/>
      <c r="CR201" s="108"/>
      <c r="CS201" s="89"/>
      <c r="CT201" s="102"/>
      <c r="CU201" s="90"/>
      <c r="CV201" s="105"/>
      <c r="CW201" s="102"/>
      <c r="CX201" s="123"/>
      <c r="CY201" s="123" t="s">
        <v>175</v>
      </c>
      <c r="CZ201" s="103" t="s">
        <v>143</v>
      </c>
      <c r="DA201" s="103" t="s">
        <v>144</v>
      </c>
      <c r="DB201" s="103"/>
      <c r="DC201" s="123" t="s">
        <v>146</v>
      </c>
      <c r="DD201" s="84"/>
      <c r="DE201" s="84"/>
      <c r="DF201" s="84"/>
      <c r="DG201" s="84"/>
      <c r="DH201" s="52"/>
      <c r="DI201" s="52"/>
      <c r="DJ201" s="52"/>
      <c r="DK201" s="52"/>
      <c r="DL201" s="52"/>
      <c r="DM201" s="52"/>
    </row>
    <row r="202" ht="25.5" customHeight="1">
      <c r="A202" s="124">
        <v>200.0</v>
      </c>
      <c r="B202" s="86" t="s">
        <v>120</v>
      </c>
      <c r="C202" s="87" t="s">
        <v>2550</v>
      </c>
      <c r="D202" s="88" t="s">
        <v>2551</v>
      </c>
      <c r="E202" s="89" t="s">
        <v>123</v>
      </c>
      <c r="F202" s="89" t="s">
        <v>124</v>
      </c>
      <c r="G202" s="90">
        <v>1.000601803E9</v>
      </c>
      <c r="H202" s="90">
        <v>8.0</v>
      </c>
      <c r="I202" s="89" t="s">
        <v>125</v>
      </c>
      <c r="J202" s="91">
        <v>36824.0</v>
      </c>
      <c r="K202" s="125">
        <v>25.0</v>
      </c>
      <c r="L202" s="139">
        <v>10.0</v>
      </c>
      <c r="M202" s="139">
        <v>2000.0</v>
      </c>
      <c r="N202" s="127" t="s">
        <v>198</v>
      </c>
      <c r="O202" s="87" t="s">
        <v>2552</v>
      </c>
      <c r="P202" s="92" t="s">
        <v>127</v>
      </c>
      <c r="Q202" s="87">
        <v>3.218500645E9</v>
      </c>
      <c r="R202" s="93" t="s">
        <v>2553</v>
      </c>
      <c r="S202" s="93" t="s">
        <v>2554</v>
      </c>
      <c r="T202" s="103" t="s">
        <v>155</v>
      </c>
      <c r="U202" s="92" t="s">
        <v>272</v>
      </c>
      <c r="V202" s="128" t="s">
        <v>157</v>
      </c>
      <c r="W202" s="88">
        <v>4.0</v>
      </c>
      <c r="X202" s="87" t="s">
        <v>741</v>
      </c>
      <c r="Y202" s="117" t="s">
        <v>741</v>
      </c>
      <c r="Z202" s="130" t="s">
        <v>1699</v>
      </c>
      <c r="AA202" s="155" t="s">
        <v>2555</v>
      </c>
      <c r="AB202" s="94" t="s">
        <v>130</v>
      </c>
      <c r="AC202" s="130" t="s">
        <v>161</v>
      </c>
      <c r="AD202" s="87" t="s">
        <v>2556</v>
      </c>
      <c r="AE202" s="95" t="s">
        <v>286</v>
      </c>
      <c r="AF202" s="131" t="s">
        <v>287</v>
      </c>
      <c r="AG202" s="97" t="s">
        <v>2153</v>
      </c>
      <c r="AH202" s="98">
        <v>3.762E8</v>
      </c>
      <c r="AI202" s="99">
        <v>44274.0</v>
      </c>
      <c r="AJ202" s="100">
        <v>58736.0</v>
      </c>
      <c r="AK202" s="101">
        <v>44291.0</v>
      </c>
      <c r="AL202" s="102">
        <v>44292.0</v>
      </c>
      <c r="AM202" s="102">
        <v>44561.0</v>
      </c>
      <c r="AN202" s="87">
        <v>8.0</v>
      </c>
      <c r="AO202" s="87">
        <v>25.0</v>
      </c>
      <c r="AP202" s="87">
        <v>265.0</v>
      </c>
      <c r="AQ202" s="87" t="s">
        <v>2396</v>
      </c>
      <c r="AR202" s="104">
        <v>1.9433325E7</v>
      </c>
      <c r="AS202" s="104">
        <v>2200000.0</v>
      </c>
      <c r="AT202" s="106" t="s">
        <v>2557</v>
      </c>
      <c r="AU202" s="104">
        <v>1.9433325E7</v>
      </c>
      <c r="AV202" s="107">
        <v>44292.0</v>
      </c>
      <c r="AW202" s="108" t="s">
        <v>2558</v>
      </c>
      <c r="AX202" s="84"/>
      <c r="AY202" s="84"/>
      <c r="AZ202" s="84"/>
      <c r="BA202" s="84"/>
      <c r="BB202" s="84"/>
      <c r="BC202" s="84"/>
      <c r="BD202" s="84"/>
      <c r="BE202" s="84"/>
      <c r="BF202" s="84"/>
      <c r="BG202" s="84"/>
      <c r="BH202" s="84"/>
      <c r="BI202" s="84"/>
      <c r="BJ202" s="84"/>
      <c r="BK202" s="84"/>
      <c r="BL202" s="84"/>
      <c r="BM202" s="84"/>
      <c r="BN202" s="84"/>
      <c r="BO202" s="84"/>
      <c r="BP202" s="84"/>
      <c r="BQ202" s="84"/>
      <c r="BR202" s="84"/>
      <c r="BS202" s="84"/>
      <c r="BT202" s="84"/>
      <c r="BU202" s="132" t="s">
        <v>168</v>
      </c>
      <c r="BV202" s="133">
        <v>44560.0</v>
      </c>
      <c r="BW202" s="132">
        <v>68885.0</v>
      </c>
      <c r="BX202" s="134">
        <v>733333.0</v>
      </c>
      <c r="BY202" s="132">
        <v>973.0</v>
      </c>
      <c r="BZ202" s="132">
        <v>1237.0</v>
      </c>
      <c r="CA202" s="132">
        <v>10.0</v>
      </c>
      <c r="CB202" s="133">
        <v>44571.0</v>
      </c>
      <c r="CC202" s="114" t="str">
        <f t="shared" si="1"/>
        <v>$ 19,433,325</v>
      </c>
      <c r="CD202" s="115" t="str">
        <f t="shared" si="20"/>
        <v>275</v>
      </c>
      <c r="CE202" s="94"/>
      <c r="CF202" s="162">
        <v>44571.0</v>
      </c>
      <c r="CG202" s="117" t="s">
        <v>169</v>
      </c>
      <c r="CH202" s="103" t="s">
        <v>2559</v>
      </c>
      <c r="CI202" s="118" t="s">
        <v>2144</v>
      </c>
      <c r="CJ202" s="84"/>
      <c r="CK202" s="84"/>
      <c r="CL202" s="101">
        <v>44291.0</v>
      </c>
      <c r="CM202" s="101">
        <v>44292.0</v>
      </c>
      <c r="CN202" s="119" t="s">
        <v>2560</v>
      </c>
      <c r="CO202" s="120" t="s">
        <v>2561</v>
      </c>
      <c r="CP202" s="121" t="s">
        <v>1123</v>
      </c>
      <c r="CQ202" s="89"/>
      <c r="CR202" s="108"/>
      <c r="CS202" s="89"/>
      <c r="CT202" s="102"/>
      <c r="CU202" s="90"/>
      <c r="CV202" s="105"/>
      <c r="CW202" s="102"/>
      <c r="CX202" s="123"/>
      <c r="CY202" s="123" t="s">
        <v>175</v>
      </c>
      <c r="CZ202" s="103" t="s">
        <v>143</v>
      </c>
      <c r="DA202" s="103" t="s">
        <v>144</v>
      </c>
      <c r="DB202" s="103"/>
      <c r="DC202" s="123" t="s">
        <v>146</v>
      </c>
      <c r="DD202" s="84"/>
      <c r="DE202" s="84"/>
      <c r="DF202" s="84"/>
      <c r="DG202" s="84"/>
      <c r="DH202" s="52"/>
      <c r="DI202" s="52"/>
      <c r="DJ202" s="52"/>
      <c r="DK202" s="52"/>
      <c r="DL202" s="52"/>
      <c r="DM202" s="52"/>
    </row>
    <row r="203" ht="25.5" customHeight="1">
      <c r="A203" s="124">
        <v>201.0</v>
      </c>
      <c r="B203" s="86" t="s">
        <v>120</v>
      </c>
      <c r="C203" s="87" t="s">
        <v>2562</v>
      </c>
      <c r="D203" s="88" t="s">
        <v>2563</v>
      </c>
      <c r="E203" s="89" t="s">
        <v>123</v>
      </c>
      <c r="F203" s="89" t="s">
        <v>124</v>
      </c>
      <c r="G203" s="90">
        <v>8.0371662E7</v>
      </c>
      <c r="H203" s="90">
        <v>8.0</v>
      </c>
      <c r="I203" s="89" t="s">
        <v>149</v>
      </c>
      <c r="J203" s="91">
        <v>25517.0</v>
      </c>
      <c r="K203" s="125">
        <v>10.0</v>
      </c>
      <c r="L203" s="139">
        <v>11.0</v>
      </c>
      <c r="M203" s="139">
        <v>1969.0</v>
      </c>
      <c r="N203" s="127" t="s">
        <v>198</v>
      </c>
      <c r="O203" s="87" t="s">
        <v>2564</v>
      </c>
      <c r="P203" s="92" t="s">
        <v>127</v>
      </c>
      <c r="Q203" s="87">
        <v>3.112690772E9</v>
      </c>
      <c r="R203" s="93" t="s">
        <v>2565</v>
      </c>
      <c r="S203" s="93" t="s">
        <v>2566</v>
      </c>
      <c r="T203" s="103" t="s">
        <v>258</v>
      </c>
      <c r="U203" s="92" t="s">
        <v>184</v>
      </c>
      <c r="V203" s="128" t="s">
        <v>157</v>
      </c>
      <c r="W203" s="88">
        <v>4.0</v>
      </c>
      <c r="X203" s="87" t="s">
        <v>741</v>
      </c>
      <c r="Y203" s="117" t="s">
        <v>741</v>
      </c>
      <c r="Z203" s="130" t="s">
        <v>366</v>
      </c>
      <c r="AA203" s="155" t="s">
        <v>2567</v>
      </c>
      <c r="AB203" s="94" t="s">
        <v>130</v>
      </c>
      <c r="AC203" s="130" t="s">
        <v>161</v>
      </c>
      <c r="AD203" s="87" t="s">
        <v>2568</v>
      </c>
      <c r="AE203" s="95" t="s">
        <v>369</v>
      </c>
      <c r="AF203" s="131" t="s">
        <v>370</v>
      </c>
      <c r="AG203" s="97" t="s">
        <v>2449</v>
      </c>
      <c r="AH203" s="98">
        <v>4.6E7</v>
      </c>
      <c r="AI203" s="99">
        <v>44281.0</v>
      </c>
      <c r="AJ203" s="100">
        <v>56816.0</v>
      </c>
      <c r="AK203" s="101">
        <v>44291.0</v>
      </c>
      <c r="AL203" s="102">
        <v>44292.0</v>
      </c>
      <c r="AM203" s="102">
        <v>44561.0</v>
      </c>
      <c r="AN203" s="87">
        <v>8.0</v>
      </c>
      <c r="AO203" s="87">
        <v>25.0</v>
      </c>
      <c r="AP203" s="87">
        <v>265.0</v>
      </c>
      <c r="AQ203" s="87" t="s">
        <v>2396</v>
      </c>
      <c r="AR203" s="104">
        <v>2.031665E7</v>
      </c>
      <c r="AS203" s="104">
        <v>2300000.0</v>
      </c>
      <c r="AT203" s="106" t="s">
        <v>2569</v>
      </c>
      <c r="AU203" s="104">
        <v>2.031665E7</v>
      </c>
      <c r="AV203" s="107">
        <v>44292.0</v>
      </c>
      <c r="AW203" s="108" t="s">
        <v>2570</v>
      </c>
      <c r="AX203" s="84"/>
      <c r="AY203" s="84"/>
      <c r="AZ203" s="84"/>
      <c r="BA203" s="84"/>
      <c r="BB203" s="84"/>
      <c r="BC203" s="84"/>
      <c r="BD203" s="84"/>
      <c r="BE203" s="84"/>
      <c r="BF203" s="84"/>
      <c r="BG203" s="84"/>
      <c r="BH203" s="84"/>
      <c r="BI203" s="84"/>
      <c r="BJ203" s="84"/>
      <c r="BK203" s="84"/>
      <c r="BL203" s="84"/>
      <c r="BM203" s="84"/>
      <c r="BN203" s="84"/>
      <c r="BO203" s="84"/>
      <c r="BP203" s="84"/>
      <c r="BQ203" s="84"/>
      <c r="BR203" s="84"/>
      <c r="BS203" s="84"/>
      <c r="BT203" s="84"/>
      <c r="BU203" s="132" t="s">
        <v>168</v>
      </c>
      <c r="BV203" s="133">
        <v>44561.0</v>
      </c>
      <c r="BW203" s="132">
        <v>65140.0</v>
      </c>
      <c r="BX203" s="134">
        <v>766667.0</v>
      </c>
      <c r="BY203" s="132">
        <v>1055.0</v>
      </c>
      <c r="BZ203" s="132">
        <v>1245.0</v>
      </c>
      <c r="CA203" s="132">
        <v>10.0</v>
      </c>
      <c r="CB203" s="133">
        <v>44571.0</v>
      </c>
      <c r="CC203" s="114" t="str">
        <f t="shared" si="1"/>
        <v>$ 20,316,650</v>
      </c>
      <c r="CD203" s="115" t="str">
        <f t="shared" si="20"/>
        <v>274</v>
      </c>
      <c r="CE203" s="94"/>
      <c r="CF203" s="162">
        <v>44571.0</v>
      </c>
      <c r="CG203" s="117" t="s">
        <v>169</v>
      </c>
      <c r="CH203" s="103" t="s">
        <v>366</v>
      </c>
      <c r="CI203" s="118" t="s">
        <v>810</v>
      </c>
      <c r="CJ203" s="84"/>
      <c r="CK203" s="84"/>
      <c r="CL203" s="101">
        <v>44291.0</v>
      </c>
      <c r="CM203" s="101">
        <v>44292.0</v>
      </c>
      <c r="CN203" s="119" t="s">
        <v>2571</v>
      </c>
      <c r="CO203" s="120" t="s">
        <v>2572</v>
      </c>
      <c r="CP203" s="121" t="s">
        <v>1123</v>
      </c>
      <c r="CQ203" s="89"/>
      <c r="CR203" s="108"/>
      <c r="CS203" s="89"/>
      <c r="CT203" s="102"/>
      <c r="CU203" s="90"/>
      <c r="CV203" s="105"/>
      <c r="CW203" s="102"/>
      <c r="CX203" s="123"/>
      <c r="CY203" s="123" t="s">
        <v>175</v>
      </c>
      <c r="CZ203" s="103" t="s">
        <v>143</v>
      </c>
      <c r="DA203" s="103" t="s">
        <v>144</v>
      </c>
      <c r="DB203" s="103"/>
      <c r="DC203" s="123" t="s">
        <v>146</v>
      </c>
      <c r="DD203" s="84"/>
      <c r="DE203" s="84"/>
      <c r="DF203" s="84"/>
      <c r="DG203" s="84"/>
      <c r="DH203" s="52"/>
      <c r="DI203" s="52"/>
      <c r="DJ203" s="52"/>
      <c r="DK203" s="52"/>
      <c r="DL203" s="52"/>
      <c r="DM203" s="52"/>
    </row>
    <row r="204" ht="25.5" customHeight="1">
      <c r="A204" s="124">
        <v>202.0</v>
      </c>
      <c r="B204" s="86" t="s">
        <v>120</v>
      </c>
      <c r="C204" s="87" t="s">
        <v>2573</v>
      </c>
      <c r="D204" s="88" t="s">
        <v>2574</v>
      </c>
      <c r="E204" s="89" t="s">
        <v>123</v>
      </c>
      <c r="F204" s="89" t="s">
        <v>124</v>
      </c>
      <c r="G204" s="90">
        <v>8.0002849E7</v>
      </c>
      <c r="H204" s="90">
        <v>6.0</v>
      </c>
      <c r="I204" s="89" t="s">
        <v>149</v>
      </c>
      <c r="J204" s="91">
        <v>28928.0</v>
      </c>
      <c r="K204" s="125">
        <v>14.0</v>
      </c>
      <c r="L204" s="139">
        <v>3.0</v>
      </c>
      <c r="M204" s="139">
        <v>1979.0</v>
      </c>
      <c r="N204" s="127" t="s">
        <v>198</v>
      </c>
      <c r="O204" s="87" t="s">
        <v>2575</v>
      </c>
      <c r="P204" s="92" t="s">
        <v>180</v>
      </c>
      <c r="Q204" s="87">
        <v>3.204721473E9</v>
      </c>
      <c r="R204" s="93" t="s">
        <v>2576</v>
      </c>
      <c r="S204" s="93" t="s">
        <v>2577</v>
      </c>
      <c r="T204" s="103" t="s">
        <v>1073</v>
      </c>
      <c r="U204" s="92" t="s">
        <v>184</v>
      </c>
      <c r="V204" s="128" t="s">
        <v>157</v>
      </c>
      <c r="W204" s="88">
        <v>3.0</v>
      </c>
      <c r="X204" s="87" t="s">
        <v>158</v>
      </c>
      <c r="Y204" s="117" t="s">
        <v>2578</v>
      </c>
      <c r="Z204" s="130" t="s">
        <v>448</v>
      </c>
      <c r="AA204" s="87" t="s">
        <v>2579</v>
      </c>
      <c r="AB204" s="94" t="s">
        <v>130</v>
      </c>
      <c r="AC204" s="130" t="s">
        <v>161</v>
      </c>
      <c r="AD204" s="87" t="s">
        <v>2580</v>
      </c>
      <c r="AE204" s="95" t="s">
        <v>451</v>
      </c>
      <c r="AF204" s="131" t="s">
        <v>452</v>
      </c>
      <c r="AG204" s="97" t="s">
        <v>2581</v>
      </c>
      <c r="AH204" s="98">
        <v>1.29E8</v>
      </c>
      <c r="AI204" s="99">
        <v>44281.0</v>
      </c>
      <c r="AJ204" s="100">
        <v>56696.0</v>
      </c>
      <c r="AK204" s="101">
        <v>44292.0</v>
      </c>
      <c r="AL204" s="102">
        <v>44293.0</v>
      </c>
      <c r="AM204" s="102">
        <v>44561.0</v>
      </c>
      <c r="AN204" s="87">
        <v>8.0</v>
      </c>
      <c r="AO204" s="87">
        <v>24.0</v>
      </c>
      <c r="AP204" s="87">
        <v>264.0</v>
      </c>
      <c r="AQ204" s="87" t="s">
        <v>2525</v>
      </c>
      <c r="AR204" s="104">
        <v>3.784E7</v>
      </c>
      <c r="AS204" s="104">
        <v>4300000.0</v>
      </c>
      <c r="AT204" s="106" t="s">
        <v>2582</v>
      </c>
      <c r="AU204" s="104">
        <v>3.784E7</v>
      </c>
      <c r="AV204" s="107">
        <v>44292.0</v>
      </c>
      <c r="AW204" s="108" t="s">
        <v>2583</v>
      </c>
      <c r="AX204" s="84"/>
      <c r="AY204" s="84"/>
      <c r="AZ204" s="84"/>
      <c r="BA204" s="84"/>
      <c r="BB204" s="84"/>
      <c r="BC204" s="84"/>
      <c r="BD204" s="84"/>
      <c r="BE204" s="84"/>
      <c r="BF204" s="84"/>
      <c r="BG204" s="84"/>
      <c r="BH204" s="84"/>
      <c r="BI204" s="84"/>
      <c r="BJ204" s="84"/>
      <c r="BK204" s="84"/>
      <c r="BL204" s="84"/>
      <c r="BM204" s="84"/>
      <c r="BN204" s="84"/>
      <c r="BO204" s="84"/>
      <c r="BP204" s="84"/>
      <c r="BQ204" s="84"/>
      <c r="BR204" s="84"/>
      <c r="BS204" s="84"/>
      <c r="BT204" s="84"/>
      <c r="BU204" s="132"/>
      <c r="BV204" s="133"/>
      <c r="BW204" s="132"/>
      <c r="BX204" s="134"/>
      <c r="BY204" s="132"/>
      <c r="BZ204" s="132"/>
      <c r="CA204" s="132"/>
      <c r="CB204" s="133"/>
      <c r="CC204" s="114" t="str">
        <f t="shared" si="1"/>
        <v>$ 37,840,000</v>
      </c>
      <c r="CD204" s="115" t="str">
        <f t="shared" si="20"/>
        <v>264</v>
      </c>
      <c r="CE204" s="94"/>
      <c r="CF204" s="102">
        <v>44561.0</v>
      </c>
      <c r="CG204" s="117" t="s">
        <v>136</v>
      </c>
      <c r="CH204" s="103" t="s">
        <v>448</v>
      </c>
      <c r="CI204" s="118" t="s">
        <v>455</v>
      </c>
      <c r="CJ204" s="84"/>
      <c r="CK204" s="84"/>
      <c r="CL204" s="101">
        <v>44292.0</v>
      </c>
      <c r="CM204" s="101">
        <v>44293.0</v>
      </c>
      <c r="CN204" s="119" t="s">
        <v>2584</v>
      </c>
      <c r="CO204" s="120" t="s">
        <v>2585</v>
      </c>
      <c r="CP204" s="121" t="s">
        <v>736</v>
      </c>
      <c r="CQ204" s="89"/>
      <c r="CR204" s="108"/>
      <c r="CS204" s="89"/>
      <c r="CT204" s="102"/>
      <c r="CU204" s="90"/>
      <c r="CV204" s="105"/>
      <c r="CW204" s="102"/>
      <c r="CX204" s="123"/>
      <c r="CY204" s="123" t="s">
        <v>175</v>
      </c>
      <c r="CZ204" s="103" t="s">
        <v>143</v>
      </c>
      <c r="DA204" s="103" t="s">
        <v>144</v>
      </c>
      <c r="DB204" s="103"/>
      <c r="DC204" s="123" t="s">
        <v>146</v>
      </c>
      <c r="DD204" s="84"/>
      <c r="DE204" s="84"/>
      <c r="DF204" s="84"/>
      <c r="DG204" s="84"/>
      <c r="DH204" s="52"/>
      <c r="DI204" s="52"/>
      <c r="DJ204" s="52"/>
      <c r="DK204" s="52"/>
      <c r="DL204" s="52"/>
      <c r="DM204" s="52"/>
    </row>
    <row r="205" ht="25.5" customHeight="1">
      <c r="A205" s="124">
        <v>203.0</v>
      </c>
      <c r="B205" s="86" t="s">
        <v>120</v>
      </c>
      <c r="C205" s="87" t="s">
        <v>2586</v>
      </c>
      <c r="D205" s="88" t="s">
        <v>2587</v>
      </c>
      <c r="E205" s="89" t="s">
        <v>123</v>
      </c>
      <c r="F205" s="89" t="s">
        <v>124</v>
      </c>
      <c r="G205" s="90">
        <v>1.4224067E7</v>
      </c>
      <c r="H205" s="90">
        <v>6.0</v>
      </c>
      <c r="I205" s="89" t="s">
        <v>149</v>
      </c>
      <c r="J205" s="91">
        <v>21165.0</v>
      </c>
      <c r="K205" s="125">
        <v>11.0</v>
      </c>
      <c r="L205" s="139">
        <v>12.0</v>
      </c>
      <c r="M205" s="139">
        <v>1957.0</v>
      </c>
      <c r="N205" s="127" t="s">
        <v>2588</v>
      </c>
      <c r="O205" s="87" t="s">
        <v>2589</v>
      </c>
      <c r="P205" s="92" t="s">
        <v>127</v>
      </c>
      <c r="Q205" s="87">
        <v>3.123235508E9</v>
      </c>
      <c r="R205" s="93" t="s">
        <v>2590</v>
      </c>
      <c r="S205" s="93" t="s">
        <v>2591</v>
      </c>
      <c r="T205" s="103" t="s">
        <v>803</v>
      </c>
      <c r="U205" s="92" t="s">
        <v>1443</v>
      </c>
      <c r="V205" s="128" t="s">
        <v>157</v>
      </c>
      <c r="W205" s="88">
        <v>4.0</v>
      </c>
      <c r="X205" s="87" t="s">
        <v>741</v>
      </c>
      <c r="Y205" s="117" t="s">
        <v>741</v>
      </c>
      <c r="Z205" s="130" t="s">
        <v>697</v>
      </c>
      <c r="AA205" s="155" t="s">
        <v>2592</v>
      </c>
      <c r="AB205" s="94" t="s">
        <v>130</v>
      </c>
      <c r="AC205" s="130" t="s">
        <v>161</v>
      </c>
      <c r="AD205" s="87" t="s">
        <v>2140</v>
      </c>
      <c r="AE205" s="95" t="s">
        <v>286</v>
      </c>
      <c r="AF205" s="131" t="s">
        <v>287</v>
      </c>
      <c r="AG205" s="97" t="s">
        <v>2153</v>
      </c>
      <c r="AH205" s="98">
        <v>3.762E8</v>
      </c>
      <c r="AI205" s="99">
        <v>44274.0</v>
      </c>
      <c r="AJ205" s="100">
        <v>57836.0</v>
      </c>
      <c r="AK205" s="101">
        <v>44292.0</v>
      </c>
      <c r="AL205" s="102">
        <v>44293.0</v>
      </c>
      <c r="AM205" s="102">
        <v>44561.0</v>
      </c>
      <c r="AN205" s="87">
        <v>8.0</v>
      </c>
      <c r="AO205" s="87">
        <v>24.0</v>
      </c>
      <c r="AP205" s="87">
        <v>264.0</v>
      </c>
      <c r="AQ205" s="87" t="s">
        <v>2525</v>
      </c>
      <c r="AR205" s="104">
        <v>1.936E7</v>
      </c>
      <c r="AS205" s="104">
        <v>2200000.0</v>
      </c>
      <c r="AT205" s="106" t="s">
        <v>2593</v>
      </c>
      <c r="AU205" s="104">
        <v>1.936E7</v>
      </c>
      <c r="AV205" s="107">
        <v>44293.0</v>
      </c>
      <c r="AW205" s="108" t="s">
        <v>2594</v>
      </c>
      <c r="AX205" s="84"/>
      <c r="AY205" s="84"/>
      <c r="AZ205" s="84"/>
      <c r="BA205" s="84"/>
      <c r="BB205" s="84"/>
      <c r="BC205" s="84"/>
      <c r="BD205" s="84"/>
      <c r="BE205" s="84"/>
      <c r="BF205" s="84"/>
      <c r="BG205" s="84"/>
      <c r="BH205" s="84"/>
      <c r="BI205" s="84"/>
      <c r="BJ205" s="84"/>
      <c r="BK205" s="84"/>
      <c r="BL205" s="84"/>
      <c r="BM205" s="84"/>
      <c r="BN205" s="84"/>
      <c r="BO205" s="84"/>
      <c r="BP205" s="84"/>
      <c r="BQ205" s="84"/>
      <c r="BR205" s="84"/>
      <c r="BS205" s="84"/>
      <c r="BT205" s="84"/>
      <c r="BU205" s="132" t="s">
        <v>168</v>
      </c>
      <c r="BV205" s="133">
        <v>44560.0</v>
      </c>
      <c r="BW205" s="132">
        <v>68884.0</v>
      </c>
      <c r="BX205" s="134">
        <v>733333.0</v>
      </c>
      <c r="BY205" s="132">
        <v>974.0</v>
      </c>
      <c r="BZ205" s="132">
        <v>1239.0</v>
      </c>
      <c r="CA205" s="132">
        <v>10.0</v>
      </c>
      <c r="CB205" s="133">
        <v>44571.0</v>
      </c>
      <c r="CC205" s="114" t="str">
        <f t="shared" si="1"/>
        <v>$ 19,360,000</v>
      </c>
      <c r="CD205" s="115" t="str">
        <f t="shared" si="20"/>
        <v>189</v>
      </c>
      <c r="CE205" s="94"/>
      <c r="CF205" s="141">
        <v>44571.0</v>
      </c>
      <c r="CG205" s="117" t="s">
        <v>169</v>
      </c>
      <c r="CH205" s="103" t="s">
        <v>697</v>
      </c>
      <c r="CI205" s="130" t="s">
        <v>2144</v>
      </c>
      <c r="CJ205" s="84"/>
      <c r="CK205" s="84"/>
      <c r="CL205" s="101">
        <v>44292.0</v>
      </c>
      <c r="CM205" s="101">
        <v>44293.0</v>
      </c>
      <c r="CN205" s="119" t="s">
        <v>2595</v>
      </c>
      <c r="CO205" s="120" t="s">
        <v>2596</v>
      </c>
      <c r="CP205" s="121" t="s">
        <v>294</v>
      </c>
      <c r="CQ205" s="89"/>
      <c r="CR205" s="108"/>
      <c r="CS205" s="89"/>
      <c r="CT205" s="102"/>
      <c r="CU205" s="90"/>
      <c r="CV205" s="105"/>
      <c r="CW205" s="102"/>
      <c r="CX205" s="123"/>
      <c r="CY205" s="123" t="s">
        <v>175</v>
      </c>
      <c r="CZ205" s="103" t="s">
        <v>143</v>
      </c>
      <c r="DA205" s="103" t="s">
        <v>144</v>
      </c>
      <c r="DB205" s="103"/>
      <c r="DC205" s="123" t="s">
        <v>146</v>
      </c>
      <c r="DD205" s="84"/>
      <c r="DE205" s="84"/>
      <c r="DF205" s="84"/>
      <c r="DG205" s="84"/>
      <c r="DH205" s="52"/>
      <c r="DI205" s="52"/>
      <c r="DJ205" s="52"/>
      <c r="DK205" s="52"/>
      <c r="DL205" s="52"/>
      <c r="DM205" s="52"/>
    </row>
    <row r="206" ht="25.5" customHeight="1">
      <c r="A206" s="124">
        <v>204.0</v>
      </c>
      <c r="B206" s="86" t="s">
        <v>120</v>
      </c>
      <c r="C206" s="87" t="s">
        <v>2597</v>
      </c>
      <c r="D206" s="88" t="s">
        <v>2598</v>
      </c>
      <c r="E206" s="89" t="s">
        <v>123</v>
      </c>
      <c r="F206" s="89" t="s">
        <v>124</v>
      </c>
      <c r="G206" s="90">
        <v>7.9876504E7</v>
      </c>
      <c r="H206" s="90">
        <v>7.0</v>
      </c>
      <c r="I206" s="89" t="s">
        <v>149</v>
      </c>
      <c r="J206" s="91">
        <v>28385.0</v>
      </c>
      <c r="K206" s="125">
        <v>17.0</v>
      </c>
      <c r="L206" s="139">
        <v>9.0</v>
      </c>
      <c r="M206" s="139">
        <v>1977.0</v>
      </c>
      <c r="N206" s="127" t="s">
        <v>198</v>
      </c>
      <c r="O206" s="87" t="s">
        <v>2599</v>
      </c>
      <c r="P206" s="92" t="s">
        <v>127</v>
      </c>
      <c r="Q206" s="87">
        <v>3.124722051E9</v>
      </c>
      <c r="R206" s="93" t="s">
        <v>2600</v>
      </c>
      <c r="S206" s="93" t="s">
        <v>2601</v>
      </c>
      <c r="T206" s="103" t="s">
        <v>258</v>
      </c>
      <c r="U206" s="92" t="s">
        <v>184</v>
      </c>
      <c r="V206" s="128" t="s">
        <v>157</v>
      </c>
      <c r="W206" s="88">
        <v>4.0</v>
      </c>
      <c r="X206" s="87" t="s">
        <v>158</v>
      </c>
      <c r="Y206" s="117" t="s">
        <v>2602</v>
      </c>
      <c r="Z206" s="130" t="s">
        <v>1105</v>
      </c>
      <c r="AA206" s="87" t="s">
        <v>2603</v>
      </c>
      <c r="AB206" s="94" t="s">
        <v>130</v>
      </c>
      <c r="AC206" s="130" t="s">
        <v>161</v>
      </c>
      <c r="AD206" s="87" t="s">
        <v>2604</v>
      </c>
      <c r="AE206" s="95" t="s">
        <v>286</v>
      </c>
      <c r="AF206" s="131" t="s">
        <v>287</v>
      </c>
      <c r="AG206" s="97" t="s">
        <v>2605</v>
      </c>
      <c r="AH206" s="98">
        <v>1.032E8</v>
      </c>
      <c r="AI206" s="99">
        <v>44259.0</v>
      </c>
      <c r="AJ206" s="100">
        <v>56624.0</v>
      </c>
      <c r="AK206" s="101">
        <v>44292.0</v>
      </c>
      <c r="AL206" s="102">
        <v>44294.0</v>
      </c>
      <c r="AM206" s="102">
        <v>44475.0</v>
      </c>
      <c r="AN206" s="127">
        <v>5.0</v>
      </c>
      <c r="AO206" s="87">
        <v>29.0</v>
      </c>
      <c r="AP206" s="103" t="str">
        <f>(AN206*30)+AO206</f>
        <v>179</v>
      </c>
      <c r="AQ206" s="87" t="s">
        <v>2606</v>
      </c>
      <c r="AR206" s="104">
        <v>2.58E7</v>
      </c>
      <c r="AS206" s="104">
        <v>4300000.0</v>
      </c>
      <c r="AT206" s="106" t="s">
        <v>2607</v>
      </c>
      <c r="AU206" s="104">
        <v>2.58E7</v>
      </c>
      <c r="AV206" s="107">
        <v>44293.0</v>
      </c>
      <c r="AW206" s="108" t="s">
        <v>2608</v>
      </c>
      <c r="AX206" s="130" t="s">
        <v>168</v>
      </c>
      <c r="AY206" s="107">
        <v>44475.0</v>
      </c>
      <c r="AZ206" s="130">
        <v>62802.0</v>
      </c>
      <c r="BA206" s="98">
        <v>1.2039992E7</v>
      </c>
      <c r="BB206" s="130">
        <v>691.0</v>
      </c>
      <c r="BC206" s="130">
        <v>937.0</v>
      </c>
      <c r="BD206" s="130">
        <v>2.0</v>
      </c>
      <c r="BE206" s="130">
        <v>24.0</v>
      </c>
      <c r="BF206" s="130">
        <v>84.0</v>
      </c>
      <c r="BG206" s="130" t="s">
        <v>2609</v>
      </c>
      <c r="BH206" s="107"/>
      <c r="BI206" s="84"/>
      <c r="BJ206" s="107">
        <v>44561.0</v>
      </c>
      <c r="BK206" s="84"/>
      <c r="BL206" s="84"/>
      <c r="BM206" s="84"/>
      <c r="BN206" s="84"/>
      <c r="BO206" s="84"/>
      <c r="BP206" s="84"/>
      <c r="BQ206" s="84"/>
      <c r="BR206" s="84"/>
      <c r="BS206" s="84"/>
      <c r="BT206" s="84"/>
      <c r="BU206" s="132"/>
      <c r="BV206" s="133"/>
      <c r="BW206" s="132"/>
      <c r="BX206" s="134"/>
      <c r="BY206" s="132"/>
      <c r="BZ206" s="132"/>
      <c r="CA206" s="132"/>
      <c r="CB206" s="133"/>
      <c r="CC206" s="114" t="str">
        <f t="shared" si="1"/>
        <v>$ 37,839,992</v>
      </c>
      <c r="CD206" s="115" t="str">
        <f>AP207+BF206+BQ206+CA206</f>
        <v>348</v>
      </c>
      <c r="CE206" s="94"/>
      <c r="CF206" s="102">
        <v>44475.0</v>
      </c>
      <c r="CG206" s="117" t="s">
        <v>169</v>
      </c>
      <c r="CH206" s="103" t="s">
        <v>1110</v>
      </c>
      <c r="CI206" s="118" t="s">
        <v>1111</v>
      </c>
      <c r="CJ206" s="84"/>
      <c r="CK206" s="84"/>
      <c r="CL206" s="101">
        <v>44292.0</v>
      </c>
      <c r="CM206" s="101">
        <v>44293.0</v>
      </c>
      <c r="CN206" s="119" t="s">
        <v>2610</v>
      </c>
      <c r="CO206" s="120" t="s">
        <v>2611</v>
      </c>
      <c r="CP206" s="121" t="s">
        <v>420</v>
      </c>
      <c r="CQ206" s="89"/>
      <c r="CR206" s="108"/>
      <c r="CS206" s="89"/>
      <c r="CT206" s="102"/>
      <c r="CU206" s="90"/>
      <c r="CV206" s="105"/>
      <c r="CW206" s="102"/>
      <c r="CX206" s="123"/>
      <c r="CY206" s="123" t="s">
        <v>175</v>
      </c>
      <c r="CZ206" s="103" t="s">
        <v>143</v>
      </c>
      <c r="DA206" s="103" t="s">
        <v>144</v>
      </c>
      <c r="DB206" s="103"/>
      <c r="DC206" s="123" t="s">
        <v>146</v>
      </c>
      <c r="DD206" s="84"/>
      <c r="DE206" s="84"/>
      <c r="DF206" s="84"/>
      <c r="DG206" s="84"/>
      <c r="DH206" s="52"/>
      <c r="DI206" s="52"/>
      <c r="DJ206" s="52"/>
      <c r="DK206" s="52"/>
      <c r="DL206" s="52"/>
      <c r="DM206" s="52"/>
    </row>
    <row r="207" ht="25.5" customHeight="1">
      <c r="A207" s="124">
        <v>205.0</v>
      </c>
      <c r="B207" s="86" t="s">
        <v>120</v>
      </c>
      <c r="C207" s="87" t="s">
        <v>2612</v>
      </c>
      <c r="D207" s="88" t="s">
        <v>2613</v>
      </c>
      <c r="E207" s="89" t="s">
        <v>123</v>
      </c>
      <c r="F207" s="89" t="s">
        <v>124</v>
      </c>
      <c r="G207" s="90">
        <v>5.3005037E7</v>
      </c>
      <c r="H207" s="90">
        <v>8.0</v>
      </c>
      <c r="I207" s="89" t="s">
        <v>125</v>
      </c>
      <c r="J207" s="91">
        <v>30622.0</v>
      </c>
      <c r="K207" s="125">
        <v>2.0</v>
      </c>
      <c r="L207" s="139">
        <v>11.0</v>
      </c>
      <c r="M207" s="139">
        <v>1983.0</v>
      </c>
      <c r="N207" s="127" t="s">
        <v>198</v>
      </c>
      <c r="O207" s="87" t="s">
        <v>2614</v>
      </c>
      <c r="P207" s="92" t="s">
        <v>127</v>
      </c>
      <c r="Q207" s="87">
        <v>3.19422222E9</v>
      </c>
      <c r="R207" s="93" t="s">
        <v>2615</v>
      </c>
      <c r="S207" s="93" t="s">
        <v>2616</v>
      </c>
      <c r="T207" s="103" t="s">
        <v>155</v>
      </c>
      <c r="U207" s="92" t="s">
        <v>184</v>
      </c>
      <c r="V207" s="128" t="s">
        <v>157</v>
      </c>
      <c r="W207" s="88">
        <v>4.0</v>
      </c>
      <c r="X207" s="87" t="s">
        <v>741</v>
      </c>
      <c r="Y207" s="103" t="s">
        <v>741</v>
      </c>
      <c r="Z207" s="130" t="s">
        <v>697</v>
      </c>
      <c r="AA207" s="155" t="s">
        <v>2617</v>
      </c>
      <c r="AB207" s="94" t="s">
        <v>130</v>
      </c>
      <c r="AC207" s="130" t="s">
        <v>161</v>
      </c>
      <c r="AD207" s="87" t="s">
        <v>1870</v>
      </c>
      <c r="AE207" s="95" t="s">
        <v>1871</v>
      </c>
      <c r="AF207" s="131" t="s">
        <v>1872</v>
      </c>
      <c r="AG207" s="97" t="s">
        <v>2185</v>
      </c>
      <c r="AH207" s="98">
        <v>2.2E8</v>
      </c>
      <c r="AI207" s="99">
        <v>44260.0</v>
      </c>
      <c r="AJ207" s="100">
        <v>56702.0</v>
      </c>
      <c r="AK207" s="101">
        <v>44292.0</v>
      </c>
      <c r="AL207" s="102">
        <v>44293.0</v>
      </c>
      <c r="AM207" s="102">
        <v>44561.0</v>
      </c>
      <c r="AN207" s="87">
        <v>8.0</v>
      </c>
      <c r="AO207" s="87">
        <v>24.0</v>
      </c>
      <c r="AP207" s="87">
        <v>264.0</v>
      </c>
      <c r="AQ207" s="87" t="s">
        <v>2525</v>
      </c>
      <c r="AR207" s="104">
        <v>1.936E7</v>
      </c>
      <c r="AS207" s="104">
        <v>2200000.0</v>
      </c>
      <c r="AT207" s="106" t="s">
        <v>2618</v>
      </c>
      <c r="AU207" s="104">
        <v>1.936E7</v>
      </c>
      <c r="AV207" s="107">
        <v>44293.0</v>
      </c>
      <c r="AW207" s="108" t="s">
        <v>2619</v>
      </c>
      <c r="AX207" s="84"/>
      <c r="AY207" s="84"/>
      <c r="AZ207" s="84"/>
      <c r="BA207" s="84"/>
      <c r="BB207" s="84"/>
      <c r="BC207" s="84"/>
      <c r="BD207" s="84"/>
      <c r="BE207" s="84"/>
      <c r="BF207" s="84"/>
      <c r="BG207" s="84"/>
      <c r="BH207" s="84"/>
      <c r="BI207" s="84"/>
      <c r="BJ207" s="84"/>
      <c r="BK207" s="84"/>
      <c r="BL207" s="84"/>
      <c r="BM207" s="84"/>
      <c r="BN207" s="84"/>
      <c r="BO207" s="84"/>
      <c r="BP207" s="84"/>
      <c r="BQ207" s="84"/>
      <c r="BR207" s="84"/>
      <c r="BS207" s="84"/>
      <c r="BT207" s="84"/>
      <c r="BU207" s="132" t="s">
        <v>168</v>
      </c>
      <c r="BV207" s="133">
        <v>44561.0</v>
      </c>
      <c r="BW207" s="132">
        <v>65686.0</v>
      </c>
      <c r="BX207" s="134">
        <v>733333.0</v>
      </c>
      <c r="BY207" s="132">
        <v>1078.0</v>
      </c>
      <c r="BZ207" s="132">
        <v>1291.0</v>
      </c>
      <c r="CA207" s="132">
        <v>10.0</v>
      </c>
      <c r="CB207" s="133">
        <v>44571.0</v>
      </c>
      <c r="CC207" s="114" t="str">
        <f t="shared" si="1"/>
        <v>$ 19,360,000</v>
      </c>
      <c r="CD207" s="115" t="str">
        <f t="shared" ref="CD207:CD212" si="26">AP208+BG207+BQ207+CA207</f>
        <v>274</v>
      </c>
      <c r="CE207" s="94"/>
      <c r="CF207" s="141">
        <v>44571.0</v>
      </c>
      <c r="CG207" s="117" t="s">
        <v>169</v>
      </c>
      <c r="CH207" s="103" t="s">
        <v>1875</v>
      </c>
      <c r="CI207" s="130" t="s">
        <v>1876</v>
      </c>
      <c r="CJ207" s="84"/>
      <c r="CK207" s="84"/>
      <c r="CL207" s="101">
        <v>44292.0</v>
      </c>
      <c r="CM207" s="101">
        <v>44293.0</v>
      </c>
      <c r="CN207" s="119" t="s">
        <v>2620</v>
      </c>
      <c r="CO207" s="120" t="s">
        <v>2621</v>
      </c>
      <c r="CP207" s="121" t="s">
        <v>309</v>
      </c>
      <c r="CQ207" s="89"/>
      <c r="CR207" s="108"/>
      <c r="CS207" s="89"/>
      <c r="CT207" s="102"/>
      <c r="CU207" s="90"/>
      <c r="CV207" s="105"/>
      <c r="CW207" s="102"/>
      <c r="CX207" s="123"/>
      <c r="CY207" s="123" t="s">
        <v>175</v>
      </c>
      <c r="CZ207" s="103" t="s">
        <v>143</v>
      </c>
      <c r="DA207" s="103" t="s">
        <v>144</v>
      </c>
      <c r="DB207" s="103"/>
      <c r="DC207" s="123" t="s">
        <v>146</v>
      </c>
      <c r="DD207" s="84"/>
      <c r="DE207" s="84"/>
      <c r="DF207" s="84"/>
      <c r="DG207" s="84"/>
      <c r="DH207" s="52"/>
      <c r="DI207" s="52"/>
      <c r="DJ207" s="52"/>
      <c r="DK207" s="52"/>
      <c r="DL207" s="52"/>
      <c r="DM207" s="52"/>
    </row>
    <row r="208" ht="25.5" customHeight="1">
      <c r="A208" s="124">
        <v>206.0</v>
      </c>
      <c r="B208" s="86" t="s">
        <v>120</v>
      </c>
      <c r="C208" s="87" t="s">
        <v>2622</v>
      </c>
      <c r="D208" s="88" t="s">
        <v>2623</v>
      </c>
      <c r="E208" s="89" t="s">
        <v>123</v>
      </c>
      <c r="F208" s="89" t="s">
        <v>124</v>
      </c>
      <c r="G208" s="90">
        <v>1.015409668E9</v>
      </c>
      <c r="H208" s="90">
        <v>2.0</v>
      </c>
      <c r="I208" s="89" t="s">
        <v>149</v>
      </c>
      <c r="J208" s="91">
        <v>32496.0</v>
      </c>
      <c r="K208" s="125">
        <v>19.0</v>
      </c>
      <c r="L208" s="139">
        <v>12.0</v>
      </c>
      <c r="M208" s="139">
        <v>1988.0</v>
      </c>
      <c r="N208" s="127" t="s">
        <v>198</v>
      </c>
      <c r="O208" s="87" t="s">
        <v>2624</v>
      </c>
      <c r="P208" s="92" t="s">
        <v>127</v>
      </c>
      <c r="Q208" s="87">
        <v>3.195107345E9</v>
      </c>
      <c r="R208" s="93" t="s">
        <v>2625</v>
      </c>
      <c r="S208" s="93" t="s">
        <v>2626</v>
      </c>
      <c r="T208" s="103" t="s">
        <v>323</v>
      </c>
      <c r="U208" s="92" t="s">
        <v>233</v>
      </c>
      <c r="V208" s="128" t="s">
        <v>157</v>
      </c>
      <c r="W208" s="88">
        <v>2.0</v>
      </c>
      <c r="X208" s="87" t="s">
        <v>158</v>
      </c>
      <c r="Y208" s="117" t="s">
        <v>478</v>
      </c>
      <c r="Z208" s="130" t="s">
        <v>479</v>
      </c>
      <c r="AA208" s="87" t="s">
        <v>2627</v>
      </c>
      <c r="AB208" s="94" t="s">
        <v>130</v>
      </c>
      <c r="AC208" s="130" t="s">
        <v>161</v>
      </c>
      <c r="AD208" s="87" t="s">
        <v>2628</v>
      </c>
      <c r="AE208" s="95" t="s">
        <v>482</v>
      </c>
      <c r="AF208" s="131" t="s">
        <v>483</v>
      </c>
      <c r="AG208" s="97" t="s">
        <v>2629</v>
      </c>
      <c r="AH208" s="98">
        <v>6.8E7</v>
      </c>
      <c r="AI208" s="99">
        <v>44259.0</v>
      </c>
      <c r="AJ208" s="100">
        <v>56422.0</v>
      </c>
      <c r="AK208" s="101">
        <v>44292.0</v>
      </c>
      <c r="AL208" s="102">
        <v>44293.0</v>
      </c>
      <c r="AM208" s="102">
        <v>44561.0</v>
      </c>
      <c r="AN208" s="87">
        <v>8.0</v>
      </c>
      <c r="AO208" s="87">
        <v>24.0</v>
      </c>
      <c r="AP208" s="87">
        <v>264.0</v>
      </c>
      <c r="AQ208" s="87" t="s">
        <v>2525</v>
      </c>
      <c r="AR208" s="104">
        <v>5.9839984E7</v>
      </c>
      <c r="AS208" s="104">
        <v>6800000.0</v>
      </c>
      <c r="AT208" s="106" t="s">
        <v>2630</v>
      </c>
      <c r="AU208" s="104">
        <v>5.9839984E7</v>
      </c>
      <c r="AV208" s="107">
        <v>44293.0</v>
      </c>
      <c r="AW208" s="108" t="s">
        <v>2631</v>
      </c>
      <c r="AX208" s="84"/>
      <c r="AY208" s="84"/>
      <c r="AZ208" s="84"/>
      <c r="BA208" s="84"/>
      <c r="BB208" s="84"/>
      <c r="BC208" s="84"/>
      <c r="BD208" s="84"/>
      <c r="BE208" s="84"/>
      <c r="BF208" s="84"/>
      <c r="BG208" s="84"/>
      <c r="BH208" s="84"/>
      <c r="BI208" s="84"/>
      <c r="BJ208" s="84"/>
      <c r="BK208" s="84"/>
      <c r="BL208" s="84"/>
      <c r="BM208" s="84"/>
      <c r="BN208" s="84"/>
      <c r="BO208" s="84"/>
      <c r="BP208" s="84"/>
      <c r="BQ208" s="84"/>
      <c r="BR208" s="84"/>
      <c r="BS208" s="84"/>
      <c r="BT208" s="84"/>
      <c r="BU208" s="132"/>
      <c r="BV208" s="133"/>
      <c r="BW208" s="132"/>
      <c r="BX208" s="134"/>
      <c r="BY208" s="132"/>
      <c r="BZ208" s="132"/>
      <c r="CA208" s="132"/>
      <c r="CB208" s="133"/>
      <c r="CC208" s="114" t="str">
        <f t="shared" si="1"/>
        <v>$ 59,839,984</v>
      </c>
      <c r="CD208" s="115" t="str">
        <f t="shared" si="26"/>
        <v>180</v>
      </c>
      <c r="CE208" s="94"/>
      <c r="CF208" s="102">
        <v>44561.0</v>
      </c>
      <c r="CG208" s="117" t="s">
        <v>136</v>
      </c>
      <c r="CH208" s="103" t="s">
        <v>160</v>
      </c>
      <c r="CI208" s="118" t="s">
        <v>192</v>
      </c>
      <c r="CJ208" s="84"/>
      <c r="CK208" s="84"/>
      <c r="CL208" s="101">
        <v>44292.0</v>
      </c>
      <c r="CM208" s="101">
        <v>44293.0</v>
      </c>
      <c r="CN208" s="119" t="s">
        <v>2632</v>
      </c>
      <c r="CO208" s="120" t="s">
        <v>2633</v>
      </c>
      <c r="CP208" s="121" t="s">
        <v>1123</v>
      </c>
      <c r="CQ208" s="89"/>
      <c r="CR208" s="108"/>
      <c r="CS208" s="89"/>
      <c r="CT208" s="102"/>
      <c r="CU208" s="90"/>
      <c r="CV208" s="105"/>
      <c r="CW208" s="102"/>
      <c r="CX208" s="123"/>
      <c r="CY208" s="123" t="s">
        <v>175</v>
      </c>
      <c r="CZ208" s="103" t="s">
        <v>143</v>
      </c>
      <c r="DA208" s="103" t="s">
        <v>205</v>
      </c>
      <c r="DB208" s="103"/>
      <c r="DC208" s="123" t="s">
        <v>146</v>
      </c>
      <c r="DD208" s="84"/>
      <c r="DE208" s="84"/>
      <c r="DF208" s="84"/>
      <c r="DG208" s="84"/>
      <c r="DH208" s="52"/>
      <c r="DI208" s="52"/>
      <c r="DJ208" s="52"/>
      <c r="DK208" s="52"/>
      <c r="DL208" s="52"/>
      <c r="DM208" s="52"/>
    </row>
    <row r="209" ht="25.5" customHeight="1">
      <c r="A209" s="124">
        <v>207.0</v>
      </c>
      <c r="B209" s="86" t="s">
        <v>120</v>
      </c>
      <c r="C209" s="87" t="s">
        <v>2634</v>
      </c>
      <c r="D209" s="88" t="s">
        <v>2635</v>
      </c>
      <c r="E209" s="89" t="s">
        <v>123</v>
      </c>
      <c r="F209" s="89" t="s">
        <v>124</v>
      </c>
      <c r="G209" s="90">
        <v>7.979636E7</v>
      </c>
      <c r="H209" s="90">
        <v>1.0</v>
      </c>
      <c r="I209" s="89" t="s">
        <v>149</v>
      </c>
      <c r="J209" s="91">
        <v>28695.0</v>
      </c>
      <c r="K209" s="125">
        <v>24.0</v>
      </c>
      <c r="L209" s="139">
        <v>7.0</v>
      </c>
      <c r="M209" s="139">
        <v>1978.0</v>
      </c>
      <c r="N209" s="127" t="s">
        <v>198</v>
      </c>
      <c r="O209" s="87" t="s">
        <v>2636</v>
      </c>
      <c r="P209" s="92" t="s">
        <v>127</v>
      </c>
      <c r="Q209" s="87">
        <v>3.229181245E9</v>
      </c>
      <c r="R209" s="93" t="s">
        <v>2637</v>
      </c>
      <c r="S209" s="93" t="s">
        <v>1294</v>
      </c>
      <c r="T209" s="103" t="s">
        <v>183</v>
      </c>
      <c r="U209" s="92" t="s">
        <v>184</v>
      </c>
      <c r="V209" s="128" t="s">
        <v>157</v>
      </c>
      <c r="W209" s="88">
        <v>4.0</v>
      </c>
      <c r="X209" s="87" t="s">
        <v>741</v>
      </c>
      <c r="Y209" s="103" t="s">
        <v>741</v>
      </c>
      <c r="Z209" s="130" t="s">
        <v>1842</v>
      </c>
      <c r="AA209" s="155" t="s">
        <v>2638</v>
      </c>
      <c r="AB209" s="94" t="s">
        <v>130</v>
      </c>
      <c r="AC209" s="130" t="s">
        <v>161</v>
      </c>
      <c r="AD209" s="87" t="s">
        <v>2639</v>
      </c>
      <c r="AE209" s="95" t="s">
        <v>286</v>
      </c>
      <c r="AF209" s="131" t="s">
        <v>287</v>
      </c>
      <c r="AG209" s="97" t="s">
        <v>2640</v>
      </c>
      <c r="AH209" s="98">
        <v>5.52E7</v>
      </c>
      <c r="AI209" s="99">
        <v>44266.0</v>
      </c>
      <c r="AJ209" s="100">
        <v>56623.0</v>
      </c>
      <c r="AK209" s="101">
        <v>43928.0</v>
      </c>
      <c r="AL209" s="102">
        <v>44294.0</v>
      </c>
      <c r="AM209" s="102">
        <v>44476.0</v>
      </c>
      <c r="AN209" s="94">
        <v>6.0</v>
      </c>
      <c r="AO209" s="94">
        <v>0.0</v>
      </c>
      <c r="AP209" s="94">
        <v>180.0</v>
      </c>
      <c r="AQ209" s="87" t="s">
        <v>288</v>
      </c>
      <c r="AR209" s="104">
        <v>1.38E7</v>
      </c>
      <c r="AS209" s="104">
        <v>2300000.0</v>
      </c>
      <c r="AT209" s="106" t="s">
        <v>2641</v>
      </c>
      <c r="AU209" s="104">
        <v>1.38E7</v>
      </c>
      <c r="AV209" s="107">
        <v>44294.0</v>
      </c>
      <c r="AW209" s="108" t="s">
        <v>2642</v>
      </c>
      <c r="AX209" s="84"/>
      <c r="AY209" s="84"/>
      <c r="AZ209" s="84"/>
      <c r="BA209" s="84"/>
      <c r="BB209" s="84"/>
      <c r="BC209" s="84"/>
      <c r="BD209" s="84"/>
      <c r="BE209" s="84"/>
      <c r="BF209" s="84"/>
      <c r="BG209" s="84"/>
      <c r="BH209" s="84"/>
      <c r="BI209" s="84"/>
      <c r="BJ209" s="84"/>
      <c r="BK209" s="84"/>
      <c r="BL209" s="84"/>
      <c r="BM209" s="84"/>
      <c r="BN209" s="84"/>
      <c r="BO209" s="84"/>
      <c r="BP209" s="84"/>
      <c r="BQ209" s="84"/>
      <c r="BR209" s="84"/>
      <c r="BS209" s="84"/>
      <c r="BT209" s="84"/>
      <c r="BU209" s="132"/>
      <c r="BV209" s="133"/>
      <c r="BW209" s="132"/>
      <c r="BX209" s="134"/>
      <c r="BY209" s="132"/>
      <c r="BZ209" s="132"/>
      <c r="CA209" s="132"/>
      <c r="CB209" s="133"/>
      <c r="CC209" s="114" t="str">
        <f t="shared" si="1"/>
        <v>$ 13,800,000</v>
      </c>
      <c r="CD209" s="115" t="str">
        <f t="shared" si="26"/>
        <v>262</v>
      </c>
      <c r="CE209" s="94"/>
      <c r="CF209" s="159">
        <v>44476.0</v>
      </c>
      <c r="CG209" s="117" t="s">
        <v>136</v>
      </c>
      <c r="CH209" s="103" t="s">
        <v>170</v>
      </c>
      <c r="CI209" s="118" t="s">
        <v>249</v>
      </c>
      <c r="CJ209" s="84"/>
      <c r="CK209" s="84"/>
      <c r="CL209" s="101">
        <v>43928.0</v>
      </c>
      <c r="CM209" s="101">
        <v>44294.0</v>
      </c>
      <c r="CN209" s="119" t="s">
        <v>2643</v>
      </c>
      <c r="CO209" s="120" t="s">
        <v>2644</v>
      </c>
      <c r="CP209" s="121" t="s">
        <v>608</v>
      </c>
      <c r="CQ209" s="89"/>
      <c r="CR209" s="108"/>
      <c r="CS209" s="89"/>
      <c r="CT209" s="102"/>
      <c r="CU209" s="90"/>
      <c r="CV209" s="105"/>
      <c r="CW209" s="102"/>
      <c r="CX209" s="123"/>
      <c r="CY209" s="123" t="s">
        <v>175</v>
      </c>
      <c r="CZ209" s="103" t="s">
        <v>143</v>
      </c>
      <c r="DA209" s="103" t="s">
        <v>144</v>
      </c>
      <c r="DB209" s="103"/>
      <c r="DC209" s="123" t="s">
        <v>146</v>
      </c>
      <c r="DD209" s="84"/>
      <c r="DE209" s="84"/>
      <c r="DF209" s="84"/>
      <c r="DG209" s="84"/>
      <c r="DH209" s="52"/>
      <c r="DI209" s="52"/>
      <c r="DJ209" s="52"/>
      <c r="DK209" s="52"/>
      <c r="DL209" s="52"/>
      <c r="DM209" s="52"/>
    </row>
    <row r="210" ht="25.5" customHeight="1">
      <c r="A210" s="124">
        <v>208.0</v>
      </c>
      <c r="B210" s="86" t="s">
        <v>120</v>
      </c>
      <c r="C210" s="87" t="s">
        <v>2645</v>
      </c>
      <c r="D210" s="88" t="s">
        <v>2646</v>
      </c>
      <c r="E210" s="89" t="s">
        <v>123</v>
      </c>
      <c r="F210" s="89" t="s">
        <v>124</v>
      </c>
      <c r="G210" s="90">
        <v>7.9280408E7</v>
      </c>
      <c r="H210" s="90">
        <v>9.0</v>
      </c>
      <c r="I210" s="89" t="s">
        <v>149</v>
      </c>
      <c r="J210" s="91">
        <v>23197.0</v>
      </c>
      <c r="K210" s="125">
        <v>5.0</v>
      </c>
      <c r="L210" s="139">
        <v>7.0</v>
      </c>
      <c r="M210" s="139">
        <v>1963.0</v>
      </c>
      <c r="N210" s="127" t="s">
        <v>198</v>
      </c>
      <c r="O210" s="87" t="s">
        <v>2647</v>
      </c>
      <c r="P210" s="92" t="s">
        <v>127</v>
      </c>
      <c r="Q210" s="87">
        <v>3.208823403E9</v>
      </c>
      <c r="R210" s="93" t="s">
        <v>2648</v>
      </c>
      <c r="S210" s="93" t="s">
        <v>2649</v>
      </c>
      <c r="T210" s="103" t="s">
        <v>183</v>
      </c>
      <c r="U210" s="92" t="s">
        <v>272</v>
      </c>
      <c r="V210" s="128" t="s">
        <v>157</v>
      </c>
      <c r="W210" s="88">
        <v>4.0</v>
      </c>
      <c r="X210" s="87" t="s">
        <v>741</v>
      </c>
      <c r="Y210" s="103" t="s">
        <v>741</v>
      </c>
      <c r="Z210" s="130" t="s">
        <v>697</v>
      </c>
      <c r="AA210" s="87" t="s">
        <v>2650</v>
      </c>
      <c r="AB210" s="94" t="s">
        <v>130</v>
      </c>
      <c r="AC210" s="130" t="s">
        <v>161</v>
      </c>
      <c r="AD210" s="87" t="s">
        <v>2651</v>
      </c>
      <c r="AE210" s="95" t="s">
        <v>286</v>
      </c>
      <c r="AF210" s="131" t="s">
        <v>287</v>
      </c>
      <c r="AG210" s="97" t="s">
        <v>2153</v>
      </c>
      <c r="AH210" s="98">
        <v>3.762E8</v>
      </c>
      <c r="AI210" s="99">
        <v>44274.0</v>
      </c>
      <c r="AJ210" s="100">
        <v>57836.0</v>
      </c>
      <c r="AK210" s="101">
        <v>44293.0</v>
      </c>
      <c r="AL210" s="102">
        <v>44295.0</v>
      </c>
      <c r="AM210" s="102">
        <v>44561.0</v>
      </c>
      <c r="AN210" s="87">
        <v>8.0</v>
      </c>
      <c r="AO210" s="87">
        <v>22.0</v>
      </c>
      <c r="AP210" s="103" t="str">
        <f>(AN210*30)+AO210</f>
        <v>262</v>
      </c>
      <c r="AQ210" s="87" t="s">
        <v>2652</v>
      </c>
      <c r="AR210" s="104">
        <v>1.9286666E7</v>
      </c>
      <c r="AS210" s="104">
        <v>2200000.0</v>
      </c>
      <c r="AT210" s="106" t="s">
        <v>2653</v>
      </c>
      <c r="AU210" s="104">
        <v>1.9286666E7</v>
      </c>
      <c r="AV210" s="107">
        <v>44295.0</v>
      </c>
      <c r="AW210" s="108" t="s">
        <v>2654</v>
      </c>
      <c r="AX210" s="84"/>
      <c r="AY210" s="84"/>
      <c r="AZ210" s="84"/>
      <c r="BA210" s="84"/>
      <c r="BB210" s="84"/>
      <c r="BC210" s="84"/>
      <c r="BD210" s="84"/>
      <c r="BE210" s="84"/>
      <c r="BF210" s="84"/>
      <c r="BG210" s="84"/>
      <c r="BH210" s="84"/>
      <c r="BI210" s="84"/>
      <c r="BJ210" s="84"/>
      <c r="BK210" s="84"/>
      <c r="BL210" s="84"/>
      <c r="BM210" s="84"/>
      <c r="BN210" s="84"/>
      <c r="BO210" s="84"/>
      <c r="BP210" s="84"/>
      <c r="BQ210" s="84"/>
      <c r="BR210" s="84"/>
      <c r="BS210" s="84"/>
      <c r="BT210" s="84"/>
      <c r="BU210" s="132" t="s">
        <v>168</v>
      </c>
      <c r="BV210" s="133">
        <v>44560.0</v>
      </c>
      <c r="BW210" s="132">
        <v>68710.0</v>
      </c>
      <c r="BX210" s="134">
        <v>733333.0</v>
      </c>
      <c r="BY210" s="132">
        <v>975.0</v>
      </c>
      <c r="BZ210" s="132">
        <v>1240.0</v>
      </c>
      <c r="CA210" s="132">
        <v>10.0</v>
      </c>
      <c r="CB210" s="133">
        <v>44571.0</v>
      </c>
      <c r="CC210" s="114" t="str">
        <f t="shared" si="1"/>
        <v>$ 19,286,666</v>
      </c>
      <c r="CD210" s="115" t="str">
        <f t="shared" si="26"/>
        <v>55</v>
      </c>
      <c r="CE210" s="94"/>
      <c r="CF210" s="141">
        <v>44571.0</v>
      </c>
      <c r="CG210" s="117" t="s">
        <v>169</v>
      </c>
      <c r="CH210" s="103" t="s">
        <v>697</v>
      </c>
      <c r="CI210" s="130" t="s">
        <v>2144</v>
      </c>
      <c r="CJ210" s="84"/>
      <c r="CK210" s="84"/>
      <c r="CL210" s="101">
        <v>44293.0</v>
      </c>
      <c r="CM210" s="101">
        <v>44294.0</v>
      </c>
      <c r="CN210" s="119" t="s">
        <v>2655</v>
      </c>
      <c r="CO210" s="120" t="s">
        <v>2656</v>
      </c>
      <c r="CP210" s="121" t="s">
        <v>420</v>
      </c>
      <c r="CQ210" s="89"/>
      <c r="CR210" s="108"/>
      <c r="CS210" s="89"/>
      <c r="CT210" s="102"/>
      <c r="CU210" s="90"/>
      <c r="CV210" s="105"/>
      <c r="CW210" s="102"/>
      <c r="CX210" s="94"/>
      <c r="CY210" s="123" t="s">
        <v>175</v>
      </c>
      <c r="CZ210" s="103" t="s">
        <v>143</v>
      </c>
      <c r="DA210" s="103" t="s">
        <v>144</v>
      </c>
      <c r="DB210" s="103"/>
      <c r="DC210" s="123" t="s">
        <v>146</v>
      </c>
      <c r="DD210" s="84"/>
      <c r="DE210" s="84"/>
      <c r="DF210" s="84"/>
      <c r="DG210" s="84"/>
      <c r="DH210" s="52"/>
      <c r="DI210" s="52"/>
      <c r="DJ210" s="52"/>
      <c r="DK210" s="52"/>
      <c r="DL210" s="52"/>
      <c r="DM210" s="52"/>
    </row>
    <row r="211" ht="33.75" customHeight="1">
      <c r="A211" s="191">
        <v>209.0</v>
      </c>
      <c r="B211" s="86" t="s">
        <v>2657</v>
      </c>
      <c r="C211" s="87" t="s">
        <v>2658</v>
      </c>
      <c r="D211" s="88" t="s">
        <v>2659</v>
      </c>
      <c r="E211" s="89" t="s">
        <v>2660</v>
      </c>
      <c r="F211" s="89" t="s">
        <v>2661</v>
      </c>
      <c r="G211" s="90">
        <v>9.01399373E8</v>
      </c>
      <c r="H211" s="90">
        <v>3.0</v>
      </c>
      <c r="I211" s="89" t="s">
        <v>120</v>
      </c>
      <c r="J211" s="89" t="s">
        <v>120</v>
      </c>
      <c r="K211" s="89" t="s">
        <v>120</v>
      </c>
      <c r="L211" s="89" t="s">
        <v>120</v>
      </c>
      <c r="M211" s="89" t="s">
        <v>120</v>
      </c>
      <c r="N211" s="89" t="s">
        <v>120</v>
      </c>
      <c r="O211" s="87" t="s">
        <v>2662</v>
      </c>
      <c r="P211" s="92" t="s">
        <v>120</v>
      </c>
      <c r="Q211" s="87">
        <v>2996680.0</v>
      </c>
      <c r="R211" s="93" t="s">
        <v>2663</v>
      </c>
      <c r="S211" s="88" t="s">
        <v>120</v>
      </c>
      <c r="T211" s="88" t="s">
        <v>120</v>
      </c>
      <c r="U211" s="88" t="s">
        <v>120</v>
      </c>
      <c r="V211" s="88" t="s">
        <v>120</v>
      </c>
      <c r="W211" s="88" t="s">
        <v>120</v>
      </c>
      <c r="X211" s="88" t="s">
        <v>120</v>
      </c>
      <c r="Y211" s="88" t="s">
        <v>120</v>
      </c>
      <c r="Z211" s="130" t="s">
        <v>2664</v>
      </c>
      <c r="AA211" s="87" t="s">
        <v>2665</v>
      </c>
      <c r="AB211" s="94" t="s">
        <v>2666</v>
      </c>
      <c r="AC211" s="130" t="s">
        <v>2667</v>
      </c>
      <c r="AD211" s="87" t="s">
        <v>2668</v>
      </c>
      <c r="AE211" s="95" t="s">
        <v>163</v>
      </c>
      <c r="AF211" s="131" t="s">
        <v>164</v>
      </c>
      <c r="AG211" s="97" t="s">
        <v>2669</v>
      </c>
      <c r="AH211" s="98">
        <v>1.59381111E8</v>
      </c>
      <c r="AI211" s="99">
        <v>44292.0</v>
      </c>
      <c r="AJ211" s="100">
        <v>58203.0</v>
      </c>
      <c r="AK211" s="101">
        <v>44293.0</v>
      </c>
      <c r="AL211" s="102">
        <v>44294.0</v>
      </c>
      <c r="AM211" s="102">
        <v>44338.0</v>
      </c>
      <c r="AN211" s="87">
        <v>1.0</v>
      </c>
      <c r="AO211" s="87">
        <v>15.0</v>
      </c>
      <c r="AP211" s="87">
        <v>45.0</v>
      </c>
      <c r="AQ211" s="87" t="s">
        <v>2670</v>
      </c>
      <c r="AR211" s="104">
        <v>1.59381111E8</v>
      </c>
      <c r="AS211" s="104" t="s">
        <v>120</v>
      </c>
      <c r="AT211" s="106" t="s">
        <v>2671</v>
      </c>
      <c r="AU211" s="104">
        <v>1.59381111E8</v>
      </c>
      <c r="AV211" s="107">
        <v>44300.0</v>
      </c>
      <c r="AW211" s="115" t="s">
        <v>120</v>
      </c>
      <c r="AX211" s="84"/>
      <c r="AY211" s="84"/>
      <c r="AZ211" s="84"/>
      <c r="BA211" s="84"/>
      <c r="BB211" s="84"/>
      <c r="BC211" s="84"/>
      <c r="BD211" s="84"/>
      <c r="BE211" s="84"/>
      <c r="BF211" s="84"/>
      <c r="BG211" s="84"/>
      <c r="BH211" s="84"/>
      <c r="BI211" s="84"/>
      <c r="BJ211" s="84"/>
      <c r="BK211" s="84"/>
      <c r="BL211" s="84"/>
      <c r="BM211" s="84"/>
      <c r="BN211" s="84"/>
      <c r="BO211" s="84"/>
      <c r="BP211" s="84"/>
      <c r="BQ211" s="84"/>
      <c r="BR211" s="84"/>
      <c r="BS211" s="84"/>
      <c r="BT211" s="84"/>
      <c r="BU211" s="132"/>
      <c r="BV211" s="133"/>
      <c r="BW211" s="132"/>
      <c r="BX211" s="134"/>
      <c r="BY211" s="132"/>
      <c r="BZ211" s="132"/>
      <c r="CA211" s="132"/>
      <c r="CB211" s="133"/>
      <c r="CC211" s="114" t="str">
        <f t="shared" si="1"/>
        <v>$ 159,381,111</v>
      </c>
      <c r="CD211" s="115" t="str">
        <f t="shared" si="26"/>
        <v>180</v>
      </c>
      <c r="CE211" s="94"/>
      <c r="CF211" s="159">
        <v>44338.0</v>
      </c>
      <c r="CG211" s="117" t="s">
        <v>136</v>
      </c>
      <c r="CH211" s="103" t="s">
        <v>205</v>
      </c>
      <c r="CI211" s="130" t="s">
        <v>253</v>
      </c>
      <c r="CJ211" s="84"/>
      <c r="CK211" s="84"/>
      <c r="CL211" s="101">
        <v>44293.0</v>
      </c>
      <c r="CM211" s="101" t="s">
        <v>120</v>
      </c>
      <c r="CN211" s="119" t="s">
        <v>2672</v>
      </c>
      <c r="CO211" s="120" t="s">
        <v>120</v>
      </c>
      <c r="CP211" s="121" t="s">
        <v>141</v>
      </c>
      <c r="CQ211" s="89"/>
      <c r="CR211" s="108"/>
      <c r="CS211" s="89"/>
      <c r="CT211" s="102"/>
      <c r="CU211" s="90"/>
      <c r="CV211" s="105"/>
      <c r="CW211" s="102"/>
      <c r="CX211" s="123"/>
      <c r="CY211" s="123" t="s">
        <v>175</v>
      </c>
      <c r="CZ211" s="117" t="s">
        <v>2673</v>
      </c>
      <c r="DA211" s="103" t="s">
        <v>2674</v>
      </c>
      <c r="DB211" s="103" t="s">
        <v>145</v>
      </c>
      <c r="DC211" s="123" t="s">
        <v>146</v>
      </c>
      <c r="DD211" s="84"/>
      <c r="DE211" s="84"/>
      <c r="DF211" s="84"/>
      <c r="DG211" s="84"/>
      <c r="DH211" s="52"/>
      <c r="DI211" s="52"/>
      <c r="DJ211" s="52"/>
      <c r="DK211" s="52"/>
      <c r="DL211" s="52"/>
      <c r="DM211" s="52"/>
    </row>
    <row r="212" ht="25.5" customHeight="1">
      <c r="A212" s="124">
        <v>210.0</v>
      </c>
      <c r="B212" s="86" t="s">
        <v>120</v>
      </c>
      <c r="C212" s="87" t="s">
        <v>2675</v>
      </c>
      <c r="D212" s="88" t="s">
        <v>2676</v>
      </c>
      <c r="E212" s="89" t="s">
        <v>123</v>
      </c>
      <c r="F212" s="89" t="s">
        <v>124</v>
      </c>
      <c r="G212" s="90">
        <v>1.033714978E9</v>
      </c>
      <c r="H212" s="90">
        <v>3.0</v>
      </c>
      <c r="I212" s="89" t="s">
        <v>125</v>
      </c>
      <c r="J212" s="91">
        <v>32782.0</v>
      </c>
      <c r="K212" s="125">
        <v>1.0</v>
      </c>
      <c r="L212" s="139">
        <v>10.0</v>
      </c>
      <c r="M212" s="139">
        <v>1989.0</v>
      </c>
      <c r="N212" s="127" t="s">
        <v>198</v>
      </c>
      <c r="O212" s="87" t="s">
        <v>2677</v>
      </c>
      <c r="P212" s="92" t="s">
        <v>127</v>
      </c>
      <c r="Q212" s="87">
        <v>3.114860434E9</v>
      </c>
      <c r="R212" s="93" t="s">
        <v>2678</v>
      </c>
      <c r="S212" s="93" t="s">
        <v>2679</v>
      </c>
      <c r="T212" s="103" t="s">
        <v>183</v>
      </c>
      <c r="U212" s="92" t="s">
        <v>184</v>
      </c>
      <c r="V212" s="128" t="s">
        <v>157</v>
      </c>
      <c r="W212" s="88">
        <v>4.0</v>
      </c>
      <c r="X212" s="87" t="s">
        <v>158</v>
      </c>
      <c r="Y212" s="117" t="s">
        <v>507</v>
      </c>
      <c r="Z212" s="130" t="s">
        <v>1577</v>
      </c>
      <c r="AA212" s="87" t="s">
        <v>2680</v>
      </c>
      <c r="AB212" s="94" t="s">
        <v>130</v>
      </c>
      <c r="AC212" s="130" t="s">
        <v>161</v>
      </c>
      <c r="AD212" s="87" t="s">
        <v>2681</v>
      </c>
      <c r="AE212" s="95" t="s">
        <v>286</v>
      </c>
      <c r="AF212" s="131" t="s">
        <v>287</v>
      </c>
      <c r="AG212" s="97" t="s">
        <v>2682</v>
      </c>
      <c r="AH212" s="98">
        <v>1.548E8</v>
      </c>
      <c r="AI212" s="99">
        <v>44245.0</v>
      </c>
      <c r="AJ212" s="100">
        <v>56625.0</v>
      </c>
      <c r="AK212" s="101">
        <v>44293.0</v>
      </c>
      <c r="AL212" s="102">
        <v>44294.0</v>
      </c>
      <c r="AM212" s="102">
        <v>44476.0</v>
      </c>
      <c r="AN212" s="87">
        <v>6.0</v>
      </c>
      <c r="AO212" s="87">
        <v>0.0</v>
      </c>
      <c r="AP212" s="87">
        <v>180.0</v>
      </c>
      <c r="AQ212" s="87" t="s">
        <v>288</v>
      </c>
      <c r="AR212" s="104">
        <v>2.58E7</v>
      </c>
      <c r="AS212" s="104">
        <v>4300000.0</v>
      </c>
      <c r="AT212" s="106" t="s">
        <v>2683</v>
      </c>
      <c r="AU212" s="104">
        <v>2.58E7</v>
      </c>
      <c r="AV212" s="107">
        <v>44294.0</v>
      </c>
      <c r="AW212" s="108" t="s">
        <v>2684</v>
      </c>
      <c r="AX212" s="84"/>
      <c r="AY212" s="84"/>
      <c r="AZ212" s="84"/>
      <c r="BA212" s="84"/>
      <c r="BB212" s="84"/>
      <c r="BC212" s="84"/>
      <c r="BD212" s="84"/>
      <c r="BE212" s="84"/>
      <c r="BF212" s="84"/>
      <c r="BG212" s="84"/>
      <c r="BH212" s="84"/>
      <c r="BI212" s="84"/>
      <c r="BJ212" s="84"/>
      <c r="BK212" s="84"/>
      <c r="BL212" s="84"/>
      <c r="BM212" s="84"/>
      <c r="BN212" s="84"/>
      <c r="BO212" s="84"/>
      <c r="BP212" s="84"/>
      <c r="BQ212" s="84"/>
      <c r="BR212" s="84"/>
      <c r="BS212" s="84"/>
      <c r="BT212" s="84"/>
      <c r="BU212" s="132"/>
      <c r="BV212" s="133"/>
      <c r="BW212" s="132"/>
      <c r="BX212" s="134"/>
      <c r="BY212" s="132"/>
      <c r="BZ212" s="132"/>
      <c r="CA212" s="132"/>
      <c r="CB212" s="133"/>
      <c r="CC212" s="114" t="str">
        <f t="shared" si="1"/>
        <v>$ 25,800,000</v>
      </c>
      <c r="CD212" s="115" t="str">
        <f t="shared" si="26"/>
        <v>180</v>
      </c>
      <c r="CE212" s="94"/>
      <c r="CF212" s="159">
        <v>44476.0</v>
      </c>
      <c r="CG212" s="117" t="s">
        <v>136</v>
      </c>
      <c r="CH212" s="103" t="s">
        <v>1577</v>
      </c>
      <c r="CI212" s="118" t="s">
        <v>1581</v>
      </c>
      <c r="CJ212" s="84"/>
      <c r="CK212" s="84"/>
      <c r="CL212" s="101">
        <v>44293.0</v>
      </c>
      <c r="CM212" s="101">
        <v>44294.0</v>
      </c>
      <c r="CN212" s="119" t="s">
        <v>2685</v>
      </c>
      <c r="CO212" s="120" t="s">
        <v>2686</v>
      </c>
      <c r="CP212" s="121" t="s">
        <v>1123</v>
      </c>
      <c r="CQ212" s="89"/>
      <c r="CR212" s="108"/>
      <c r="CS212" s="89"/>
      <c r="CT212" s="102"/>
      <c r="CU212" s="90"/>
      <c r="CV212" s="105"/>
      <c r="CW212" s="102"/>
      <c r="CX212" s="123"/>
      <c r="CY212" s="123" t="s">
        <v>175</v>
      </c>
      <c r="CZ212" s="103" t="s">
        <v>143</v>
      </c>
      <c r="DA212" s="103" t="s">
        <v>144</v>
      </c>
      <c r="DB212" s="103"/>
      <c r="DC212" s="123" t="s">
        <v>146</v>
      </c>
      <c r="DD212" s="84"/>
      <c r="DE212" s="84"/>
      <c r="DF212" s="84"/>
      <c r="DG212" s="84"/>
      <c r="DH212" s="52"/>
      <c r="DI212" s="52"/>
      <c r="DJ212" s="52"/>
      <c r="DK212" s="52"/>
      <c r="DL212" s="52"/>
      <c r="DM212" s="52"/>
    </row>
    <row r="213" ht="25.5" customHeight="1">
      <c r="A213" s="124">
        <v>211.0</v>
      </c>
      <c r="B213" s="86" t="s">
        <v>120</v>
      </c>
      <c r="C213" s="87" t="s">
        <v>2687</v>
      </c>
      <c r="D213" s="88" t="s">
        <v>2688</v>
      </c>
      <c r="E213" s="89" t="s">
        <v>123</v>
      </c>
      <c r="F213" s="89" t="s">
        <v>124</v>
      </c>
      <c r="G213" s="90">
        <v>1.030550075E9</v>
      </c>
      <c r="H213" s="90">
        <v>1.0</v>
      </c>
      <c r="I213" s="89" t="s">
        <v>149</v>
      </c>
      <c r="J213" s="91">
        <v>32453.0</v>
      </c>
      <c r="K213" s="125">
        <v>6.0</v>
      </c>
      <c r="L213" s="139">
        <v>11.0</v>
      </c>
      <c r="M213" s="139">
        <v>1988.0</v>
      </c>
      <c r="N213" s="127" t="s">
        <v>198</v>
      </c>
      <c r="O213" s="87" t="s">
        <v>2689</v>
      </c>
      <c r="P213" s="92" t="s">
        <v>127</v>
      </c>
      <c r="Q213" s="87">
        <v>3.156063215E9</v>
      </c>
      <c r="R213" s="93" t="s">
        <v>2690</v>
      </c>
      <c r="S213" s="93" t="s">
        <v>2691</v>
      </c>
      <c r="T213" s="103" t="s">
        <v>364</v>
      </c>
      <c r="U213" s="92" t="s">
        <v>184</v>
      </c>
      <c r="V213" s="128" t="s">
        <v>157</v>
      </c>
      <c r="W213" s="88">
        <v>1.0</v>
      </c>
      <c r="X213" s="87" t="s">
        <v>741</v>
      </c>
      <c r="Y213" s="103" t="s">
        <v>741</v>
      </c>
      <c r="Z213" s="130" t="s">
        <v>284</v>
      </c>
      <c r="AA213" s="87" t="s">
        <v>2692</v>
      </c>
      <c r="AB213" s="94" t="s">
        <v>130</v>
      </c>
      <c r="AC213" s="130" t="s">
        <v>161</v>
      </c>
      <c r="AD213" s="87" t="s">
        <v>2693</v>
      </c>
      <c r="AE213" s="95" t="s">
        <v>286</v>
      </c>
      <c r="AF213" s="131" t="s">
        <v>287</v>
      </c>
      <c r="AG213" s="97" t="s">
        <v>2694</v>
      </c>
      <c r="AH213" s="98">
        <v>5.28E7</v>
      </c>
      <c r="AI213" s="99">
        <v>44285.0</v>
      </c>
      <c r="AJ213" s="100">
        <v>56824.0</v>
      </c>
      <c r="AK213" s="101">
        <v>44294.0</v>
      </c>
      <c r="AL213" s="102">
        <v>44295.0</v>
      </c>
      <c r="AM213" s="102">
        <v>44477.0</v>
      </c>
      <c r="AN213" s="87">
        <v>6.0</v>
      </c>
      <c r="AO213" s="87">
        <v>0.0</v>
      </c>
      <c r="AP213" s="87">
        <v>180.0</v>
      </c>
      <c r="AQ213" s="87" t="s">
        <v>288</v>
      </c>
      <c r="AR213" s="104">
        <v>1.32E7</v>
      </c>
      <c r="AS213" s="104">
        <v>2200000.0</v>
      </c>
      <c r="AT213" s="106" t="s">
        <v>2695</v>
      </c>
      <c r="AU213" s="104">
        <v>1.32E7</v>
      </c>
      <c r="AV213" s="107">
        <v>44294.0</v>
      </c>
      <c r="AW213" s="108" t="s">
        <v>2696</v>
      </c>
      <c r="AX213" s="130" t="s">
        <v>168</v>
      </c>
      <c r="AY213" s="107">
        <v>44474.0</v>
      </c>
      <c r="AZ213" s="130">
        <v>62754.0</v>
      </c>
      <c r="BA213" s="98">
        <v>6013333.0</v>
      </c>
      <c r="BB213" s="130">
        <v>684.0</v>
      </c>
      <c r="BC213" s="130">
        <v>946.0</v>
      </c>
      <c r="BD213" s="130">
        <v>2.0</v>
      </c>
      <c r="BE213" s="130">
        <v>22.0</v>
      </c>
      <c r="BF213" s="130">
        <v>82.0</v>
      </c>
      <c r="BG213" s="130" t="s">
        <v>2697</v>
      </c>
      <c r="BH213" s="107"/>
      <c r="BI213" s="84"/>
      <c r="BJ213" s="107">
        <v>44561.0</v>
      </c>
      <c r="BK213" s="84"/>
      <c r="BL213" s="84"/>
      <c r="BM213" s="84"/>
      <c r="BN213" s="84"/>
      <c r="BO213" s="84"/>
      <c r="BP213" s="84"/>
      <c r="BQ213" s="84"/>
      <c r="BR213" s="84"/>
      <c r="BS213" s="84"/>
      <c r="BT213" s="84"/>
      <c r="BU213" s="132"/>
      <c r="BV213" s="133"/>
      <c r="BW213" s="132"/>
      <c r="BX213" s="134"/>
      <c r="BY213" s="132"/>
      <c r="BZ213" s="132"/>
      <c r="CA213" s="132"/>
      <c r="CB213" s="133"/>
      <c r="CC213" s="114" t="str">
        <f t="shared" si="1"/>
        <v>$ 19,213,333</v>
      </c>
      <c r="CD213" s="115" t="str">
        <f>AP214+BF213+BQ213+CA213</f>
        <v>344</v>
      </c>
      <c r="CE213" s="94"/>
      <c r="CF213" s="159">
        <v>44561.0</v>
      </c>
      <c r="CG213" s="117" t="s">
        <v>136</v>
      </c>
      <c r="CH213" s="103" t="s">
        <v>757</v>
      </c>
      <c r="CI213" s="118" t="s">
        <v>769</v>
      </c>
      <c r="CJ213" s="84"/>
      <c r="CK213" s="84"/>
      <c r="CL213" s="101">
        <v>44294.0</v>
      </c>
      <c r="CM213" s="101">
        <v>44295.0</v>
      </c>
      <c r="CN213" s="119" t="s">
        <v>2698</v>
      </c>
      <c r="CO213" s="120" t="s">
        <v>2699</v>
      </c>
      <c r="CP213" s="121" t="s">
        <v>736</v>
      </c>
      <c r="CQ213" s="89"/>
      <c r="CR213" s="108"/>
      <c r="CS213" s="89"/>
      <c r="CT213" s="102"/>
      <c r="CU213" s="90"/>
      <c r="CV213" s="105"/>
      <c r="CW213" s="102"/>
      <c r="CX213" s="123"/>
      <c r="CY213" s="123" t="s">
        <v>175</v>
      </c>
      <c r="CZ213" s="103" t="s">
        <v>143</v>
      </c>
      <c r="DA213" s="103" t="s">
        <v>144</v>
      </c>
      <c r="DB213" s="103"/>
      <c r="DC213" s="123" t="s">
        <v>146</v>
      </c>
      <c r="DD213" s="84"/>
      <c r="DE213" s="84"/>
      <c r="DF213" s="84"/>
      <c r="DG213" s="84"/>
      <c r="DH213" s="52"/>
      <c r="DI213" s="52"/>
      <c r="DJ213" s="52"/>
      <c r="DK213" s="52"/>
      <c r="DL213" s="52"/>
      <c r="DM213" s="52"/>
    </row>
    <row r="214" ht="25.5" customHeight="1">
      <c r="A214" s="124">
        <v>212.0</v>
      </c>
      <c r="B214" s="86" t="s">
        <v>120</v>
      </c>
      <c r="C214" s="87" t="s">
        <v>2700</v>
      </c>
      <c r="D214" s="88" t="s">
        <v>2701</v>
      </c>
      <c r="E214" s="89" t="s">
        <v>123</v>
      </c>
      <c r="F214" s="89" t="s">
        <v>124</v>
      </c>
      <c r="G214" s="90">
        <v>1.022937231E9</v>
      </c>
      <c r="H214" s="90">
        <v>8.0</v>
      </c>
      <c r="I214" s="89" t="s">
        <v>125</v>
      </c>
      <c r="J214" s="91">
        <v>32034.0</v>
      </c>
      <c r="K214" s="125">
        <v>14.0</v>
      </c>
      <c r="L214" s="139">
        <v>9.0</v>
      </c>
      <c r="M214" s="139">
        <v>1987.0</v>
      </c>
      <c r="N214" s="127" t="s">
        <v>198</v>
      </c>
      <c r="O214" s="87" t="s">
        <v>2702</v>
      </c>
      <c r="P214" s="92" t="s">
        <v>127</v>
      </c>
      <c r="Q214" s="87">
        <v>3.15472887E9</v>
      </c>
      <c r="R214" s="93" t="s">
        <v>2703</v>
      </c>
      <c r="S214" s="93" t="s">
        <v>1294</v>
      </c>
      <c r="T214" s="103" t="s">
        <v>183</v>
      </c>
      <c r="U214" s="92" t="s">
        <v>184</v>
      </c>
      <c r="V214" s="128" t="s">
        <v>157</v>
      </c>
      <c r="W214" s="88">
        <v>4.0</v>
      </c>
      <c r="X214" s="87" t="s">
        <v>741</v>
      </c>
      <c r="Y214" s="103" t="s">
        <v>741</v>
      </c>
      <c r="Z214" s="130" t="s">
        <v>697</v>
      </c>
      <c r="AA214" s="87" t="s">
        <v>2704</v>
      </c>
      <c r="AB214" s="94" t="s">
        <v>130</v>
      </c>
      <c r="AC214" s="130" t="s">
        <v>161</v>
      </c>
      <c r="AD214" s="87" t="s">
        <v>2705</v>
      </c>
      <c r="AE214" s="95" t="s">
        <v>286</v>
      </c>
      <c r="AF214" s="131" t="s">
        <v>287</v>
      </c>
      <c r="AG214" s="97" t="s">
        <v>2153</v>
      </c>
      <c r="AH214" s="98">
        <v>3.762E8</v>
      </c>
      <c r="AI214" s="99">
        <v>44274.0</v>
      </c>
      <c r="AJ214" s="100">
        <v>57836.0</v>
      </c>
      <c r="AK214" s="101">
        <v>44294.0</v>
      </c>
      <c r="AL214" s="102">
        <v>44295.0</v>
      </c>
      <c r="AM214" s="102">
        <v>44561.0</v>
      </c>
      <c r="AN214" s="87">
        <v>8.0</v>
      </c>
      <c r="AO214" s="87">
        <v>22.0</v>
      </c>
      <c r="AP214" s="87" t="str">
        <f>(AN214*30)+AO214</f>
        <v>262</v>
      </c>
      <c r="AQ214" s="87" t="s">
        <v>2652</v>
      </c>
      <c r="AR214" s="104">
        <v>1.9213333E7</v>
      </c>
      <c r="AS214" s="104">
        <v>2200000.0</v>
      </c>
      <c r="AT214" s="106" t="s">
        <v>2706</v>
      </c>
      <c r="AU214" s="104">
        <v>1.9213333E7</v>
      </c>
      <c r="AV214" s="107">
        <v>44295.0</v>
      </c>
      <c r="AW214" s="108" t="s">
        <v>2707</v>
      </c>
      <c r="AX214" s="84"/>
      <c r="AY214" s="84"/>
      <c r="AZ214" s="84"/>
      <c r="BA214" s="84"/>
      <c r="BB214" s="84"/>
      <c r="BC214" s="84"/>
      <c r="BD214" s="84"/>
      <c r="BE214" s="84"/>
      <c r="BF214" s="84"/>
      <c r="BG214" s="84"/>
      <c r="BH214" s="84"/>
      <c r="BI214" s="84"/>
      <c r="BJ214" s="84"/>
      <c r="BK214" s="84"/>
      <c r="BL214" s="84"/>
      <c r="BM214" s="84"/>
      <c r="BN214" s="84"/>
      <c r="BO214" s="84"/>
      <c r="BP214" s="84"/>
      <c r="BQ214" s="84"/>
      <c r="BR214" s="84"/>
      <c r="BS214" s="84"/>
      <c r="BT214" s="84"/>
      <c r="BU214" s="132" t="s">
        <v>168</v>
      </c>
      <c r="BV214" s="133">
        <v>44561.0</v>
      </c>
      <c r="BW214" s="132">
        <v>68706.0</v>
      </c>
      <c r="BX214" s="134">
        <v>733333.0</v>
      </c>
      <c r="BY214" s="132">
        <v>1079.0</v>
      </c>
      <c r="BZ214" s="132">
        <v>1227.0</v>
      </c>
      <c r="CA214" s="132">
        <v>10.0</v>
      </c>
      <c r="CB214" s="133">
        <v>44571.0</v>
      </c>
      <c r="CC214" s="114" t="str">
        <f t="shared" si="1"/>
        <v>$ 19,213,333</v>
      </c>
      <c r="CD214" s="115" t="str">
        <f>AP215+BG214+BQ214+CA214</f>
        <v>190</v>
      </c>
      <c r="CE214" s="94"/>
      <c r="CF214" s="141">
        <v>44571.0</v>
      </c>
      <c r="CG214" s="117" t="s">
        <v>169</v>
      </c>
      <c r="CH214" s="103" t="s">
        <v>697</v>
      </c>
      <c r="CI214" s="130" t="s">
        <v>2144</v>
      </c>
      <c r="CJ214" s="84"/>
      <c r="CK214" s="84"/>
      <c r="CL214" s="101">
        <v>44294.0</v>
      </c>
      <c r="CM214" s="101">
        <v>44295.0</v>
      </c>
      <c r="CN214" s="119" t="s">
        <v>2708</v>
      </c>
      <c r="CO214" s="120" t="s">
        <v>2709</v>
      </c>
      <c r="CP214" s="121" t="s">
        <v>294</v>
      </c>
      <c r="CQ214" s="89"/>
      <c r="CR214" s="108"/>
      <c r="CS214" s="89"/>
      <c r="CT214" s="102"/>
      <c r="CU214" s="90"/>
      <c r="CV214" s="105"/>
      <c r="CW214" s="102"/>
      <c r="CX214" s="123"/>
      <c r="CY214" s="123" t="s">
        <v>175</v>
      </c>
      <c r="CZ214" s="103" t="s">
        <v>143</v>
      </c>
      <c r="DA214" s="103" t="s">
        <v>144</v>
      </c>
      <c r="DB214" s="103"/>
      <c r="DC214" s="123" t="s">
        <v>146</v>
      </c>
      <c r="DD214" s="84"/>
      <c r="DE214" s="84"/>
      <c r="DF214" s="84"/>
      <c r="DG214" s="84"/>
      <c r="DH214" s="52"/>
      <c r="DI214" s="52"/>
      <c r="DJ214" s="52"/>
      <c r="DK214" s="52"/>
      <c r="DL214" s="52"/>
      <c r="DM214" s="52"/>
    </row>
    <row r="215" ht="25.5" customHeight="1">
      <c r="A215" s="124">
        <v>213.0</v>
      </c>
      <c r="B215" s="86" t="s">
        <v>120</v>
      </c>
      <c r="C215" s="87" t="s">
        <v>2710</v>
      </c>
      <c r="D215" s="88" t="s">
        <v>2711</v>
      </c>
      <c r="E215" s="89" t="s">
        <v>123</v>
      </c>
      <c r="F215" s="89" t="s">
        <v>124</v>
      </c>
      <c r="G215" s="90">
        <v>7.9728131E7</v>
      </c>
      <c r="H215" s="90">
        <v>1.0</v>
      </c>
      <c r="I215" s="89" t="s">
        <v>149</v>
      </c>
      <c r="J215" s="91">
        <v>29067.0</v>
      </c>
      <c r="K215" s="125">
        <v>31.0</v>
      </c>
      <c r="L215" s="139">
        <v>7.0</v>
      </c>
      <c r="M215" s="139">
        <v>1979.0</v>
      </c>
      <c r="N215" s="127" t="s">
        <v>198</v>
      </c>
      <c r="O215" s="87" t="s">
        <v>2712</v>
      </c>
      <c r="P215" s="92" t="s">
        <v>127</v>
      </c>
      <c r="Q215" s="87">
        <v>3.112590165E9</v>
      </c>
      <c r="R215" s="93" t="s">
        <v>2713</v>
      </c>
      <c r="S215" s="93" t="s">
        <v>1294</v>
      </c>
      <c r="T215" s="103" t="s">
        <v>258</v>
      </c>
      <c r="U215" s="92" t="s">
        <v>184</v>
      </c>
      <c r="V215" s="128" t="s">
        <v>157</v>
      </c>
      <c r="W215" s="88">
        <v>4.0</v>
      </c>
      <c r="X215" s="87" t="s">
        <v>741</v>
      </c>
      <c r="Y215" s="117" t="s">
        <v>741</v>
      </c>
      <c r="Z215" s="130" t="s">
        <v>1842</v>
      </c>
      <c r="AA215" s="87" t="s">
        <v>2714</v>
      </c>
      <c r="AB215" s="94" t="s">
        <v>130</v>
      </c>
      <c r="AC215" s="130" t="s">
        <v>161</v>
      </c>
      <c r="AD215" s="87" t="s">
        <v>1844</v>
      </c>
      <c r="AE215" s="95" t="s">
        <v>286</v>
      </c>
      <c r="AF215" s="131" t="s">
        <v>287</v>
      </c>
      <c r="AG215" s="97" t="s">
        <v>2640</v>
      </c>
      <c r="AH215" s="98">
        <v>5.52E7</v>
      </c>
      <c r="AI215" s="99">
        <v>44266.0</v>
      </c>
      <c r="AJ215" s="100">
        <v>56623.0</v>
      </c>
      <c r="AK215" s="101">
        <v>44294.0</v>
      </c>
      <c r="AL215" s="101">
        <v>44295.0</v>
      </c>
      <c r="AM215" s="102">
        <v>44477.0</v>
      </c>
      <c r="AN215" s="87">
        <v>6.0</v>
      </c>
      <c r="AO215" s="87">
        <v>0.0</v>
      </c>
      <c r="AP215" s="87">
        <v>180.0</v>
      </c>
      <c r="AQ215" s="87" t="s">
        <v>288</v>
      </c>
      <c r="AR215" s="104">
        <v>1.38E7</v>
      </c>
      <c r="AS215" s="104">
        <v>2300000.0</v>
      </c>
      <c r="AT215" s="106" t="s">
        <v>2715</v>
      </c>
      <c r="AU215" s="104">
        <v>1.38E7</v>
      </c>
      <c r="AV215" s="107">
        <v>44295.0</v>
      </c>
      <c r="AW215" s="108" t="s">
        <v>2716</v>
      </c>
      <c r="AX215" s="130" t="s">
        <v>168</v>
      </c>
      <c r="AY215" s="107">
        <v>44475.0</v>
      </c>
      <c r="AZ215" s="130">
        <v>62804.0</v>
      </c>
      <c r="BA215" s="98">
        <v>6363333.0</v>
      </c>
      <c r="BB215" s="130">
        <v>692.0</v>
      </c>
      <c r="BC215" s="130">
        <v>936.0</v>
      </c>
      <c r="BD215" s="130">
        <v>2.0</v>
      </c>
      <c r="BE215" s="130">
        <v>23.0</v>
      </c>
      <c r="BF215" s="130">
        <v>83.0</v>
      </c>
      <c r="BG215" s="130" t="s">
        <v>2717</v>
      </c>
      <c r="BH215" s="107"/>
      <c r="BI215" s="84"/>
      <c r="BJ215" s="107">
        <v>44561.0</v>
      </c>
      <c r="BK215" s="84"/>
      <c r="BL215" s="84"/>
      <c r="BM215" s="84"/>
      <c r="BN215" s="84"/>
      <c r="BO215" s="84"/>
      <c r="BP215" s="84"/>
      <c r="BQ215" s="84"/>
      <c r="BR215" s="84"/>
      <c r="BS215" s="84"/>
      <c r="BT215" s="84"/>
      <c r="BU215" s="132"/>
      <c r="BV215" s="133"/>
      <c r="BW215" s="132"/>
      <c r="BX215" s="134"/>
      <c r="BY215" s="132"/>
      <c r="BZ215" s="132"/>
      <c r="CA215" s="132"/>
      <c r="CB215" s="133"/>
      <c r="CC215" s="114" t="str">
        <f t="shared" si="1"/>
        <v>$ 20,163,333</v>
      </c>
      <c r="CD215" s="115" t="str">
        <f>AP216+BF215+BQ215+CA215</f>
        <v>345</v>
      </c>
      <c r="CE215" s="94"/>
      <c r="CF215" s="102">
        <v>44477.0</v>
      </c>
      <c r="CG215" s="117" t="s">
        <v>169</v>
      </c>
      <c r="CH215" s="103" t="s">
        <v>170</v>
      </c>
      <c r="CI215" s="118" t="s">
        <v>249</v>
      </c>
      <c r="CJ215" s="84"/>
      <c r="CK215" s="84"/>
      <c r="CL215" s="101">
        <v>44294.0</v>
      </c>
      <c r="CM215" s="101">
        <v>44295.0</v>
      </c>
      <c r="CN215" s="119" t="s">
        <v>2718</v>
      </c>
      <c r="CO215" s="120" t="s">
        <v>2719</v>
      </c>
      <c r="CP215" s="121" t="s">
        <v>420</v>
      </c>
      <c r="CQ215" s="89"/>
      <c r="CR215" s="108"/>
      <c r="CS215" s="89"/>
      <c r="CT215" s="102"/>
      <c r="CU215" s="90"/>
      <c r="CV215" s="105"/>
      <c r="CW215" s="102"/>
      <c r="CX215" s="123"/>
      <c r="CY215" s="123" t="s">
        <v>175</v>
      </c>
      <c r="CZ215" s="103" t="s">
        <v>143</v>
      </c>
      <c r="DA215" s="103" t="s">
        <v>144</v>
      </c>
      <c r="DB215" s="103"/>
      <c r="DC215" s="123" t="s">
        <v>146</v>
      </c>
      <c r="DD215" s="84"/>
      <c r="DE215" s="84"/>
      <c r="DF215" s="84"/>
      <c r="DG215" s="84"/>
      <c r="DH215" s="52"/>
      <c r="DI215" s="52"/>
      <c r="DJ215" s="52"/>
      <c r="DK215" s="52"/>
      <c r="DL215" s="52"/>
      <c r="DM215" s="52"/>
    </row>
    <row r="216" ht="25.5" customHeight="1">
      <c r="A216" s="124">
        <v>214.0</v>
      </c>
      <c r="B216" s="86" t="s">
        <v>120</v>
      </c>
      <c r="C216" s="87" t="s">
        <v>2720</v>
      </c>
      <c r="D216" s="88" t="s">
        <v>2721</v>
      </c>
      <c r="E216" s="89" t="s">
        <v>123</v>
      </c>
      <c r="F216" s="89" t="s">
        <v>124</v>
      </c>
      <c r="G216" s="90">
        <v>1.022945913E9</v>
      </c>
      <c r="H216" s="90">
        <v>6.0</v>
      </c>
      <c r="I216" s="89" t="s">
        <v>125</v>
      </c>
      <c r="J216" s="91">
        <v>32438.0</v>
      </c>
      <c r="K216" s="125">
        <v>22.0</v>
      </c>
      <c r="L216" s="139">
        <v>10.0</v>
      </c>
      <c r="M216" s="139">
        <v>1988.0</v>
      </c>
      <c r="N216" s="127" t="s">
        <v>198</v>
      </c>
      <c r="O216" s="87" t="s">
        <v>2722</v>
      </c>
      <c r="P216" s="92" t="s">
        <v>127</v>
      </c>
      <c r="Q216" s="87">
        <v>3.102849284E9</v>
      </c>
      <c r="R216" s="93" t="s">
        <v>2723</v>
      </c>
      <c r="S216" s="93" t="s">
        <v>1294</v>
      </c>
      <c r="T216" s="103" t="s">
        <v>2001</v>
      </c>
      <c r="U216" s="92" t="s">
        <v>156</v>
      </c>
      <c r="V216" s="128" t="s">
        <v>157</v>
      </c>
      <c r="W216" s="88">
        <v>2.0</v>
      </c>
      <c r="X216" s="87" t="s">
        <v>158</v>
      </c>
      <c r="Y216" s="117" t="s">
        <v>865</v>
      </c>
      <c r="Z216" s="130" t="s">
        <v>479</v>
      </c>
      <c r="AA216" s="87" t="s">
        <v>2724</v>
      </c>
      <c r="AB216" s="94" t="s">
        <v>130</v>
      </c>
      <c r="AC216" s="130" t="s">
        <v>161</v>
      </c>
      <c r="AD216" s="87" t="s">
        <v>2725</v>
      </c>
      <c r="AE216" s="95" t="s">
        <v>286</v>
      </c>
      <c r="AF216" s="131" t="s">
        <v>287</v>
      </c>
      <c r="AG216" s="97" t="s">
        <v>664</v>
      </c>
      <c r="AH216" s="98">
        <v>4.5E8</v>
      </c>
      <c r="AI216" s="99">
        <v>44246.0</v>
      </c>
      <c r="AJ216" s="100">
        <v>56423.0</v>
      </c>
      <c r="AK216" s="101">
        <v>44294.0</v>
      </c>
      <c r="AL216" s="101">
        <v>44295.0</v>
      </c>
      <c r="AM216" s="102">
        <v>44561.0</v>
      </c>
      <c r="AN216" s="87">
        <v>8.0</v>
      </c>
      <c r="AO216" s="87">
        <v>22.0</v>
      </c>
      <c r="AP216" s="87" t="str">
        <f t="shared" ref="AP216:AP225" si="27">(AN216*30)+AO216</f>
        <v>262</v>
      </c>
      <c r="AQ216" s="87" t="s">
        <v>2652</v>
      </c>
      <c r="AR216" s="104">
        <v>4.3666666E7</v>
      </c>
      <c r="AS216" s="104">
        <v>5000000.0</v>
      </c>
      <c r="AT216" s="106" t="s">
        <v>2726</v>
      </c>
      <c r="AU216" s="104">
        <v>4.3666666E7</v>
      </c>
      <c r="AV216" s="107">
        <v>44307.0</v>
      </c>
      <c r="AW216" s="108" t="s">
        <v>2727</v>
      </c>
      <c r="AX216" s="84"/>
      <c r="AY216" s="84"/>
      <c r="AZ216" s="84"/>
      <c r="BA216" s="84"/>
      <c r="BB216" s="84"/>
      <c r="BC216" s="84"/>
      <c r="BD216" s="84"/>
      <c r="BE216" s="84"/>
      <c r="BF216" s="84"/>
      <c r="BG216" s="84"/>
      <c r="BH216" s="84"/>
      <c r="BI216" s="84"/>
      <c r="BJ216" s="84"/>
      <c r="BK216" s="84"/>
      <c r="BL216" s="84"/>
      <c r="BM216" s="84"/>
      <c r="BN216" s="84"/>
      <c r="BO216" s="84"/>
      <c r="BP216" s="84"/>
      <c r="BQ216" s="84"/>
      <c r="BR216" s="84"/>
      <c r="BS216" s="84"/>
      <c r="BT216" s="84"/>
      <c r="BU216" s="132" t="s">
        <v>168</v>
      </c>
      <c r="BV216" s="133">
        <v>44561.0</v>
      </c>
      <c r="BW216" s="132">
        <v>68703.0</v>
      </c>
      <c r="BX216" s="134">
        <v>1666667.0</v>
      </c>
      <c r="BY216" s="132">
        <v>977.0</v>
      </c>
      <c r="BZ216" s="132">
        <v>1250.0</v>
      </c>
      <c r="CA216" s="132">
        <v>10.0</v>
      </c>
      <c r="CB216" s="133">
        <v>44571.0</v>
      </c>
      <c r="CC216" s="114" t="str">
        <f t="shared" si="1"/>
        <v>$ 43,666,666</v>
      </c>
      <c r="CD216" s="115" t="str">
        <f t="shared" ref="CD216:CD224" si="28">AP217+BG216+BQ216+CA216</f>
        <v>272</v>
      </c>
      <c r="CE216" s="94"/>
      <c r="CF216" s="141">
        <v>44571.0</v>
      </c>
      <c r="CG216" s="117" t="s">
        <v>169</v>
      </c>
      <c r="CH216" s="103" t="s">
        <v>479</v>
      </c>
      <c r="CI216" s="118" t="s">
        <v>574</v>
      </c>
      <c r="CJ216" s="84"/>
      <c r="CK216" s="84"/>
      <c r="CL216" s="101">
        <v>44294.0</v>
      </c>
      <c r="CM216" s="101">
        <v>44295.0</v>
      </c>
      <c r="CN216" s="119" t="s">
        <v>2728</v>
      </c>
      <c r="CO216" s="120" t="s">
        <v>2729</v>
      </c>
      <c r="CP216" s="121" t="s">
        <v>1123</v>
      </c>
      <c r="CQ216" s="89"/>
      <c r="CR216" s="108"/>
      <c r="CS216" s="89"/>
      <c r="CT216" s="102"/>
      <c r="CU216" s="90"/>
      <c r="CV216" s="105"/>
      <c r="CW216" s="102"/>
      <c r="CX216" s="123"/>
      <c r="CY216" s="123" t="s">
        <v>175</v>
      </c>
      <c r="CZ216" s="103" t="s">
        <v>143</v>
      </c>
      <c r="DA216" s="103" t="s">
        <v>205</v>
      </c>
      <c r="DB216" s="103"/>
      <c r="DC216" s="123" t="s">
        <v>146</v>
      </c>
      <c r="DD216" s="84"/>
      <c r="DE216" s="84"/>
      <c r="DF216" s="84"/>
      <c r="DG216" s="84"/>
      <c r="DH216" s="52"/>
      <c r="DI216" s="52"/>
      <c r="DJ216" s="52"/>
      <c r="DK216" s="52"/>
      <c r="DL216" s="52"/>
      <c r="DM216" s="52"/>
    </row>
    <row r="217" ht="25.5" customHeight="1">
      <c r="A217" s="124">
        <v>215.0</v>
      </c>
      <c r="B217" s="86" t="s">
        <v>120</v>
      </c>
      <c r="C217" s="87" t="s">
        <v>2730</v>
      </c>
      <c r="D217" s="142" t="s">
        <v>2731</v>
      </c>
      <c r="E217" s="89" t="s">
        <v>123</v>
      </c>
      <c r="F217" s="89" t="s">
        <v>124</v>
      </c>
      <c r="G217" s="90">
        <v>1.010190328E9</v>
      </c>
      <c r="H217" s="90">
        <v>1.0</v>
      </c>
      <c r="I217" s="89" t="s">
        <v>149</v>
      </c>
      <c r="J217" s="91">
        <v>33000.0</v>
      </c>
      <c r="K217" s="125">
        <v>7.0</v>
      </c>
      <c r="L217" s="139">
        <v>5.0</v>
      </c>
      <c r="M217" s="139">
        <v>1990.0</v>
      </c>
      <c r="N217" s="127" t="s">
        <v>150</v>
      </c>
      <c r="O217" s="87" t="s">
        <v>2732</v>
      </c>
      <c r="P217" s="92" t="s">
        <v>580</v>
      </c>
      <c r="Q217" s="87">
        <v>3.125401215E9</v>
      </c>
      <c r="R217" s="93" t="s">
        <v>2733</v>
      </c>
      <c r="S217" s="93" t="s">
        <v>2734</v>
      </c>
      <c r="T217" s="103" t="s">
        <v>258</v>
      </c>
      <c r="U217" s="92" t="s">
        <v>272</v>
      </c>
      <c r="V217" s="128" t="s">
        <v>157</v>
      </c>
      <c r="W217" s="88">
        <v>2.0</v>
      </c>
      <c r="X217" s="87" t="s">
        <v>158</v>
      </c>
      <c r="Y217" s="117" t="s">
        <v>2735</v>
      </c>
      <c r="Z217" s="130" t="s">
        <v>479</v>
      </c>
      <c r="AA217" s="155" t="s">
        <v>2736</v>
      </c>
      <c r="AB217" s="94" t="s">
        <v>130</v>
      </c>
      <c r="AC217" s="130" t="s">
        <v>161</v>
      </c>
      <c r="AD217" s="87" t="s">
        <v>2737</v>
      </c>
      <c r="AE217" s="95" t="s">
        <v>482</v>
      </c>
      <c r="AF217" s="131" t="s">
        <v>483</v>
      </c>
      <c r="AG217" s="97">
        <v>448.0</v>
      </c>
      <c r="AH217" s="98">
        <v>4.5E8</v>
      </c>
      <c r="AI217" s="99">
        <v>44259.0</v>
      </c>
      <c r="AJ217" s="100">
        <v>56423.0</v>
      </c>
      <c r="AK217" s="101">
        <v>44294.0</v>
      </c>
      <c r="AL217" s="101">
        <v>44295.0</v>
      </c>
      <c r="AM217" s="102">
        <v>44561.0</v>
      </c>
      <c r="AN217" s="87">
        <v>8.0</v>
      </c>
      <c r="AO217" s="87" t="str">
        <f>31-9</f>
        <v>22</v>
      </c>
      <c r="AP217" s="87" t="str">
        <f t="shared" si="27"/>
        <v>262</v>
      </c>
      <c r="AQ217" s="87" t="s">
        <v>2652</v>
      </c>
      <c r="AR217" s="104">
        <v>4.3666666E7</v>
      </c>
      <c r="AS217" s="104">
        <v>5000000.0</v>
      </c>
      <c r="AT217" s="106">
        <v>782.0</v>
      </c>
      <c r="AU217" s="104">
        <v>4.3666666E7</v>
      </c>
      <c r="AV217" s="183">
        <v>44309.0</v>
      </c>
      <c r="AW217" s="108" t="s">
        <v>2738</v>
      </c>
      <c r="AX217" s="103" t="s">
        <v>209</v>
      </c>
      <c r="AY217" s="159">
        <v>44446.0</v>
      </c>
      <c r="AZ217" s="146"/>
      <c r="BA217" s="146"/>
      <c r="BB217" s="146"/>
      <c r="BC217" s="146"/>
      <c r="BD217" s="146"/>
      <c r="BE217" s="146"/>
      <c r="BF217" s="146"/>
      <c r="BG217" s="146"/>
      <c r="BH217" s="146"/>
      <c r="BI217" s="146"/>
      <c r="BJ217" s="192">
        <v>44561.0</v>
      </c>
      <c r="BK217" s="146"/>
      <c r="BL217" s="146"/>
      <c r="BM217" s="146"/>
      <c r="BN217" s="146"/>
      <c r="BO217" s="146"/>
      <c r="BP217" s="146"/>
      <c r="BQ217" s="146"/>
      <c r="BR217" s="146"/>
      <c r="BS217" s="146"/>
      <c r="BT217" s="146"/>
      <c r="BU217" s="132" t="s">
        <v>168</v>
      </c>
      <c r="BV217" s="133">
        <v>44561.0</v>
      </c>
      <c r="BW217" s="132">
        <v>69139.0</v>
      </c>
      <c r="BX217" s="134">
        <v>1666660.0</v>
      </c>
      <c r="BY217" s="132">
        <v>853.0</v>
      </c>
      <c r="BZ217" s="132">
        <v>1080.0</v>
      </c>
      <c r="CA217" s="132">
        <v>10.0</v>
      </c>
      <c r="CB217" s="133">
        <v>44844.0</v>
      </c>
      <c r="CC217" s="114" t="str">
        <f t="shared" si="1"/>
        <v>$ 43,666,666</v>
      </c>
      <c r="CD217" s="115" t="str">
        <f t="shared" si="28"/>
        <v>269</v>
      </c>
      <c r="CE217" s="94"/>
      <c r="CF217" s="193">
        <v>44835.0</v>
      </c>
      <c r="CG217" s="117" t="s">
        <v>169</v>
      </c>
      <c r="CH217" s="103" t="s">
        <v>479</v>
      </c>
      <c r="CI217" s="118" t="s">
        <v>574</v>
      </c>
      <c r="CJ217" s="84"/>
      <c r="CK217" s="84"/>
      <c r="CL217" s="101">
        <v>44294.0</v>
      </c>
      <c r="CM217" s="101">
        <v>44295.0</v>
      </c>
      <c r="CN217" s="119" t="s">
        <v>2739</v>
      </c>
      <c r="CO217" s="120" t="s">
        <v>2740</v>
      </c>
      <c r="CP217" s="121" t="s">
        <v>420</v>
      </c>
      <c r="CQ217" s="89" t="s">
        <v>2741</v>
      </c>
      <c r="CR217" s="108">
        <v>7.9899367E7</v>
      </c>
      <c r="CS217" s="89" t="s">
        <v>2731</v>
      </c>
      <c r="CT217" s="102"/>
      <c r="CU217" s="90">
        <v>892.0</v>
      </c>
      <c r="CV217" s="105">
        <v>1.8833333E7</v>
      </c>
      <c r="CW217" s="102">
        <v>44447.0</v>
      </c>
      <c r="CX217" s="123"/>
      <c r="CY217" s="123" t="s">
        <v>175</v>
      </c>
      <c r="CZ217" s="103" t="s">
        <v>143</v>
      </c>
      <c r="DA217" s="103" t="s">
        <v>205</v>
      </c>
      <c r="DB217" s="103"/>
      <c r="DC217" s="123" t="s">
        <v>146</v>
      </c>
      <c r="DD217" s="84"/>
      <c r="DE217" s="84"/>
      <c r="DF217" s="84"/>
      <c r="DG217" s="84"/>
      <c r="DH217" s="52"/>
      <c r="DI217" s="52"/>
      <c r="DJ217" s="52"/>
      <c r="DK217" s="52"/>
      <c r="DL217" s="52"/>
      <c r="DM217" s="52"/>
    </row>
    <row r="218" ht="25.5" customHeight="1">
      <c r="A218" s="124">
        <v>216.0</v>
      </c>
      <c r="B218" s="86" t="s">
        <v>120</v>
      </c>
      <c r="C218" s="87" t="s">
        <v>2742</v>
      </c>
      <c r="D218" s="88" t="s">
        <v>2743</v>
      </c>
      <c r="E218" s="89" t="s">
        <v>123</v>
      </c>
      <c r="F218" s="89" t="s">
        <v>124</v>
      </c>
      <c r="G218" s="90">
        <v>5.1932303E7</v>
      </c>
      <c r="H218" s="90">
        <v>1.0</v>
      </c>
      <c r="I218" s="89" t="s">
        <v>125</v>
      </c>
      <c r="J218" s="91">
        <v>25011.0</v>
      </c>
      <c r="K218" s="125">
        <v>22.0</v>
      </c>
      <c r="L218" s="139">
        <v>6.0</v>
      </c>
      <c r="M218" s="139">
        <v>1968.0</v>
      </c>
      <c r="N218" s="127" t="s">
        <v>198</v>
      </c>
      <c r="O218" s="87" t="s">
        <v>2744</v>
      </c>
      <c r="P218" s="92" t="s">
        <v>880</v>
      </c>
      <c r="Q218" s="87">
        <v>3.163306632E9</v>
      </c>
      <c r="R218" s="93" t="s">
        <v>2745</v>
      </c>
      <c r="S218" s="93" t="s">
        <v>2746</v>
      </c>
      <c r="T218" s="103" t="s">
        <v>155</v>
      </c>
      <c r="U218" s="92" t="s">
        <v>233</v>
      </c>
      <c r="V218" s="128" t="s">
        <v>157</v>
      </c>
      <c r="W218" s="88">
        <v>1.0</v>
      </c>
      <c r="X218" s="87" t="s">
        <v>218</v>
      </c>
      <c r="Y218" s="130" t="s">
        <v>741</v>
      </c>
      <c r="Z218" s="130" t="s">
        <v>1699</v>
      </c>
      <c r="AA218" s="87" t="s">
        <v>2747</v>
      </c>
      <c r="AB218" s="94" t="s">
        <v>130</v>
      </c>
      <c r="AC218" s="130" t="s">
        <v>161</v>
      </c>
      <c r="AD218" s="87" t="s">
        <v>2748</v>
      </c>
      <c r="AE218" s="95" t="s">
        <v>482</v>
      </c>
      <c r="AF218" s="131" t="s">
        <v>483</v>
      </c>
      <c r="AG218" s="97" t="s">
        <v>2749</v>
      </c>
      <c r="AH218" s="98">
        <v>1.06E8</v>
      </c>
      <c r="AI218" s="99">
        <v>44293.0</v>
      </c>
      <c r="AJ218" s="100">
        <v>56812.0</v>
      </c>
      <c r="AK218" s="101">
        <v>44295.0</v>
      </c>
      <c r="AL218" s="101">
        <v>44298.0</v>
      </c>
      <c r="AM218" s="102">
        <v>44561.0</v>
      </c>
      <c r="AN218" s="87">
        <v>8.0</v>
      </c>
      <c r="AO218" s="87" t="str">
        <f t="shared" ref="AO218:AO224" si="29">31-12</f>
        <v>19</v>
      </c>
      <c r="AP218" s="87" t="str">
        <f t="shared" si="27"/>
        <v>259</v>
      </c>
      <c r="AQ218" s="87" t="s">
        <v>2750</v>
      </c>
      <c r="AR218" s="104">
        <v>2.2878333E7</v>
      </c>
      <c r="AS218" s="104">
        <v>2650000.0</v>
      </c>
      <c r="AT218" s="106" t="s">
        <v>2751</v>
      </c>
      <c r="AU218" s="104">
        <v>2.2878333E7</v>
      </c>
      <c r="AV218" s="107">
        <v>44298.0</v>
      </c>
      <c r="AW218" s="108" t="s">
        <v>2752</v>
      </c>
      <c r="AX218" s="84"/>
      <c r="AY218" s="84"/>
      <c r="AZ218" s="84"/>
      <c r="BA218" s="84"/>
      <c r="BB218" s="84"/>
      <c r="BC218" s="84"/>
      <c r="BD218" s="84"/>
      <c r="BE218" s="84"/>
      <c r="BF218" s="84"/>
      <c r="BG218" s="84"/>
      <c r="BH218" s="84"/>
      <c r="BI218" s="84"/>
      <c r="BJ218" s="84"/>
      <c r="BK218" s="84"/>
      <c r="BL218" s="84"/>
      <c r="BM218" s="84"/>
      <c r="BN218" s="84"/>
      <c r="BO218" s="84"/>
      <c r="BP218" s="84"/>
      <c r="BQ218" s="84"/>
      <c r="BR218" s="84"/>
      <c r="BS218" s="84"/>
      <c r="BT218" s="84"/>
      <c r="BU218" s="132"/>
      <c r="BV218" s="133"/>
      <c r="BW218" s="132"/>
      <c r="BX218" s="134"/>
      <c r="BY218" s="132"/>
      <c r="BZ218" s="132"/>
      <c r="CA218" s="132"/>
      <c r="CB218" s="133"/>
      <c r="CC218" s="114" t="str">
        <f t="shared" si="1"/>
        <v>$ 22,878,333</v>
      </c>
      <c r="CD218" s="115" t="str">
        <f t="shared" si="28"/>
        <v>259</v>
      </c>
      <c r="CE218" s="94"/>
      <c r="CF218" s="102">
        <v>44561.0</v>
      </c>
      <c r="CG218" s="117" t="s">
        <v>136</v>
      </c>
      <c r="CH218" s="103" t="s">
        <v>224</v>
      </c>
      <c r="CI218" s="118" t="s">
        <v>225</v>
      </c>
      <c r="CJ218" s="84"/>
      <c r="CK218" s="84"/>
      <c r="CL218" s="101">
        <v>44295.0</v>
      </c>
      <c r="CM218" s="101">
        <v>44298.0</v>
      </c>
      <c r="CN218" s="119" t="s">
        <v>2753</v>
      </c>
      <c r="CO218" s="120" t="s">
        <v>2754</v>
      </c>
      <c r="CP218" s="121" t="s">
        <v>608</v>
      </c>
      <c r="CQ218" s="89"/>
      <c r="CR218" s="108"/>
      <c r="CS218" s="89"/>
      <c r="CT218" s="102"/>
      <c r="CU218" s="90"/>
      <c r="CV218" s="105"/>
      <c r="CW218" s="102"/>
      <c r="CX218" s="123"/>
      <c r="CY218" s="123" t="s">
        <v>175</v>
      </c>
      <c r="CZ218" s="103" t="s">
        <v>143</v>
      </c>
      <c r="DA218" s="103" t="s">
        <v>144</v>
      </c>
      <c r="DB218" s="103"/>
      <c r="DC218" s="123" t="s">
        <v>146</v>
      </c>
      <c r="DD218" s="84"/>
      <c r="DE218" s="84"/>
      <c r="DF218" s="84"/>
      <c r="DG218" s="84"/>
      <c r="DH218" s="52"/>
      <c r="DI218" s="52"/>
      <c r="DJ218" s="52"/>
      <c r="DK218" s="52"/>
      <c r="DL218" s="52"/>
      <c r="DM218" s="52"/>
    </row>
    <row r="219" ht="25.5" customHeight="1">
      <c r="A219" s="124">
        <v>217.0</v>
      </c>
      <c r="B219" s="86" t="s">
        <v>120</v>
      </c>
      <c r="C219" s="87" t="s">
        <v>2755</v>
      </c>
      <c r="D219" s="88" t="s">
        <v>2756</v>
      </c>
      <c r="E219" s="89" t="s">
        <v>123</v>
      </c>
      <c r="F219" s="89" t="s">
        <v>124</v>
      </c>
      <c r="G219" s="90">
        <v>1.022937086E9</v>
      </c>
      <c r="H219" s="90">
        <v>6.0</v>
      </c>
      <c r="I219" s="89" t="s">
        <v>125</v>
      </c>
      <c r="J219" s="91">
        <v>32044.0</v>
      </c>
      <c r="K219" s="125">
        <v>24.0</v>
      </c>
      <c r="L219" s="139">
        <v>9.0</v>
      </c>
      <c r="M219" s="139">
        <v>1987.0</v>
      </c>
      <c r="N219" s="127" t="s">
        <v>2757</v>
      </c>
      <c r="O219" s="87" t="s">
        <v>2758</v>
      </c>
      <c r="P219" s="92" t="s">
        <v>127</v>
      </c>
      <c r="Q219" s="87">
        <v>3.202831765E9</v>
      </c>
      <c r="R219" s="93" t="s">
        <v>2759</v>
      </c>
      <c r="S219" s="93" t="s">
        <v>2760</v>
      </c>
      <c r="T219" s="103" t="s">
        <v>183</v>
      </c>
      <c r="U219" s="92" t="s">
        <v>184</v>
      </c>
      <c r="V219" s="128" t="s">
        <v>157</v>
      </c>
      <c r="W219" s="88">
        <v>1.0</v>
      </c>
      <c r="X219" s="87" t="s">
        <v>218</v>
      </c>
      <c r="Y219" s="130" t="s">
        <v>741</v>
      </c>
      <c r="Z219" s="130" t="s">
        <v>1699</v>
      </c>
      <c r="AA219" s="87" t="s">
        <v>2761</v>
      </c>
      <c r="AB219" s="94" t="s">
        <v>130</v>
      </c>
      <c r="AC219" s="130" t="s">
        <v>161</v>
      </c>
      <c r="AD219" s="87" t="s">
        <v>2762</v>
      </c>
      <c r="AE219" s="95" t="s">
        <v>286</v>
      </c>
      <c r="AF219" s="131" t="s">
        <v>287</v>
      </c>
      <c r="AG219" s="97" t="s">
        <v>2749</v>
      </c>
      <c r="AH219" s="98">
        <v>1.06E8</v>
      </c>
      <c r="AI219" s="99">
        <v>44293.0</v>
      </c>
      <c r="AJ219" s="100">
        <v>56812.0</v>
      </c>
      <c r="AK219" s="101">
        <v>43930.0</v>
      </c>
      <c r="AL219" s="101">
        <v>44298.0</v>
      </c>
      <c r="AM219" s="102">
        <v>44561.0</v>
      </c>
      <c r="AN219" s="87">
        <v>8.0</v>
      </c>
      <c r="AO219" s="87" t="str">
        <f t="shared" si="29"/>
        <v>19</v>
      </c>
      <c r="AP219" s="87" t="str">
        <f t="shared" si="27"/>
        <v>259</v>
      </c>
      <c r="AQ219" s="87" t="s">
        <v>2750</v>
      </c>
      <c r="AR219" s="104">
        <v>2.2878333E7</v>
      </c>
      <c r="AS219" s="104">
        <v>2650000.0</v>
      </c>
      <c r="AT219" s="106" t="s">
        <v>2763</v>
      </c>
      <c r="AU219" s="104">
        <v>2.2878333E7</v>
      </c>
      <c r="AV219" s="107">
        <v>44298.0</v>
      </c>
      <c r="AW219" s="108" t="s">
        <v>2764</v>
      </c>
      <c r="AX219" s="84"/>
      <c r="AY219" s="84"/>
      <c r="AZ219" s="84"/>
      <c r="BA219" s="84"/>
      <c r="BB219" s="84"/>
      <c r="BC219" s="84"/>
      <c r="BD219" s="84"/>
      <c r="BE219" s="84"/>
      <c r="BF219" s="84"/>
      <c r="BG219" s="84"/>
      <c r="BH219" s="84"/>
      <c r="BI219" s="84"/>
      <c r="BJ219" s="84"/>
      <c r="BK219" s="84"/>
      <c r="BL219" s="84"/>
      <c r="BM219" s="84"/>
      <c r="BN219" s="84"/>
      <c r="BO219" s="84"/>
      <c r="BP219" s="84"/>
      <c r="BQ219" s="84"/>
      <c r="BR219" s="84"/>
      <c r="BS219" s="84"/>
      <c r="BT219" s="84"/>
      <c r="BU219" s="132"/>
      <c r="BV219" s="133"/>
      <c r="BW219" s="132"/>
      <c r="BX219" s="134"/>
      <c r="BY219" s="132"/>
      <c r="BZ219" s="132"/>
      <c r="CA219" s="132"/>
      <c r="CB219" s="133"/>
      <c r="CC219" s="114" t="str">
        <f t="shared" si="1"/>
        <v>$ 22,878,333</v>
      </c>
      <c r="CD219" s="115" t="str">
        <f t="shared" si="28"/>
        <v>259</v>
      </c>
      <c r="CE219" s="94"/>
      <c r="CF219" s="102">
        <v>44561.0</v>
      </c>
      <c r="CG219" s="117" t="s">
        <v>136</v>
      </c>
      <c r="CH219" s="103" t="s">
        <v>224</v>
      </c>
      <c r="CI219" s="118" t="s">
        <v>225</v>
      </c>
      <c r="CJ219" s="84"/>
      <c r="CK219" s="84"/>
      <c r="CL219" s="101">
        <v>43930.0</v>
      </c>
      <c r="CM219" s="101">
        <v>44298.0</v>
      </c>
      <c r="CN219" s="119" t="s">
        <v>2765</v>
      </c>
      <c r="CO219" s="120" t="s">
        <v>2766</v>
      </c>
      <c r="CP219" s="121" t="s">
        <v>608</v>
      </c>
      <c r="CQ219" s="89"/>
      <c r="CR219" s="108"/>
      <c r="CS219" s="89"/>
      <c r="CT219" s="102"/>
      <c r="CU219" s="90"/>
      <c r="CV219" s="105"/>
      <c r="CW219" s="102"/>
      <c r="CX219" s="123"/>
      <c r="CY219" s="123" t="s">
        <v>175</v>
      </c>
      <c r="CZ219" s="103" t="s">
        <v>143</v>
      </c>
      <c r="DA219" s="103" t="s">
        <v>144</v>
      </c>
      <c r="DB219" s="103"/>
      <c r="DC219" s="123" t="s">
        <v>146</v>
      </c>
      <c r="DD219" s="84"/>
      <c r="DE219" s="84"/>
      <c r="DF219" s="84"/>
      <c r="DG219" s="84"/>
      <c r="DH219" s="52"/>
      <c r="DI219" s="52"/>
      <c r="DJ219" s="52"/>
      <c r="DK219" s="52"/>
      <c r="DL219" s="52"/>
      <c r="DM219" s="52"/>
    </row>
    <row r="220" ht="25.5" customHeight="1">
      <c r="A220" s="124">
        <v>218.0</v>
      </c>
      <c r="B220" s="86" t="s">
        <v>120</v>
      </c>
      <c r="C220" s="87" t="s">
        <v>2767</v>
      </c>
      <c r="D220" s="88" t="s">
        <v>2768</v>
      </c>
      <c r="E220" s="89" t="s">
        <v>123</v>
      </c>
      <c r="F220" s="89" t="s">
        <v>124</v>
      </c>
      <c r="G220" s="90">
        <v>7.9894605E7</v>
      </c>
      <c r="H220" s="90">
        <v>9.0</v>
      </c>
      <c r="I220" s="89" t="s">
        <v>149</v>
      </c>
      <c r="J220" s="91">
        <v>28469.0</v>
      </c>
      <c r="K220" s="125">
        <v>10.0</v>
      </c>
      <c r="L220" s="139">
        <v>12.0</v>
      </c>
      <c r="M220" s="139">
        <v>1977.0</v>
      </c>
      <c r="N220" s="127" t="s">
        <v>198</v>
      </c>
      <c r="O220" s="87" t="s">
        <v>2769</v>
      </c>
      <c r="P220" s="92" t="s">
        <v>127</v>
      </c>
      <c r="Q220" s="87">
        <v>3.11282886E9</v>
      </c>
      <c r="R220" s="93" t="s">
        <v>2770</v>
      </c>
      <c r="S220" s="93" t="s">
        <v>2770</v>
      </c>
      <c r="T220" s="103" t="s">
        <v>258</v>
      </c>
      <c r="U220" s="92" t="s">
        <v>156</v>
      </c>
      <c r="V220" s="128" t="s">
        <v>157</v>
      </c>
      <c r="W220" s="88">
        <v>4.0</v>
      </c>
      <c r="X220" s="87" t="s">
        <v>158</v>
      </c>
      <c r="Y220" s="97" t="e">
        <v>#N/A</v>
      </c>
      <c r="Z220" s="130" t="s">
        <v>284</v>
      </c>
      <c r="AA220" s="87" t="s">
        <v>2771</v>
      </c>
      <c r="AB220" s="94" t="s">
        <v>130</v>
      </c>
      <c r="AC220" s="130" t="s">
        <v>161</v>
      </c>
      <c r="AD220" s="87" t="s">
        <v>2772</v>
      </c>
      <c r="AE220" s="95" t="s">
        <v>286</v>
      </c>
      <c r="AF220" s="131" t="s">
        <v>287</v>
      </c>
      <c r="AG220" s="97" t="s">
        <v>2773</v>
      </c>
      <c r="AH220" s="98">
        <v>1.5E8</v>
      </c>
      <c r="AI220" s="99">
        <v>44256.0</v>
      </c>
      <c r="AJ220" s="100">
        <v>56831.0</v>
      </c>
      <c r="AK220" s="101">
        <v>44295.0</v>
      </c>
      <c r="AL220" s="101">
        <v>44298.0</v>
      </c>
      <c r="AM220" s="102">
        <v>44561.0</v>
      </c>
      <c r="AN220" s="87">
        <v>8.0</v>
      </c>
      <c r="AO220" s="87" t="str">
        <f t="shared" si="29"/>
        <v>19</v>
      </c>
      <c r="AP220" s="87" t="str">
        <f t="shared" si="27"/>
        <v>259</v>
      </c>
      <c r="AQ220" s="87" t="s">
        <v>2750</v>
      </c>
      <c r="AR220" s="104">
        <v>4.3166667E7</v>
      </c>
      <c r="AS220" s="104">
        <v>5000000.0</v>
      </c>
      <c r="AT220" s="106" t="s">
        <v>2774</v>
      </c>
      <c r="AU220" s="104">
        <v>4.3166667E7</v>
      </c>
      <c r="AV220" s="107">
        <v>44298.0</v>
      </c>
      <c r="AW220" s="108" t="s">
        <v>2775</v>
      </c>
      <c r="AX220" s="84"/>
      <c r="AY220" s="84"/>
      <c r="AZ220" s="84"/>
      <c r="BA220" s="84"/>
      <c r="BB220" s="84"/>
      <c r="BC220" s="84"/>
      <c r="BD220" s="84"/>
      <c r="BE220" s="84"/>
      <c r="BF220" s="84"/>
      <c r="BG220" s="84"/>
      <c r="BH220" s="84"/>
      <c r="BI220" s="84"/>
      <c r="BJ220" s="84"/>
      <c r="BK220" s="84"/>
      <c r="BL220" s="84"/>
      <c r="BM220" s="84"/>
      <c r="BN220" s="84"/>
      <c r="BO220" s="84"/>
      <c r="BP220" s="84"/>
      <c r="BQ220" s="84"/>
      <c r="BR220" s="84"/>
      <c r="BS220" s="84"/>
      <c r="BT220" s="84"/>
      <c r="BU220" s="132" t="s">
        <v>168</v>
      </c>
      <c r="BV220" s="133">
        <v>44561.0</v>
      </c>
      <c r="BW220" s="132">
        <v>68698.0</v>
      </c>
      <c r="BX220" s="134">
        <v>1666667.0</v>
      </c>
      <c r="BY220" s="132">
        <v>984.0</v>
      </c>
      <c r="BZ220" s="132">
        <v>1252.0</v>
      </c>
      <c r="CA220" s="132">
        <v>10.0</v>
      </c>
      <c r="CB220" s="133">
        <v>44571.0</v>
      </c>
      <c r="CC220" s="114" t="str">
        <f t="shared" si="1"/>
        <v>$ 43,166,667</v>
      </c>
      <c r="CD220" s="115" t="str">
        <f t="shared" si="28"/>
        <v>269</v>
      </c>
      <c r="CE220" s="94"/>
      <c r="CF220" s="141">
        <v>44571.0</v>
      </c>
      <c r="CG220" s="117" t="s">
        <v>169</v>
      </c>
      <c r="CH220" s="103" t="s">
        <v>757</v>
      </c>
      <c r="CI220" s="118" t="s">
        <v>279</v>
      </c>
      <c r="CJ220" s="84"/>
      <c r="CK220" s="84"/>
      <c r="CL220" s="101">
        <v>44295.0</v>
      </c>
      <c r="CM220" s="101">
        <v>44298.0</v>
      </c>
      <c r="CN220" s="119" t="s">
        <v>2776</v>
      </c>
      <c r="CO220" s="120" t="s">
        <v>2777</v>
      </c>
      <c r="CP220" s="121" t="s">
        <v>608</v>
      </c>
      <c r="CQ220" s="89"/>
      <c r="CR220" s="108"/>
      <c r="CS220" s="89"/>
      <c r="CT220" s="102"/>
      <c r="CU220" s="90"/>
      <c r="CV220" s="105"/>
      <c r="CW220" s="102"/>
      <c r="CX220" s="123"/>
      <c r="CY220" s="123" t="s">
        <v>175</v>
      </c>
      <c r="CZ220" s="103" t="s">
        <v>143</v>
      </c>
      <c r="DA220" s="103" t="s">
        <v>144</v>
      </c>
      <c r="DB220" s="103"/>
      <c r="DC220" s="123" t="s">
        <v>146</v>
      </c>
      <c r="DD220" s="84"/>
      <c r="DE220" s="84"/>
      <c r="DF220" s="84"/>
      <c r="DG220" s="84"/>
      <c r="DH220" s="52"/>
      <c r="DI220" s="52"/>
      <c r="DJ220" s="52"/>
      <c r="DK220" s="52"/>
      <c r="DL220" s="52"/>
      <c r="DM220" s="52"/>
    </row>
    <row r="221" ht="25.5" customHeight="1">
      <c r="A221" s="124">
        <v>219.0</v>
      </c>
      <c r="B221" s="86" t="s">
        <v>120</v>
      </c>
      <c r="C221" s="87" t="s">
        <v>2778</v>
      </c>
      <c r="D221" s="142" t="s">
        <v>2401</v>
      </c>
      <c r="E221" s="89" t="s">
        <v>123</v>
      </c>
      <c r="F221" s="89" t="s">
        <v>124</v>
      </c>
      <c r="G221" s="90">
        <v>5.3167725E7</v>
      </c>
      <c r="H221" s="90">
        <v>0.0</v>
      </c>
      <c r="I221" s="89" t="s">
        <v>125</v>
      </c>
      <c r="J221" s="91">
        <v>31320.0</v>
      </c>
      <c r="K221" s="125">
        <v>30.0</v>
      </c>
      <c r="L221" s="139">
        <v>9.0</v>
      </c>
      <c r="M221" s="139">
        <v>1985.0</v>
      </c>
      <c r="N221" s="127" t="s">
        <v>198</v>
      </c>
      <c r="O221" s="87" t="s">
        <v>2779</v>
      </c>
      <c r="P221" s="92" t="s">
        <v>127</v>
      </c>
      <c r="Q221" s="87">
        <v>3.132031158E9</v>
      </c>
      <c r="R221" s="93" t="s">
        <v>2403</v>
      </c>
      <c r="S221" s="93" t="s">
        <v>2403</v>
      </c>
      <c r="T221" s="103" t="s">
        <v>183</v>
      </c>
      <c r="U221" s="92" t="s">
        <v>156</v>
      </c>
      <c r="V221" s="128" t="s">
        <v>157</v>
      </c>
      <c r="W221" s="88">
        <v>1.0</v>
      </c>
      <c r="X221" s="87" t="s">
        <v>218</v>
      </c>
      <c r="Y221" s="130" t="s">
        <v>741</v>
      </c>
      <c r="Z221" s="130" t="s">
        <v>1699</v>
      </c>
      <c r="AA221" s="155" t="s">
        <v>2780</v>
      </c>
      <c r="AB221" s="94" t="s">
        <v>130</v>
      </c>
      <c r="AC221" s="130" t="s">
        <v>161</v>
      </c>
      <c r="AD221" s="87" t="s">
        <v>2781</v>
      </c>
      <c r="AE221" s="95" t="s">
        <v>286</v>
      </c>
      <c r="AF221" s="131" t="s">
        <v>287</v>
      </c>
      <c r="AG221" s="97" t="s">
        <v>2749</v>
      </c>
      <c r="AH221" s="98">
        <v>1.06E8</v>
      </c>
      <c r="AI221" s="99">
        <v>44293.0</v>
      </c>
      <c r="AJ221" s="100">
        <v>56812.0</v>
      </c>
      <c r="AK221" s="101">
        <v>44295.0</v>
      </c>
      <c r="AL221" s="101">
        <v>44298.0</v>
      </c>
      <c r="AM221" s="102">
        <v>44561.0</v>
      </c>
      <c r="AN221" s="87">
        <v>8.0</v>
      </c>
      <c r="AO221" s="87" t="str">
        <f t="shared" si="29"/>
        <v>19</v>
      </c>
      <c r="AP221" s="87" t="str">
        <f t="shared" si="27"/>
        <v>259</v>
      </c>
      <c r="AQ221" s="87" t="s">
        <v>2750</v>
      </c>
      <c r="AR221" s="104">
        <v>2.2878333E7</v>
      </c>
      <c r="AS221" s="104">
        <v>2650000.0</v>
      </c>
      <c r="AT221" s="106" t="s">
        <v>2782</v>
      </c>
      <c r="AU221" s="104">
        <v>2.2878333E7</v>
      </c>
      <c r="AV221" s="107">
        <v>44298.0</v>
      </c>
      <c r="AW221" s="108" t="s">
        <v>2783</v>
      </c>
      <c r="AX221" s="145" t="s">
        <v>209</v>
      </c>
      <c r="AY221" s="183">
        <v>44519.0</v>
      </c>
      <c r="AZ221" s="146"/>
      <c r="BA221" s="146"/>
      <c r="BB221" s="146"/>
      <c r="BC221" s="146"/>
      <c r="BD221" s="146"/>
      <c r="BE221" s="146"/>
      <c r="BF221" s="146"/>
      <c r="BG221" s="146"/>
      <c r="BH221" s="146"/>
      <c r="BI221" s="146"/>
      <c r="BJ221" s="147">
        <v>44561.0</v>
      </c>
      <c r="BK221" s="146"/>
      <c r="BL221" s="146"/>
      <c r="BM221" s="146"/>
      <c r="BN221" s="146"/>
      <c r="BO221" s="146"/>
      <c r="BP221" s="146"/>
      <c r="BQ221" s="146"/>
      <c r="BR221" s="146"/>
      <c r="BS221" s="146"/>
      <c r="BT221" s="146"/>
      <c r="BU221" s="132" t="s">
        <v>168</v>
      </c>
      <c r="BV221" s="133">
        <v>44561.0</v>
      </c>
      <c r="BW221" s="132">
        <v>65774.0</v>
      </c>
      <c r="BX221" s="134">
        <v>833333.0</v>
      </c>
      <c r="BY221" s="132">
        <v>1033.0</v>
      </c>
      <c r="BZ221" s="132">
        <v>1219.0</v>
      </c>
      <c r="CA221" s="132">
        <v>10.0</v>
      </c>
      <c r="CB221" s="133">
        <v>44571.0</v>
      </c>
      <c r="CC221" s="114" t="str">
        <f t="shared" si="1"/>
        <v>$ 22,878,333</v>
      </c>
      <c r="CD221" s="115" t="str">
        <f t="shared" si="28"/>
        <v>269</v>
      </c>
      <c r="CE221" s="94"/>
      <c r="CF221" s="141">
        <v>44571.0</v>
      </c>
      <c r="CG221" s="117" t="s">
        <v>169</v>
      </c>
      <c r="CH221" s="103" t="s">
        <v>224</v>
      </c>
      <c r="CI221" s="118" t="s">
        <v>225</v>
      </c>
      <c r="CJ221" s="84"/>
      <c r="CK221" s="84"/>
      <c r="CL221" s="101">
        <v>44295.0</v>
      </c>
      <c r="CM221" s="101">
        <v>44298.0</v>
      </c>
      <c r="CN221" s="119" t="s">
        <v>2784</v>
      </c>
      <c r="CO221" s="120" t="s">
        <v>2785</v>
      </c>
      <c r="CP221" s="121" t="s">
        <v>420</v>
      </c>
      <c r="CQ221" s="89" t="s">
        <v>2786</v>
      </c>
      <c r="CR221" s="108">
        <v>7.999532E7</v>
      </c>
      <c r="CS221" s="89" t="s">
        <v>2787</v>
      </c>
      <c r="CT221" s="102">
        <v>44520.0</v>
      </c>
      <c r="CU221" s="90"/>
      <c r="CV221" s="105"/>
      <c r="CW221" s="102"/>
      <c r="CX221" s="123"/>
      <c r="CY221" s="123" t="s">
        <v>175</v>
      </c>
      <c r="CZ221" s="103" t="s">
        <v>143</v>
      </c>
      <c r="DA221" s="103" t="s">
        <v>144</v>
      </c>
      <c r="DB221" s="103"/>
      <c r="DC221" s="123" t="s">
        <v>146</v>
      </c>
      <c r="DD221" s="84"/>
      <c r="DE221" s="84"/>
      <c r="DF221" s="84"/>
      <c r="DG221" s="84"/>
      <c r="DH221" s="52"/>
      <c r="DI221" s="52"/>
      <c r="DJ221" s="52"/>
      <c r="DK221" s="52"/>
      <c r="DL221" s="52"/>
      <c r="DM221" s="52"/>
    </row>
    <row r="222" ht="25.5" customHeight="1">
      <c r="A222" s="124">
        <v>220.0</v>
      </c>
      <c r="B222" s="86" t="s">
        <v>120</v>
      </c>
      <c r="C222" s="87" t="s">
        <v>2788</v>
      </c>
      <c r="D222" s="88" t="s">
        <v>2789</v>
      </c>
      <c r="E222" s="89" t="s">
        <v>123</v>
      </c>
      <c r="F222" s="89" t="s">
        <v>124</v>
      </c>
      <c r="G222" s="90">
        <v>8.0065668E7</v>
      </c>
      <c r="H222" s="90">
        <v>1.0</v>
      </c>
      <c r="I222" s="89" t="s">
        <v>149</v>
      </c>
      <c r="J222" s="91">
        <v>29091.0</v>
      </c>
      <c r="K222" s="125">
        <v>24.0</v>
      </c>
      <c r="L222" s="139">
        <v>8.0</v>
      </c>
      <c r="M222" s="139">
        <v>1979.0</v>
      </c>
      <c r="N222" s="127" t="s">
        <v>198</v>
      </c>
      <c r="O222" s="87" t="s">
        <v>2790</v>
      </c>
      <c r="P222" s="92" t="s">
        <v>1026</v>
      </c>
      <c r="Q222" s="87">
        <v>3.213731286E9</v>
      </c>
      <c r="R222" s="93" t="s">
        <v>2791</v>
      </c>
      <c r="S222" s="93" t="s">
        <v>2792</v>
      </c>
      <c r="T222" s="103" t="s">
        <v>323</v>
      </c>
      <c r="U222" s="92" t="s">
        <v>272</v>
      </c>
      <c r="V222" s="128" t="s">
        <v>157</v>
      </c>
      <c r="W222" s="88">
        <v>4.0</v>
      </c>
      <c r="X222" s="87" t="s">
        <v>158</v>
      </c>
      <c r="Y222" s="97" t="e">
        <v>#N/A</v>
      </c>
      <c r="Z222" s="130" t="s">
        <v>284</v>
      </c>
      <c r="AA222" s="155" t="s">
        <v>2793</v>
      </c>
      <c r="AB222" s="94" t="s">
        <v>130</v>
      </c>
      <c r="AC222" s="130" t="s">
        <v>161</v>
      </c>
      <c r="AD222" s="87" t="s">
        <v>2794</v>
      </c>
      <c r="AE222" s="95" t="s">
        <v>286</v>
      </c>
      <c r="AF222" s="131" t="s">
        <v>287</v>
      </c>
      <c r="AG222" s="97" t="s">
        <v>2773</v>
      </c>
      <c r="AH222" s="98">
        <v>1.5E8</v>
      </c>
      <c r="AI222" s="99">
        <v>44256.0</v>
      </c>
      <c r="AJ222" s="100">
        <v>56831.0</v>
      </c>
      <c r="AK222" s="101">
        <v>44295.0</v>
      </c>
      <c r="AL222" s="101">
        <v>44298.0</v>
      </c>
      <c r="AM222" s="102">
        <v>44561.0</v>
      </c>
      <c r="AN222" s="87">
        <v>8.0</v>
      </c>
      <c r="AO222" s="87" t="str">
        <f t="shared" si="29"/>
        <v>19</v>
      </c>
      <c r="AP222" s="87" t="str">
        <f t="shared" si="27"/>
        <v>259</v>
      </c>
      <c r="AQ222" s="87" t="s">
        <v>2750</v>
      </c>
      <c r="AR222" s="104">
        <v>4.3166667E7</v>
      </c>
      <c r="AS222" s="104">
        <v>5000000.0</v>
      </c>
      <c r="AT222" s="106" t="s">
        <v>2795</v>
      </c>
      <c r="AU222" s="104">
        <v>4.3166667E7</v>
      </c>
      <c r="AV222" s="107">
        <v>44298.0</v>
      </c>
      <c r="AW222" s="108" t="s">
        <v>2796</v>
      </c>
      <c r="AX222" s="84"/>
      <c r="AY222" s="84"/>
      <c r="AZ222" s="84"/>
      <c r="BA222" s="84"/>
      <c r="BB222" s="84"/>
      <c r="BC222" s="84"/>
      <c r="BD222" s="84"/>
      <c r="BE222" s="84"/>
      <c r="BF222" s="84"/>
      <c r="BG222" s="84"/>
      <c r="BH222" s="84"/>
      <c r="BI222" s="84"/>
      <c r="BJ222" s="84"/>
      <c r="BK222" s="84"/>
      <c r="BL222" s="84"/>
      <c r="BM222" s="84"/>
      <c r="BN222" s="84"/>
      <c r="BO222" s="84"/>
      <c r="BP222" s="84"/>
      <c r="BQ222" s="84"/>
      <c r="BR222" s="84"/>
      <c r="BS222" s="84"/>
      <c r="BT222" s="84"/>
      <c r="BU222" s="132" t="s">
        <v>168</v>
      </c>
      <c r="BV222" s="133">
        <v>44561.0</v>
      </c>
      <c r="BW222" s="132">
        <v>68122.0</v>
      </c>
      <c r="BX222" s="134">
        <v>833333.0</v>
      </c>
      <c r="BY222" s="132">
        <v>997.0</v>
      </c>
      <c r="BZ222" s="132">
        <v>1280.0</v>
      </c>
      <c r="CA222" s="132">
        <v>10.0</v>
      </c>
      <c r="CB222" s="133">
        <v>44571.0</v>
      </c>
      <c r="CC222" s="114" t="str">
        <f t="shared" si="1"/>
        <v>$ 43,166,667</v>
      </c>
      <c r="CD222" s="115" t="str">
        <f t="shared" si="28"/>
        <v>269</v>
      </c>
      <c r="CE222" s="94"/>
      <c r="CF222" s="141">
        <v>44571.0</v>
      </c>
      <c r="CG222" s="117" t="s">
        <v>169</v>
      </c>
      <c r="CH222" s="103" t="s">
        <v>757</v>
      </c>
      <c r="CI222" s="118" t="s">
        <v>279</v>
      </c>
      <c r="CJ222" s="84"/>
      <c r="CK222" s="84"/>
      <c r="CL222" s="101">
        <v>44295.0</v>
      </c>
      <c r="CM222" s="101">
        <v>44298.0</v>
      </c>
      <c r="CN222" s="119" t="s">
        <v>2797</v>
      </c>
      <c r="CO222" s="120" t="s">
        <v>2798</v>
      </c>
      <c r="CP222" s="121" t="s">
        <v>2799</v>
      </c>
      <c r="CQ222" s="89"/>
      <c r="CR222" s="108"/>
      <c r="CS222" s="89"/>
      <c r="CT222" s="102"/>
      <c r="CU222" s="90"/>
      <c r="CV222" s="105"/>
      <c r="CW222" s="102"/>
      <c r="CX222" s="123"/>
      <c r="CY222" s="123" t="s">
        <v>175</v>
      </c>
      <c r="CZ222" s="103" t="s">
        <v>143</v>
      </c>
      <c r="DA222" s="103" t="s">
        <v>144</v>
      </c>
      <c r="DB222" s="103"/>
      <c r="DC222" s="123" t="s">
        <v>146</v>
      </c>
      <c r="DD222" s="84"/>
      <c r="DE222" s="84"/>
      <c r="DF222" s="84"/>
      <c r="DG222" s="84"/>
      <c r="DH222" s="52"/>
      <c r="DI222" s="52"/>
      <c r="DJ222" s="52"/>
      <c r="DK222" s="52"/>
      <c r="DL222" s="52"/>
      <c r="DM222" s="52"/>
    </row>
    <row r="223" ht="25.5" customHeight="1">
      <c r="A223" s="124">
        <v>221.0</v>
      </c>
      <c r="B223" s="86" t="s">
        <v>120</v>
      </c>
      <c r="C223" s="87" t="s">
        <v>2800</v>
      </c>
      <c r="D223" s="88" t="s">
        <v>2801</v>
      </c>
      <c r="E223" s="89" t="s">
        <v>123</v>
      </c>
      <c r="F223" s="89" t="s">
        <v>124</v>
      </c>
      <c r="G223" s="90">
        <v>8.0071934E7</v>
      </c>
      <c r="H223" s="90">
        <v>9.0</v>
      </c>
      <c r="I223" s="89" t="s">
        <v>149</v>
      </c>
      <c r="J223" s="91">
        <v>30020.0</v>
      </c>
      <c r="K223" s="125">
        <v>10.0</v>
      </c>
      <c r="L223" s="139">
        <v>3.0</v>
      </c>
      <c r="M223" s="139">
        <v>1982.0</v>
      </c>
      <c r="N223" s="127" t="s">
        <v>198</v>
      </c>
      <c r="O223" s="87" t="s">
        <v>2802</v>
      </c>
      <c r="P223" s="92" t="s">
        <v>1026</v>
      </c>
      <c r="Q223" s="87">
        <v>3.176482982E9</v>
      </c>
      <c r="R223" s="93" t="s">
        <v>2803</v>
      </c>
      <c r="S223" s="93" t="s">
        <v>1294</v>
      </c>
      <c r="T223" s="103" t="s">
        <v>258</v>
      </c>
      <c r="U223" s="92" t="s">
        <v>184</v>
      </c>
      <c r="V223" s="128" t="s">
        <v>157</v>
      </c>
      <c r="W223" s="88">
        <v>1.0</v>
      </c>
      <c r="X223" s="87" t="s">
        <v>741</v>
      </c>
      <c r="Y223" s="130" t="s">
        <v>741</v>
      </c>
      <c r="Z223" s="130" t="s">
        <v>1699</v>
      </c>
      <c r="AA223" s="87" t="s">
        <v>2804</v>
      </c>
      <c r="AB223" s="94" t="s">
        <v>130</v>
      </c>
      <c r="AC223" s="130" t="s">
        <v>161</v>
      </c>
      <c r="AD223" s="87" t="s">
        <v>2805</v>
      </c>
      <c r="AE223" s="95" t="s">
        <v>286</v>
      </c>
      <c r="AF223" s="131" t="s">
        <v>287</v>
      </c>
      <c r="AG223" s="97" t="s">
        <v>2374</v>
      </c>
      <c r="AH223" s="98">
        <v>1.15E8</v>
      </c>
      <c r="AI223" s="99">
        <v>44259.0</v>
      </c>
      <c r="AJ223" s="100">
        <v>56813.0</v>
      </c>
      <c r="AK223" s="101">
        <v>44295.0</v>
      </c>
      <c r="AL223" s="101">
        <v>44298.0</v>
      </c>
      <c r="AM223" s="102">
        <v>44561.0</v>
      </c>
      <c r="AN223" s="87">
        <v>8.0</v>
      </c>
      <c r="AO223" s="87" t="str">
        <f t="shared" si="29"/>
        <v>19</v>
      </c>
      <c r="AP223" s="87" t="str">
        <f t="shared" si="27"/>
        <v>259</v>
      </c>
      <c r="AQ223" s="87" t="s">
        <v>2750</v>
      </c>
      <c r="AR223" s="104">
        <v>1.9856667E7</v>
      </c>
      <c r="AS223" s="104">
        <v>2300000.0</v>
      </c>
      <c r="AT223" s="106" t="s">
        <v>2806</v>
      </c>
      <c r="AU223" s="104">
        <v>1.9856667E7</v>
      </c>
      <c r="AV223" s="107">
        <v>44298.0</v>
      </c>
      <c r="AW223" s="108" t="s">
        <v>2807</v>
      </c>
      <c r="AX223" s="84"/>
      <c r="AY223" s="84"/>
      <c r="AZ223" s="84"/>
      <c r="BA223" s="84"/>
      <c r="BB223" s="84"/>
      <c r="BC223" s="84"/>
      <c r="BD223" s="84"/>
      <c r="BE223" s="84"/>
      <c r="BF223" s="84"/>
      <c r="BG223" s="84"/>
      <c r="BH223" s="84"/>
      <c r="BI223" s="84"/>
      <c r="BJ223" s="84"/>
      <c r="BK223" s="84"/>
      <c r="BL223" s="84"/>
      <c r="BM223" s="84"/>
      <c r="BN223" s="84"/>
      <c r="BO223" s="84"/>
      <c r="BP223" s="84"/>
      <c r="BQ223" s="84"/>
      <c r="BR223" s="84"/>
      <c r="BS223" s="84"/>
      <c r="BT223" s="84"/>
      <c r="BU223" s="132" t="s">
        <v>168</v>
      </c>
      <c r="BV223" s="133">
        <v>44561.0</v>
      </c>
      <c r="BW223" s="132">
        <v>68125.0</v>
      </c>
      <c r="BX223" s="134">
        <v>766667.0</v>
      </c>
      <c r="BY223" s="132">
        <v>1009.0</v>
      </c>
      <c r="BZ223" s="132">
        <v>1281.0</v>
      </c>
      <c r="CA223" s="132">
        <v>10.0</v>
      </c>
      <c r="CB223" s="133">
        <v>44571.0</v>
      </c>
      <c r="CC223" s="114" t="str">
        <f t="shared" si="1"/>
        <v>$ 19,856,667</v>
      </c>
      <c r="CD223" s="115" t="str">
        <f t="shared" si="28"/>
        <v>269</v>
      </c>
      <c r="CE223" s="94"/>
      <c r="CF223" s="141">
        <v>44571.0</v>
      </c>
      <c r="CG223" s="117" t="s">
        <v>169</v>
      </c>
      <c r="CH223" s="103" t="s">
        <v>224</v>
      </c>
      <c r="CI223" s="118" t="s">
        <v>225</v>
      </c>
      <c r="CJ223" s="84"/>
      <c r="CK223" s="84"/>
      <c r="CL223" s="101">
        <v>44295.0</v>
      </c>
      <c r="CM223" s="101">
        <v>44298.0</v>
      </c>
      <c r="CN223" s="119" t="s">
        <v>2808</v>
      </c>
      <c r="CO223" s="120" t="s">
        <v>2809</v>
      </c>
      <c r="CP223" s="121" t="s">
        <v>2799</v>
      </c>
      <c r="CQ223" s="89"/>
      <c r="CR223" s="108"/>
      <c r="CS223" s="89"/>
      <c r="CT223" s="102"/>
      <c r="CU223" s="90"/>
      <c r="CV223" s="105"/>
      <c r="CW223" s="102"/>
      <c r="CX223" s="123"/>
      <c r="CY223" s="123" t="s">
        <v>175</v>
      </c>
      <c r="CZ223" s="103" t="s">
        <v>143</v>
      </c>
      <c r="DA223" s="103" t="s">
        <v>144</v>
      </c>
      <c r="DB223" s="103"/>
      <c r="DC223" s="123" t="s">
        <v>146</v>
      </c>
      <c r="DD223" s="84"/>
      <c r="DE223" s="84"/>
      <c r="DF223" s="84"/>
      <c r="DG223" s="84"/>
      <c r="DH223" s="52"/>
      <c r="DI223" s="52"/>
      <c r="DJ223" s="52"/>
      <c r="DK223" s="52"/>
      <c r="DL223" s="52"/>
      <c r="DM223" s="52"/>
    </row>
    <row r="224" ht="25.5" customHeight="1">
      <c r="A224" s="124">
        <v>222.0</v>
      </c>
      <c r="B224" s="86" t="s">
        <v>120</v>
      </c>
      <c r="C224" s="87" t="s">
        <v>2810</v>
      </c>
      <c r="D224" s="88" t="s">
        <v>2811</v>
      </c>
      <c r="E224" s="89" t="s">
        <v>123</v>
      </c>
      <c r="F224" s="89" t="s">
        <v>124</v>
      </c>
      <c r="G224" s="90">
        <v>8.0879248E7</v>
      </c>
      <c r="H224" s="90">
        <v>3.0</v>
      </c>
      <c r="I224" s="89" t="s">
        <v>149</v>
      </c>
      <c r="J224" s="91" t="s">
        <v>2812</v>
      </c>
      <c r="K224" s="125">
        <v>8.0</v>
      </c>
      <c r="L224" s="139">
        <v>2.0</v>
      </c>
      <c r="M224" s="139">
        <v>1985.0</v>
      </c>
      <c r="N224" s="127" t="s">
        <v>198</v>
      </c>
      <c r="O224" s="87" t="s">
        <v>2813</v>
      </c>
      <c r="P224" s="92" t="s">
        <v>127</v>
      </c>
      <c r="Q224" s="87">
        <v>3.04634444E9</v>
      </c>
      <c r="R224" s="93" t="s">
        <v>2814</v>
      </c>
      <c r="S224" s="93" t="s">
        <v>1294</v>
      </c>
      <c r="T224" s="103" t="s">
        <v>183</v>
      </c>
      <c r="U224" s="92" t="s">
        <v>184</v>
      </c>
      <c r="V224" s="128" t="s">
        <v>157</v>
      </c>
      <c r="W224" s="88">
        <v>1.0</v>
      </c>
      <c r="X224" s="87" t="s">
        <v>218</v>
      </c>
      <c r="Y224" s="117" t="s">
        <v>741</v>
      </c>
      <c r="Z224" s="130" t="s">
        <v>1699</v>
      </c>
      <c r="AA224" s="87" t="s">
        <v>2815</v>
      </c>
      <c r="AB224" s="94" t="s">
        <v>130</v>
      </c>
      <c r="AC224" s="130" t="s">
        <v>161</v>
      </c>
      <c r="AD224" s="87" t="s">
        <v>2816</v>
      </c>
      <c r="AE224" s="95" t="s">
        <v>286</v>
      </c>
      <c r="AF224" s="131" t="s">
        <v>287</v>
      </c>
      <c r="AG224" s="97" t="s">
        <v>2749</v>
      </c>
      <c r="AH224" s="98">
        <v>1.06E8</v>
      </c>
      <c r="AI224" s="99">
        <v>44293.0</v>
      </c>
      <c r="AJ224" s="100">
        <v>56812.0</v>
      </c>
      <c r="AK224" s="101">
        <v>44295.0</v>
      </c>
      <c r="AL224" s="101">
        <v>44298.0</v>
      </c>
      <c r="AM224" s="102">
        <v>44561.0</v>
      </c>
      <c r="AN224" s="87">
        <v>8.0</v>
      </c>
      <c r="AO224" s="87" t="str">
        <f t="shared" si="29"/>
        <v>19</v>
      </c>
      <c r="AP224" s="87" t="str">
        <f t="shared" si="27"/>
        <v>259</v>
      </c>
      <c r="AQ224" s="87" t="s">
        <v>2750</v>
      </c>
      <c r="AR224" s="104">
        <v>2.2878333E7</v>
      </c>
      <c r="AS224" s="104">
        <v>2650000.0</v>
      </c>
      <c r="AT224" s="106" t="s">
        <v>2817</v>
      </c>
      <c r="AU224" s="104">
        <v>2.2878333E7</v>
      </c>
      <c r="AV224" s="107">
        <v>44298.0</v>
      </c>
      <c r="AW224" s="108" t="s">
        <v>2818</v>
      </c>
      <c r="AX224" s="84"/>
      <c r="AY224" s="84"/>
      <c r="AZ224" s="84"/>
      <c r="BA224" s="84"/>
      <c r="BB224" s="84"/>
      <c r="BC224" s="84"/>
      <c r="BD224" s="84"/>
      <c r="BE224" s="84"/>
      <c r="BF224" s="84"/>
      <c r="BG224" s="84"/>
      <c r="BH224" s="84"/>
      <c r="BI224" s="84"/>
      <c r="BJ224" s="84"/>
      <c r="BK224" s="84"/>
      <c r="BL224" s="84"/>
      <c r="BM224" s="84"/>
      <c r="BN224" s="84"/>
      <c r="BO224" s="84"/>
      <c r="BP224" s="84"/>
      <c r="BQ224" s="84"/>
      <c r="BR224" s="84"/>
      <c r="BS224" s="84"/>
      <c r="BT224" s="84"/>
      <c r="BU224" s="132" t="s">
        <v>168</v>
      </c>
      <c r="BV224" s="133">
        <v>44561.0</v>
      </c>
      <c r="BW224" s="132">
        <v>68122.0</v>
      </c>
      <c r="BX224" s="134">
        <v>883333.0</v>
      </c>
      <c r="BY224" s="132">
        <v>997.0</v>
      </c>
      <c r="BZ224" s="132">
        <v>1285.0</v>
      </c>
      <c r="CA224" s="132">
        <v>10.0</v>
      </c>
      <c r="CB224" s="133">
        <v>44571.0</v>
      </c>
      <c r="CC224" s="114" t="str">
        <f t="shared" si="1"/>
        <v>$ 22,878,333</v>
      </c>
      <c r="CD224" s="115" t="str">
        <f t="shared" si="28"/>
        <v>192</v>
      </c>
      <c r="CE224" s="94"/>
      <c r="CF224" s="141">
        <v>44571.0</v>
      </c>
      <c r="CG224" s="117" t="s">
        <v>169</v>
      </c>
      <c r="CH224" s="103" t="s">
        <v>224</v>
      </c>
      <c r="CI224" s="118" t="s">
        <v>225</v>
      </c>
      <c r="CJ224" s="84"/>
      <c r="CK224" s="84"/>
      <c r="CL224" s="101">
        <v>44295.0</v>
      </c>
      <c r="CM224" s="101">
        <v>44298.0</v>
      </c>
      <c r="CN224" s="119" t="s">
        <v>2819</v>
      </c>
      <c r="CO224" s="120" t="s">
        <v>2820</v>
      </c>
      <c r="CP224" s="121" t="s">
        <v>2799</v>
      </c>
      <c r="CQ224" s="89"/>
      <c r="CR224" s="108"/>
      <c r="CS224" s="89"/>
      <c r="CT224" s="102"/>
      <c r="CU224" s="90"/>
      <c r="CV224" s="105"/>
      <c r="CW224" s="102"/>
      <c r="CX224" s="123"/>
      <c r="CY224" s="123" t="s">
        <v>175</v>
      </c>
      <c r="CZ224" s="103" t="s">
        <v>143</v>
      </c>
      <c r="DA224" s="103" t="s">
        <v>144</v>
      </c>
      <c r="DB224" s="103"/>
      <c r="DC224" s="123" t="s">
        <v>146</v>
      </c>
      <c r="DD224" s="84"/>
      <c r="DE224" s="84"/>
      <c r="DF224" s="84"/>
      <c r="DG224" s="84"/>
      <c r="DH224" s="52"/>
      <c r="DI224" s="52"/>
      <c r="DJ224" s="52"/>
      <c r="DK224" s="52"/>
      <c r="DL224" s="52"/>
      <c r="DM224" s="52"/>
    </row>
    <row r="225" ht="25.5" customHeight="1">
      <c r="A225" s="124">
        <v>223.0</v>
      </c>
      <c r="B225" s="86" t="s">
        <v>120</v>
      </c>
      <c r="C225" s="87" t="s">
        <v>2821</v>
      </c>
      <c r="D225" s="88" t="s">
        <v>2822</v>
      </c>
      <c r="E225" s="89" t="s">
        <v>123</v>
      </c>
      <c r="F225" s="89" t="s">
        <v>124</v>
      </c>
      <c r="G225" s="90">
        <v>8.0061073E7</v>
      </c>
      <c r="H225" s="90">
        <v>1.0</v>
      </c>
      <c r="I225" s="89" t="s">
        <v>149</v>
      </c>
      <c r="J225" s="91">
        <v>28370.0</v>
      </c>
      <c r="K225" s="125">
        <v>2.0</v>
      </c>
      <c r="L225" s="139">
        <v>9.0</v>
      </c>
      <c r="M225" s="139">
        <v>1977.0</v>
      </c>
      <c r="N225" s="127" t="s">
        <v>198</v>
      </c>
      <c r="O225" s="117" t="s">
        <v>2823</v>
      </c>
      <c r="P225" s="92" t="s">
        <v>1026</v>
      </c>
      <c r="Q225" s="117">
        <v>3.123010058E9</v>
      </c>
      <c r="R225" s="93" t="s">
        <v>2824</v>
      </c>
      <c r="S225" s="93" t="s">
        <v>2825</v>
      </c>
      <c r="T225" s="103" t="s">
        <v>323</v>
      </c>
      <c r="U225" s="92" t="s">
        <v>233</v>
      </c>
      <c r="V225" s="128" t="s">
        <v>157</v>
      </c>
      <c r="W225" s="88">
        <v>4.0</v>
      </c>
      <c r="X225" s="87" t="s">
        <v>158</v>
      </c>
      <c r="Y225" s="97" t="e">
        <v>#N/A</v>
      </c>
      <c r="Z225" s="130" t="s">
        <v>1503</v>
      </c>
      <c r="AA225" s="87" t="s">
        <v>2826</v>
      </c>
      <c r="AB225" s="94" t="s">
        <v>130</v>
      </c>
      <c r="AC225" s="130" t="s">
        <v>161</v>
      </c>
      <c r="AD225" s="87" t="s">
        <v>2827</v>
      </c>
      <c r="AE225" s="95" t="s">
        <v>286</v>
      </c>
      <c r="AF225" s="131" t="s">
        <v>287</v>
      </c>
      <c r="AG225" s="97" t="s">
        <v>2605</v>
      </c>
      <c r="AH225" s="98">
        <v>1.032E8</v>
      </c>
      <c r="AI225" s="99">
        <v>44259.0</v>
      </c>
      <c r="AJ225" s="100">
        <v>56624.0</v>
      </c>
      <c r="AK225" s="101">
        <v>44295.0</v>
      </c>
      <c r="AL225" s="101">
        <v>44298.0</v>
      </c>
      <c r="AM225" s="102">
        <v>44482.0</v>
      </c>
      <c r="AN225" s="87">
        <v>6.0</v>
      </c>
      <c r="AO225" s="87">
        <v>2.0</v>
      </c>
      <c r="AP225" s="87" t="str">
        <f t="shared" si="27"/>
        <v>182</v>
      </c>
      <c r="AQ225" s="87" t="s">
        <v>2828</v>
      </c>
      <c r="AR225" s="104">
        <v>2.58E7</v>
      </c>
      <c r="AS225" s="104">
        <v>4300000.0</v>
      </c>
      <c r="AT225" s="106" t="s">
        <v>2829</v>
      </c>
      <c r="AU225" s="104">
        <v>2.58E7</v>
      </c>
      <c r="AV225" s="107">
        <v>44298.0</v>
      </c>
      <c r="AW225" s="108" t="s">
        <v>2830</v>
      </c>
      <c r="AX225" s="130" t="s">
        <v>168</v>
      </c>
      <c r="AY225" s="183">
        <v>44479.0</v>
      </c>
      <c r="AZ225" s="100">
        <v>62756.0</v>
      </c>
      <c r="BA225" s="105">
        <v>1.1466667E7</v>
      </c>
      <c r="BB225" s="106">
        <v>689.0</v>
      </c>
      <c r="BC225" s="106">
        <v>948.0</v>
      </c>
      <c r="BD225" s="106">
        <v>2.0</v>
      </c>
      <c r="BE225" s="106">
        <v>20.0</v>
      </c>
      <c r="BF225" s="106">
        <v>60.0</v>
      </c>
      <c r="BG225" s="130" t="s">
        <v>2831</v>
      </c>
      <c r="BH225" s="183"/>
      <c r="BI225" s="108"/>
      <c r="BJ225" s="183">
        <v>44561.0</v>
      </c>
      <c r="BK225" s="84"/>
      <c r="BL225" s="84"/>
      <c r="BM225" s="84"/>
      <c r="BN225" s="84"/>
      <c r="BO225" s="84"/>
      <c r="BP225" s="84"/>
      <c r="BQ225" s="84"/>
      <c r="BR225" s="84"/>
      <c r="BS225" s="84"/>
      <c r="BT225" s="84"/>
      <c r="BU225" s="132"/>
      <c r="BV225" s="133"/>
      <c r="BW225" s="132"/>
      <c r="BX225" s="134"/>
      <c r="BY225" s="132"/>
      <c r="BZ225" s="132"/>
      <c r="CA225" s="132"/>
      <c r="CB225" s="133"/>
      <c r="CC225" s="114" t="str">
        <f t="shared" si="1"/>
        <v>$ 37,266,667</v>
      </c>
      <c r="CD225" s="115" t="str">
        <f>AP226+BF225+BQ225+CA225</f>
        <v>240</v>
      </c>
      <c r="CE225" s="84"/>
      <c r="CF225" s="193">
        <v>44561.0</v>
      </c>
      <c r="CG225" s="117" t="s">
        <v>136</v>
      </c>
      <c r="CH225" s="103" t="s">
        <v>1503</v>
      </c>
      <c r="CI225" s="130" t="s">
        <v>1507</v>
      </c>
      <c r="CJ225" s="84"/>
      <c r="CK225" s="84"/>
      <c r="CL225" s="101">
        <v>44295.0</v>
      </c>
      <c r="CM225" s="101">
        <v>44298.0</v>
      </c>
      <c r="CN225" s="119" t="s">
        <v>2832</v>
      </c>
      <c r="CO225" s="120" t="s">
        <v>2833</v>
      </c>
      <c r="CP225" s="121" t="s">
        <v>2799</v>
      </c>
      <c r="CQ225" s="89"/>
      <c r="CR225" s="108"/>
      <c r="CS225" s="89"/>
      <c r="CT225" s="102"/>
      <c r="CU225" s="90"/>
      <c r="CV225" s="105"/>
      <c r="CW225" s="102"/>
      <c r="CX225" s="123"/>
      <c r="CY225" s="123" t="s">
        <v>175</v>
      </c>
      <c r="CZ225" s="103" t="s">
        <v>143</v>
      </c>
      <c r="DA225" s="103" t="s">
        <v>205</v>
      </c>
      <c r="DB225" s="103"/>
      <c r="DC225" s="123" t="s">
        <v>146</v>
      </c>
      <c r="DD225" s="84"/>
      <c r="DE225" s="84"/>
      <c r="DF225" s="84"/>
      <c r="DG225" s="84"/>
      <c r="DH225" s="52"/>
      <c r="DI225" s="52"/>
      <c r="DJ225" s="52"/>
      <c r="DK225" s="52"/>
      <c r="DL225" s="52"/>
      <c r="DM225" s="52"/>
    </row>
    <row r="226" ht="25.5" customHeight="1">
      <c r="A226" s="124">
        <v>224.0</v>
      </c>
      <c r="B226" s="86" t="s">
        <v>120</v>
      </c>
      <c r="C226" s="87" t="s">
        <v>2834</v>
      </c>
      <c r="D226" s="88" t="s">
        <v>2835</v>
      </c>
      <c r="E226" s="89" t="s">
        <v>123</v>
      </c>
      <c r="F226" s="89" t="s">
        <v>124</v>
      </c>
      <c r="G226" s="90">
        <v>1.9456366E7</v>
      </c>
      <c r="H226" s="90">
        <v>7.0</v>
      </c>
      <c r="I226" s="89" t="s">
        <v>149</v>
      </c>
      <c r="J226" s="91">
        <v>22574.0</v>
      </c>
      <c r="K226" s="125">
        <v>20.0</v>
      </c>
      <c r="L226" s="139">
        <v>10.0</v>
      </c>
      <c r="M226" s="139">
        <v>1961.0</v>
      </c>
      <c r="N226" s="127" t="s">
        <v>198</v>
      </c>
      <c r="O226" s="87" t="s">
        <v>2836</v>
      </c>
      <c r="P226" s="92" t="s">
        <v>1999</v>
      </c>
      <c r="Q226" s="87">
        <v>3.123010058E9</v>
      </c>
      <c r="R226" s="93" t="s">
        <v>2837</v>
      </c>
      <c r="S226" s="93" t="s">
        <v>2838</v>
      </c>
      <c r="T226" s="103" t="s">
        <v>258</v>
      </c>
      <c r="U226" s="92" t="s">
        <v>156</v>
      </c>
      <c r="V226" s="128" t="s">
        <v>157</v>
      </c>
      <c r="W226" s="88">
        <v>4.0</v>
      </c>
      <c r="X226" s="87" t="s">
        <v>158</v>
      </c>
      <c r="Y226" s="97" t="e">
        <v>#N/A</v>
      </c>
      <c r="Z226" s="130" t="s">
        <v>284</v>
      </c>
      <c r="AA226" s="87" t="s">
        <v>2839</v>
      </c>
      <c r="AB226" s="94" t="s">
        <v>130</v>
      </c>
      <c r="AC226" s="130" t="s">
        <v>161</v>
      </c>
      <c r="AD226" s="87" t="s">
        <v>754</v>
      </c>
      <c r="AE226" s="95" t="s">
        <v>286</v>
      </c>
      <c r="AF226" s="131" t="s">
        <v>287</v>
      </c>
      <c r="AG226" s="97" t="s">
        <v>833</v>
      </c>
      <c r="AH226" s="98">
        <v>1.104E8</v>
      </c>
      <c r="AI226" s="99">
        <v>44246.0</v>
      </c>
      <c r="AJ226" s="100">
        <v>56636.0</v>
      </c>
      <c r="AK226" s="101">
        <v>44295.0</v>
      </c>
      <c r="AL226" s="101"/>
      <c r="AM226" s="102">
        <v>44480.0</v>
      </c>
      <c r="AN226" s="87">
        <v>6.0</v>
      </c>
      <c r="AO226" s="87">
        <v>0.0</v>
      </c>
      <c r="AP226" s="87">
        <v>180.0</v>
      </c>
      <c r="AQ226" s="87" t="s">
        <v>288</v>
      </c>
      <c r="AR226" s="104">
        <v>2.76E7</v>
      </c>
      <c r="AS226" s="105">
        <v>4600000.0</v>
      </c>
      <c r="AT226" s="106" t="s">
        <v>2840</v>
      </c>
      <c r="AU226" s="104">
        <v>2.76E7</v>
      </c>
      <c r="AV226" s="107">
        <v>44298.0</v>
      </c>
      <c r="AW226" s="115" t="s">
        <v>2841</v>
      </c>
      <c r="AX226" s="130" t="s">
        <v>2409</v>
      </c>
      <c r="AY226" s="183">
        <v>44461.0</v>
      </c>
      <c r="AZ226" s="100" t="s">
        <v>120</v>
      </c>
      <c r="BA226" s="100" t="s">
        <v>120</v>
      </c>
      <c r="BB226" s="100" t="s">
        <v>120</v>
      </c>
      <c r="BC226" s="100" t="s">
        <v>120</v>
      </c>
      <c r="BD226" s="100" t="s">
        <v>120</v>
      </c>
      <c r="BE226" s="100" t="s">
        <v>120</v>
      </c>
      <c r="BF226" s="100" t="s">
        <v>120</v>
      </c>
      <c r="BG226" s="100" t="s">
        <v>120</v>
      </c>
      <c r="BH226" s="100" t="s">
        <v>120</v>
      </c>
      <c r="BI226" s="100" t="s">
        <v>120</v>
      </c>
      <c r="BJ226" s="100" t="s">
        <v>120</v>
      </c>
      <c r="BK226" s="84"/>
      <c r="BL226" s="84"/>
      <c r="BM226" s="84"/>
      <c r="BN226" s="84"/>
      <c r="BO226" s="84"/>
      <c r="BP226" s="84"/>
      <c r="BQ226" s="84"/>
      <c r="BR226" s="84"/>
      <c r="BS226" s="84"/>
      <c r="BT226" s="84"/>
      <c r="BU226" s="132"/>
      <c r="BV226" s="133"/>
      <c r="BW226" s="132"/>
      <c r="BX226" s="134"/>
      <c r="BY226" s="132"/>
      <c r="BZ226" s="132"/>
      <c r="CA226" s="132"/>
      <c r="CB226" s="133"/>
      <c r="CC226" s="114" t="str">
        <f t="shared" si="1"/>
        <v>#VALUE!</v>
      </c>
      <c r="CD226" s="115" t="s">
        <v>120</v>
      </c>
      <c r="CE226" s="94"/>
      <c r="CF226" s="159"/>
      <c r="CG226" s="130" t="s">
        <v>2410</v>
      </c>
      <c r="CH226" s="103" t="s">
        <v>757</v>
      </c>
      <c r="CI226" s="118" t="s">
        <v>279</v>
      </c>
      <c r="CJ226" s="84"/>
      <c r="CK226" s="84"/>
      <c r="CL226" s="101">
        <v>44295.0</v>
      </c>
      <c r="CM226" s="101">
        <v>44298.0</v>
      </c>
      <c r="CN226" s="119" t="s">
        <v>2842</v>
      </c>
      <c r="CO226" s="120" t="s">
        <v>2843</v>
      </c>
      <c r="CP226" s="121" t="s">
        <v>294</v>
      </c>
      <c r="CQ226" s="89"/>
      <c r="CR226" s="108"/>
      <c r="CS226" s="89"/>
      <c r="CT226" s="102"/>
      <c r="CU226" s="90"/>
      <c r="CV226" s="105"/>
      <c r="CW226" s="102"/>
      <c r="CX226" s="194" t="s">
        <v>2844</v>
      </c>
      <c r="CY226" s="123" t="s">
        <v>175</v>
      </c>
      <c r="CZ226" s="103" t="s">
        <v>143</v>
      </c>
      <c r="DA226" s="103" t="s">
        <v>205</v>
      </c>
      <c r="DB226" s="103"/>
      <c r="DC226" s="123" t="s">
        <v>146</v>
      </c>
      <c r="DD226" s="84"/>
      <c r="DE226" s="84"/>
      <c r="DF226" s="84"/>
      <c r="DG226" s="84"/>
      <c r="DH226" s="52"/>
      <c r="DI226" s="52"/>
      <c r="DJ226" s="52"/>
      <c r="DK226" s="52"/>
      <c r="DL226" s="52"/>
      <c r="DM226" s="52"/>
    </row>
    <row r="227" ht="25.5" customHeight="1">
      <c r="A227" s="124">
        <v>225.0</v>
      </c>
      <c r="B227" s="86" t="s">
        <v>120</v>
      </c>
      <c r="C227" s="87" t="s">
        <v>2845</v>
      </c>
      <c r="D227" s="88" t="s">
        <v>2846</v>
      </c>
      <c r="E227" s="89" t="s">
        <v>123</v>
      </c>
      <c r="F227" s="89" t="s">
        <v>124</v>
      </c>
      <c r="G227" s="90">
        <v>1.049630742E9</v>
      </c>
      <c r="H227" s="90">
        <v>9.0</v>
      </c>
      <c r="I227" s="89" t="s">
        <v>149</v>
      </c>
      <c r="J227" s="91">
        <v>33821.0</v>
      </c>
      <c r="K227" s="125">
        <v>5.0</v>
      </c>
      <c r="L227" s="139">
        <v>8.0</v>
      </c>
      <c r="M227" s="139">
        <v>1992.0</v>
      </c>
      <c r="N227" s="127" t="s">
        <v>198</v>
      </c>
      <c r="O227" s="87" t="s">
        <v>2847</v>
      </c>
      <c r="P227" s="92" t="s">
        <v>628</v>
      </c>
      <c r="Q227" s="87">
        <v>3.187268098E9</v>
      </c>
      <c r="R227" s="93" t="s">
        <v>2848</v>
      </c>
      <c r="S227" s="93" t="s">
        <v>2849</v>
      </c>
      <c r="T227" s="103" t="s">
        <v>323</v>
      </c>
      <c r="U227" s="92" t="s">
        <v>184</v>
      </c>
      <c r="V227" s="128" t="s">
        <v>157</v>
      </c>
      <c r="W227" s="108">
        <v>4.0</v>
      </c>
      <c r="X227" s="87" t="s">
        <v>158</v>
      </c>
      <c r="Y227" s="97" t="e">
        <v>#N/A</v>
      </c>
      <c r="Z227" s="130" t="s">
        <v>284</v>
      </c>
      <c r="AA227" s="87" t="s">
        <v>2850</v>
      </c>
      <c r="AB227" s="94" t="s">
        <v>130</v>
      </c>
      <c r="AC227" s="130" t="s">
        <v>161</v>
      </c>
      <c r="AD227" s="87" t="s">
        <v>2851</v>
      </c>
      <c r="AE227" s="95" t="s">
        <v>286</v>
      </c>
      <c r="AF227" s="131" t="s">
        <v>287</v>
      </c>
      <c r="AG227" s="97" t="s">
        <v>833</v>
      </c>
      <c r="AH227" s="98">
        <v>1.104E8</v>
      </c>
      <c r="AI227" s="99">
        <v>44246.0</v>
      </c>
      <c r="AJ227" s="100">
        <v>56636.0</v>
      </c>
      <c r="AK227" s="101">
        <v>44295.0</v>
      </c>
      <c r="AL227" s="101">
        <v>44298.0</v>
      </c>
      <c r="AM227" s="102">
        <v>44480.0</v>
      </c>
      <c r="AN227" s="87">
        <v>6.0</v>
      </c>
      <c r="AO227" s="87">
        <v>0.0</v>
      </c>
      <c r="AP227" s="87">
        <v>180.0</v>
      </c>
      <c r="AQ227" s="87" t="s">
        <v>288</v>
      </c>
      <c r="AR227" s="104">
        <v>2.76E7</v>
      </c>
      <c r="AS227" s="104">
        <v>4600000.0</v>
      </c>
      <c r="AT227" s="106" t="s">
        <v>2852</v>
      </c>
      <c r="AU227" s="104">
        <v>2.76E7</v>
      </c>
      <c r="AV227" s="107">
        <v>44298.0</v>
      </c>
      <c r="AW227" s="108" t="s">
        <v>2853</v>
      </c>
      <c r="AX227" s="130" t="s">
        <v>168</v>
      </c>
      <c r="AY227" s="107">
        <v>44480.0</v>
      </c>
      <c r="AZ227" s="130">
        <v>62764.0</v>
      </c>
      <c r="BA227" s="98">
        <v>1.2266667E7</v>
      </c>
      <c r="BB227" s="130">
        <v>687.0</v>
      </c>
      <c r="BC227" s="130">
        <v>950.0</v>
      </c>
      <c r="BD227" s="130">
        <v>2.0</v>
      </c>
      <c r="BE227" s="130">
        <v>20.0</v>
      </c>
      <c r="BF227" s="130">
        <v>80.0</v>
      </c>
      <c r="BG227" s="130" t="s">
        <v>2831</v>
      </c>
      <c r="BH227" s="107"/>
      <c r="BI227" s="84"/>
      <c r="BJ227" s="107">
        <v>44561.0</v>
      </c>
      <c r="BK227" s="84"/>
      <c r="BL227" s="84"/>
      <c r="BM227" s="84"/>
      <c r="BN227" s="84"/>
      <c r="BO227" s="84"/>
      <c r="BP227" s="84"/>
      <c r="BQ227" s="84"/>
      <c r="BR227" s="84"/>
      <c r="BS227" s="84"/>
      <c r="BT227" s="84"/>
      <c r="BU227" s="132"/>
      <c r="BV227" s="133"/>
      <c r="BW227" s="132"/>
      <c r="BX227" s="134"/>
      <c r="BY227" s="132"/>
      <c r="BZ227" s="132"/>
      <c r="CA227" s="132"/>
      <c r="CB227" s="133"/>
      <c r="CC227" s="114" t="str">
        <f t="shared" si="1"/>
        <v>$ 39,866,667</v>
      </c>
      <c r="CD227" s="115" t="str">
        <f>AP228+BF227+BQ227+CA227</f>
        <v>331</v>
      </c>
      <c r="CE227" s="94"/>
      <c r="CF227" s="102">
        <v>44480.0</v>
      </c>
      <c r="CG227" s="117" t="s">
        <v>136</v>
      </c>
      <c r="CH227" s="103" t="s">
        <v>757</v>
      </c>
      <c r="CI227" s="118" t="s">
        <v>279</v>
      </c>
      <c r="CJ227" s="84"/>
      <c r="CK227" s="84"/>
      <c r="CL227" s="101">
        <v>44295.0</v>
      </c>
      <c r="CM227" s="101">
        <v>44298.0</v>
      </c>
      <c r="CN227" s="119" t="s">
        <v>2854</v>
      </c>
      <c r="CO227" s="120" t="s">
        <v>2855</v>
      </c>
      <c r="CP227" s="121" t="s">
        <v>1123</v>
      </c>
      <c r="CQ227" s="89"/>
      <c r="CR227" s="108"/>
      <c r="CS227" s="89"/>
      <c r="CT227" s="102"/>
      <c r="CU227" s="90"/>
      <c r="CV227" s="105"/>
      <c r="CW227" s="102"/>
      <c r="CX227" s="123"/>
      <c r="CY227" s="123" t="s">
        <v>175</v>
      </c>
      <c r="CZ227" s="103" t="s">
        <v>143</v>
      </c>
      <c r="DA227" s="103" t="s">
        <v>144</v>
      </c>
      <c r="DB227" s="103"/>
      <c r="DC227" s="123" t="s">
        <v>146</v>
      </c>
      <c r="DD227" s="84"/>
      <c r="DE227" s="84"/>
      <c r="DF227" s="84"/>
      <c r="DG227" s="84"/>
      <c r="DH227" s="52"/>
      <c r="DI227" s="52"/>
      <c r="DJ227" s="52"/>
      <c r="DK227" s="52"/>
      <c r="DL227" s="52"/>
      <c r="DM227" s="52"/>
    </row>
    <row r="228" ht="25.5" customHeight="1">
      <c r="A228" s="124">
        <v>226.0</v>
      </c>
      <c r="B228" s="86" t="s">
        <v>120</v>
      </c>
      <c r="C228" s="87" t="s">
        <v>2856</v>
      </c>
      <c r="D228" s="88" t="s">
        <v>2857</v>
      </c>
      <c r="E228" s="89" t="s">
        <v>123</v>
      </c>
      <c r="F228" s="89" t="s">
        <v>124</v>
      </c>
      <c r="G228" s="90">
        <v>9.3123546E7</v>
      </c>
      <c r="H228" s="90">
        <v>6.0</v>
      </c>
      <c r="I228" s="89" t="s">
        <v>149</v>
      </c>
      <c r="J228" s="91">
        <v>24415.0</v>
      </c>
      <c r="K228" s="125">
        <v>4.0</v>
      </c>
      <c r="L228" s="139">
        <v>11.0</v>
      </c>
      <c r="M228" s="139">
        <v>1966.0</v>
      </c>
      <c r="N228" s="127" t="s">
        <v>2858</v>
      </c>
      <c r="O228" s="87" t="s">
        <v>2859</v>
      </c>
      <c r="P228" s="92" t="s">
        <v>2860</v>
      </c>
      <c r="Q228" s="87">
        <v>3.203413274E9</v>
      </c>
      <c r="R228" s="93" t="s">
        <v>2861</v>
      </c>
      <c r="S228" s="93" t="s">
        <v>2861</v>
      </c>
      <c r="T228" s="103" t="s">
        <v>364</v>
      </c>
      <c r="U228" s="92" t="s">
        <v>272</v>
      </c>
      <c r="V228" s="128" t="s">
        <v>157</v>
      </c>
      <c r="W228" s="108">
        <v>4.0</v>
      </c>
      <c r="X228" s="87" t="s">
        <v>158</v>
      </c>
      <c r="Y228" s="130" t="s">
        <v>300</v>
      </c>
      <c r="Z228" s="130" t="s">
        <v>284</v>
      </c>
      <c r="AA228" s="87" t="s">
        <v>2862</v>
      </c>
      <c r="AB228" s="94" t="s">
        <v>130</v>
      </c>
      <c r="AC228" s="130" t="s">
        <v>161</v>
      </c>
      <c r="AD228" s="87" t="s">
        <v>2863</v>
      </c>
      <c r="AE228" s="95" t="s">
        <v>286</v>
      </c>
      <c r="AF228" s="131" t="s">
        <v>287</v>
      </c>
      <c r="AG228" s="97" t="s">
        <v>2773</v>
      </c>
      <c r="AH228" s="98">
        <v>1.5E8</v>
      </c>
      <c r="AI228" s="99">
        <v>44256.0</v>
      </c>
      <c r="AJ228" s="100">
        <v>56831.0</v>
      </c>
      <c r="AK228" s="101">
        <v>44295.0</v>
      </c>
      <c r="AL228" s="101">
        <v>44306.0</v>
      </c>
      <c r="AM228" s="102">
        <v>44561.0</v>
      </c>
      <c r="AN228" s="87">
        <v>8.0</v>
      </c>
      <c r="AO228" s="87">
        <v>11.0</v>
      </c>
      <c r="AP228" s="87" t="str">
        <f t="shared" ref="AP228:AP255" si="30">(AN228*30)+AO228</f>
        <v>251</v>
      </c>
      <c r="AQ228" s="87" t="s">
        <v>2864</v>
      </c>
      <c r="AR228" s="104">
        <v>4.1833326E7</v>
      </c>
      <c r="AS228" s="104">
        <v>5000000.0</v>
      </c>
      <c r="AT228" s="106" t="s">
        <v>2865</v>
      </c>
      <c r="AU228" s="104">
        <v>4.3166654E7</v>
      </c>
      <c r="AV228" s="107">
        <v>44298.0</v>
      </c>
      <c r="AW228" s="108" t="s">
        <v>2866</v>
      </c>
      <c r="AX228" s="84"/>
      <c r="AY228" s="84"/>
      <c r="AZ228" s="84"/>
      <c r="BA228" s="84"/>
      <c r="BB228" s="84"/>
      <c r="BC228" s="84"/>
      <c r="BD228" s="84"/>
      <c r="BE228" s="84"/>
      <c r="BF228" s="84"/>
      <c r="BG228" s="84"/>
      <c r="BH228" s="84"/>
      <c r="BI228" s="84"/>
      <c r="BJ228" s="84"/>
      <c r="BK228" s="84"/>
      <c r="BL228" s="84"/>
      <c r="BM228" s="84"/>
      <c r="BN228" s="84"/>
      <c r="BO228" s="84"/>
      <c r="BP228" s="84"/>
      <c r="BQ228" s="84"/>
      <c r="BR228" s="84"/>
      <c r="BS228" s="84"/>
      <c r="BT228" s="84"/>
      <c r="BU228" s="132"/>
      <c r="BV228" s="133"/>
      <c r="BW228" s="132"/>
      <c r="BX228" s="134"/>
      <c r="BY228" s="132"/>
      <c r="BZ228" s="132"/>
      <c r="CA228" s="132"/>
      <c r="CB228" s="133"/>
      <c r="CC228" s="114" t="str">
        <f t="shared" si="1"/>
        <v>$ 41,833,326</v>
      </c>
      <c r="CD228" s="115" t="str">
        <f t="shared" ref="CD228:CD248" si="31">AP229+BG228+BQ228+CA228</f>
        <v>257</v>
      </c>
      <c r="CE228" s="94"/>
      <c r="CF228" s="102">
        <v>44561.0</v>
      </c>
      <c r="CG228" s="117" t="s">
        <v>136</v>
      </c>
      <c r="CH228" s="103" t="s">
        <v>757</v>
      </c>
      <c r="CI228" s="118" t="s">
        <v>279</v>
      </c>
      <c r="CJ228" s="84"/>
      <c r="CK228" s="84"/>
      <c r="CL228" s="101">
        <v>44295.0</v>
      </c>
      <c r="CM228" s="101">
        <v>44298.0</v>
      </c>
      <c r="CN228" s="119" t="s">
        <v>2867</v>
      </c>
      <c r="CO228" s="120" t="s">
        <v>2868</v>
      </c>
      <c r="CP228" s="121" t="s">
        <v>1123</v>
      </c>
      <c r="CQ228" s="89"/>
      <c r="CR228" s="108"/>
      <c r="CS228" s="89"/>
      <c r="CT228" s="102"/>
      <c r="CU228" s="90"/>
      <c r="CV228" s="105"/>
      <c r="CW228" s="102"/>
      <c r="CX228" s="123"/>
      <c r="CY228" s="123" t="s">
        <v>175</v>
      </c>
      <c r="CZ228" s="103" t="s">
        <v>143</v>
      </c>
      <c r="DA228" s="103" t="s">
        <v>144</v>
      </c>
      <c r="DB228" s="103"/>
      <c r="DC228" s="123" t="s">
        <v>146</v>
      </c>
      <c r="DD228" s="84"/>
      <c r="DE228" s="84"/>
      <c r="DF228" s="84"/>
      <c r="DG228" s="84"/>
      <c r="DH228" s="52"/>
      <c r="DI228" s="52"/>
      <c r="DJ228" s="52"/>
      <c r="DK228" s="52"/>
      <c r="DL228" s="52"/>
      <c r="DM228" s="52"/>
    </row>
    <row r="229" ht="25.5" customHeight="1">
      <c r="A229" s="124">
        <v>227.0</v>
      </c>
      <c r="B229" s="86" t="s">
        <v>120</v>
      </c>
      <c r="C229" s="87" t="s">
        <v>2869</v>
      </c>
      <c r="D229" s="88" t="s">
        <v>2870</v>
      </c>
      <c r="E229" s="89" t="s">
        <v>123</v>
      </c>
      <c r="F229" s="89" t="s">
        <v>124</v>
      </c>
      <c r="G229" s="90">
        <v>1.03377777E9</v>
      </c>
      <c r="H229" s="90">
        <v>9.0</v>
      </c>
      <c r="I229" s="89" t="s">
        <v>149</v>
      </c>
      <c r="J229" s="91">
        <v>34884.0</v>
      </c>
      <c r="K229" s="125">
        <v>4.0</v>
      </c>
      <c r="L229" s="139">
        <v>7.0</v>
      </c>
      <c r="M229" s="139">
        <v>1995.0</v>
      </c>
      <c r="N229" s="127" t="s">
        <v>198</v>
      </c>
      <c r="O229" s="87" t="s">
        <v>2871</v>
      </c>
      <c r="P229" s="92" t="s">
        <v>127</v>
      </c>
      <c r="Q229" s="87">
        <v>3.233017908E9</v>
      </c>
      <c r="R229" s="93" t="s">
        <v>2872</v>
      </c>
      <c r="S229" s="93" t="s">
        <v>2873</v>
      </c>
      <c r="T229" s="103" t="s">
        <v>258</v>
      </c>
      <c r="U229" s="92" t="s">
        <v>184</v>
      </c>
      <c r="V229" s="128" t="s">
        <v>157</v>
      </c>
      <c r="W229" s="88">
        <v>4.0</v>
      </c>
      <c r="X229" s="87" t="s">
        <v>741</v>
      </c>
      <c r="Y229" s="130" t="s">
        <v>741</v>
      </c>
      <c r="Z229" s="130" t="s">
        <v>697</v>
      </c>
      <c r="AA229" s="87" t="s">
        <v>2874</v>
      </c>
      <c r="AB229" s="94" t="s">
        <v>130</v>
      </c>
      <c r="AC229" s="130" t="s">
        <v>161</v>
      </c>
      <c r="AD229" s="87" t="s">
        <v>2651</v>
      </c>
      <c r="AE229" s="95" t="s">
        <v>286</v>
      </c>
      <c r="AF229" s="131" t="s">
        <v>287</v>
      </c>
      <c r="AG229" s="97" t="s">
        <v>2153</v>
      </c>
      <c r="AH229" s="98">
        <v>3.762E8</v>
      </c>
      <c r="AI229" s="99">
        <v>44274.0</v>
      </c>
      <c r="AJ229" s="100">
        <v>57836.0</v>
      </c>
      <c r="AK229" s="101">
        <v>44298.0</v>
      </c>
      <c r="AL229" s="101">
        <v>44300.0</v>
      </c>
      <c r="AM229" s="102">
        <v>44561.0</v>
      </c>
      <c r="AN229" s="87">
        <v>8.0</v>
      </c>
      <c r="AO229" s="87">
        <v>17.0</v>
      </c>
      <c r="AP229" s="87" t="str">
        <f t="shared" si="30"/>
        <v>257</v>
      </c>
      <c r="AQ229" s="87" t="s">
        <v>2875</v>
      </c>
      <c r="AR229" s="104">
        <v>1.8846666E7</v>
      </c>
      <c r="AS229" s="104">
        <v>2200000.0</v>
      </c>
      <c r="AT229" s="106" t="s">
        <v>2876</v>
      </c>
      <c r="AU229" s="104">
        <v>1.8846666E7</v>
      </c>
      <c r="AV229" s="107">
        <v>44300.0</v>
      </c>
      <c r="AW229" s="108" t="s">
        <v>2877</v>
      </c>
      <c r="AX229" s="84"/>
      <c r="AY229" s="84"/>
      <c r="AZ229" s="84"/>
      <c r="BA229" s="84"/>
      <c r="BB229" s="84"/>
      <c r="BC229" s="84"/>
      <c r="BD229" s="84"/>
      <c r="BE229" s="84"/>
      <c r="BF229" s="84"/>
      <c r="BG229" s="84"/>
      <c r="BH229" s="84"/>
      <c r="BI229" s="84"/>
      <c r="BJ229" s="84"/>
      <c r="BK229" s="84"/>
      <c r="BL229" s="84"/>
      <c r="BM229" s="84"/>
      <c r="BN229" s="84"/>
      <c r="BO229" s="84"/>
      <c r="BP229" s="84"/>
      <c r="BQ229" s="84"/>
      <c r="BR229" s="84"/>
      <c r="BS229" s="84"/>
      <c r="BT229" s="84"/>
      <c r="BU229" s="132" t="s">
        <v>168</v>
      </c>
      <c r="BV229" s="133">
        <v>44561.0</v>
      </c>
      <c r="BW229" s="132">
        <v>68104.0</v>
      </c>
      <c r="BX229" s="134">
        <v>733333.0</v>
      </c>
      <c r="BY229" s="132">
        <v>1008.0</v>
      </c>
      <c r="BZ229" s="132">
        <v>1254.0</v>
      </c>
      <c r="CA229" s="132">
        <v>10.0</v>
      </c>
      <c r="CB229" s="133">
        <v>44571.0</v>
      </c>
      <c r="CC229" s="114" t="str">
        <f t="shared" si="1"/>
        <v>$ 18,846,666</v>
      </c>
      <c r="CD229" s="115" t="str">
        <f t="shared" si="31"/>
        <v>267</v>
      </c>
      <c r="CE229" s="94"/>
      <c r="CF229" s="141">
        <v>44571.0</v>
      </c>
      <c r="CG229" s="130" t="s">
        <v>169</v>
      </c>
      <c r="CH229" s="103" t="s">
        <v>697</v>
      </c>
      <c r="CI229" s="130" t="s">
        <v>2144</v>
      </c>
      <c r="CJ229" s="84"/>
      <c r="CK229" s="84"/>
      <c r="CL229" s="101">
        <v>44298.0</v>
      </c>
      <c r="CM229" s="101">
        <v>44299.0</v>
      </c>
      <c r="CN229" s="119" t="s">
        <v>2878</v>
      </c>
      <c r="CO229" s="120" t="s">
        <v>2879</v>
      </c>
      <c r="CP229" s="121" t="s">
        <v>420</v>
      </c>
      <c r="CQ229" s="89"/>
      <c r="CR229" s="108"/>
      <c r="CS229" s="89"/>
      <c r="CT229" s="102"/>
      <c r="CU229" s="90"/>
      <c r="CV229" s="105"/>
      <c r="CW229" s="102"/>
      <c r="CX229" s="123"/>
      <c r="CY229" s="123" t="s">
        <v>175</v>
      </c>
      <c r="CZ229" s="103" t="s">
        <v>143</v>
      </c>
      <c r="DA229" s="103" t="s">
        <v>144</v>
      </c>
      <c r="DB229" s="103"/>
      <c r="DC229" s="123" t="s">
        <v>146</v>
      </c>
      <c r="DD229" s="84"/>
      <c r="DE229" s="84"/>
      <c r="DF229" s="84"/>
      <c r="DG229" s="84"/>
      <c r="DH229" s="52"/>
      <c r="DI229" s="52"/>
      <c r="DJ229" s="52"/>
      <c r="DK229" s="52"/>
      <c r="DL229" s="52"/>
      <c r="DM229" s="52"/>
    </row>
    <row r="230" ht="25.5" customHeight="1">
      <c r="A230" s="124">
        <v>228.0</v>
      </c>
      <c r="B230" s="86" t="s">
        <v>120</v>
      </c>
      <c r="C230" s="87" t="s">
        <v>2880</v>
      </c>
      <c r="D230" s="88" t="s">
        <v>2881</v>
      </c>
      <c r="E230" s="89" t="s">
        <v>123</v>
      </c>
      <c r="F230" s="89" t="s">
        <v>124</v>
      </c>
      <c r="G230" s="90">
        <v>1.023021629E9</v>
      </c>
      <c r="H230" s="90">
        <v>7.0</v>
      </c>
      <c r="I230" s="89" t="s">
        <v>149</v>
      </c>
      <c r="J230" s="91">
        <v>35568.0</v>
      </c>
      <c r="K230" s="125">
        <v>18.0</v>
      </c>
      <c r="L230" s="139">
        <v>5.0</v>
      </c>
      <c r="M230" s="139">
        <v>1997.0</v>
      </c>
      <c r="N230" s="127" t="s">
        <v>198</v>
      </c>
      <c r="O230" s="87" t="s">
        <v>2882</v>
      </c>
      <c r="P230" s="92" t="s">
        <v>127</v>
      </c>
      <c r="Q230" s="87">
        <v>3.229223764E9</v>
      </c>
      <c r="R230" s="93" t="s">
        <v>2883</v>
      </c>
      <c r="S230" s="93" t="s">
        <v>2884</v>
      </c>
      <c r="T230" s="103" t="s">
        <v>258</v>
      </c>
      <c r="U230" s="92" t="s">
        <v>272</v>
      </c>
      <c r="V230" s="128" t="s">
        <v>157</v>
      </c>
      <c r="W230" s="88">
        <v>1.0</v>
      </c>
      <c r="X230" s="87" t="s">
        <v>741</v>
      </c>
      <c r="Y230" s="130" t="s">
        <v>741</v>
      </c>
      <c r="Z230" s="130" t="s">
        <v>479</v>
      </c>
      <c r="AA230" s="87" t="s">
        <v>2885</v>
      </c>
      <c r="AB230" s="94" t="s">
        <v>130</v>
      </c>
      <c r="AC230" s="130" t="s">
        <v>161</v>
      </c>
      <c r="AD230" s="87" t="s">
        <v>2209</v>
      </c>
      <c r="AE230" s="95" t="s">
        <v>352</v>
      </c>
      <c r="AF230" s="131" t="s">
        <v>353</v>
      </c>
      <c r="AG230" s="97" t="s">
        <v>2210</v>
      </c>
      <c r="AH230" s="98">
        <v>3.6E7</v>
      </c>
      <c r="AI230" s="99">
        <v>44274.0</v>
      </c>
      <c r="AJ230" s="100">
        <v>57176.0</v>
      </c>
      <c r="AK230" s="101">
        <v>44299.0</v>
      </c>
      <c r="AL230" s="101">
        <v>44300.0</v>
      </c>
      <c r="AM230" s="102">
        <v>44561.0</v>
      </c>
      <c r="AN230" s="87">
        <v>8.0</v>
      </c>
      <c r="AO230" s="87">
        <v>17.0</v>
      </c>
      <c r="AP230" s="87" t="str">
        <f t="shared" si="30"/>
        <v>257</v>
      </c>
      <c r="AQ230" s="87" t="s">
        <v>2875</v>
      </c>
      <c r="AR230" s="104">
        <v>1.542E7</v>
      </c>
      <c r="AS230" s="104">
        <v>1800000.0</v>
      </c>
      <c r="AT230" s="106" t="s">
        <v>2886</v>
      </c>
      <c r="AU230" s="104">
        <v>1.542E7</v>
      </c>
      <c r="AV230" s="107">
        <v>44300.0</v>
      </c>
      <c r="AW230" s="108" t="s">
        <v>2887</v>
      </c>
      <c r="AX230" s="84"/>
      <c r="AY230" s="84"/>
      <c r="AZ230" s="84"/>
      <c r="BA230" s="84"/>
      <c r="BB230" s="84"/>
      <c r="BC230" s="84"/>
      <c r="BD230" s="84"/>
      <c r="BE230" s="84"/>
      <c r="BF230" s="84"/>
      <c r="BG230" s="84"/>
      <c r="BH230" s="84"/>
      <c r="BI230" s="84"/>
      <c r="BJ230" s="84"/>
      <c r="BK230" s="84"/>
      <c r="BL230" s="84"/>
      <c r="BM230" s="84"/>
      <c r="BN230" s="84"/>
      <c r="BO230" s="84"/>
      <c r="BP230" s="84"/>
      <c r="BQ230" s="84"/>
      <c r="BR230" s="84"/>
      <c r="BS230" s="84"/>
      <c r="BT230" s="84"/>
      <c r="BU230" s="132" t="s">
        <v>168</v>
      </c>
      <c r="BV230" s="133">
        <v>44561.0</v>
      </c>
      <c r="BW230" s="132">
        <v>65073.0</v>
      </c>
      <c r="BX230" s="134">
        <v>600000.0</v>
      </c>
      <c r="BY230" s="132">
        <v>1081.0</v>
      </c>
      <c r="BZ230" s="132">
        <v>1255.0</v>
      </c>
      <c r="CA230" s="132">
        <v>10.0</v>
      </c>
      <c r="CB230" s="133">
        <v>44571.0</v>
      </c>
      <c r="CC230" s="114" t="str">
        <f t="shared" si="1"/>
        <v>$ 15,420,000</v>
      </c>
      <c r="CD230" s="115" t="str">
        <f t="shared" si="31"/>
        <v>267</v>
      </c>
      <c r="CE230" s="94"/>
      <c r="CF230" s="141">
        <v>44571.0</v>
      </c>
      <c r="CG230" s="130" t="s">
        <v>169</v>
      </c>
      <c r="CH230" s="103" t="s">
        <v>479</v>
      </c>
      <c r="CI230" s="118" t="s">
        <v>574</v>
      </c>
      <c r="CJ230" s="84"/>
      <c r="CK230" s="84"/>
      <c r="CL230" s="101">
        <v>44299.0</v>
      </c>
      <c r="CM230" s="101">
        <v>44300.0</v>
      </c>
      <c r="CN230" s="119" t="s">
        <v>2888</v>
      </c>
      <c r="CO230" s="120" t="s">
        <v>2889</v>
      </c>
      <c r="CP230" s="121" t="s">
        <v>608</v>
      </c>
      <c r="CQ230" s="89"/>
      <c r="CR230" s="108"/>
      <c r="CS230" s="89"/>
      <c r="CT230" s="102"/>
      <c r="CU230" s="90"/>
      <c r="CV230" s="105"/>
      <c r="CW230" s="102"/>
      <c r="CX230" s="123"/>
      <c r="CY230" s="123" t="s">
        <v>175</v>
      </c>
      <c r="CZ230" s="103" t="s">
        <v>143</v>
      </c>
      <c r="DA230" s="103" t="s">
        <v>144</v>
      </c>
      <c r="DB230" s="103"/>
      <c r="DC230" s="123" t="s">
        <v>146</v>
      </c>
      <c r="DD230" s="84"/>
      <c r="DE230" s="84"/>
      <c r="DF230" s="84"/>
      <c r="DG230" s="84"/>
      <c r="DH230" s="52"/>
      <c r="DI230" s="52"/>
      <c r="DJ230" s="52"/>
      <c r="DK230" s="52"/>
      <c r="DL230" s="52"/>
      <c r="DM230" s="52"/>
    </row>
    <row r="231" ht="25.5" customHeight="1">
      <c r="A231" s="124">
        <v>229.0</v>
      </c>
      <c r="B231" s="86" t="s">
        <v>120</v>
      </c>
      <c r="C231" s="87" t="s">
        <v>2890</v>
      </c>
      <c r="D231" s="88" t="s">
        <v>2891</v>
      </c>
      <c r="E231" s="89" t="s">
        <v>123</v>
      </c>
      <c r="F231" s="89" t="s">
        <v>124</v>
      </c>
      <c r="G231" s="90">
        <v>7.9120669E7</v>
      </c>
      <c r="H231" s="90">
        <v>9.0</v>
      </c>
      <c r="I231" s="89" t="s">
        <v>149</v>
      </c>
      <c r="J231" s="91">
        <v>22699.0</v>
      </c>
      <c r="K231" s="125">
        <v>22.0</v>
      </c>
      <c r="L231" s="139">
        <v>2.0</v>
      </c>
      <c r="M231" s="139">
        <v>1962.0</v>
      </c>
      <c r="N231" s="127" t="s">
        <v>591</v>
      </c>
      <c r="O231" s="87" t="s">
        <v>2892</v>
      </c>
      <c r="P231" s="92" t="s">
        <v>475</v>
      </c>
      <c r="Q231" s="87">
        <v>3.104770075E9</v>
      </c>
      <c r="R231" s="93" t="s">
        <v>2893</v>
      </c>
      <c r="S231" s="93" t="s">
        <v>2894</v>
      </c>
      <c r="T231" s="103" t="s">
        <v>323</v>
      </c>
      <c r="U231" s="92" t="s">
        <v>272</v>
      </c>
      <c r="V231" s="128" t="s">
        <v>157</v>
      </c>
      <c r="W231" s="88">
        <v>4.0</v>
      </c>
      <c r="X231" s="87" t="s">
        <v>158</v>
      </c>
      <c r="Y231" s="130" t="s">
        <v>2895</v>
      </c>
      <c r="Z231" s="130" t="s">
        <v>284</v>
      </c>
      <c r="AA231" s="87" t="s">
        <v>2896</v>
      </c>
      <c r="AB231" s="94" t="s">
        <v>130</v>
      </c>
      <c r="AC231" s="130" t="s">
        <v>161</v>
      </c>
      <c r="AD231" s="87" t="s">
        <v>2897</v>
      </c>
      <c r="AE231" s="95" t="s">
        <v>286</v>
      </c>
      <c r="AF231" s="131" t="s">
        <v>287</v>
      </c>
      <c r="AG231" s="97" t="s">
        <v>2898</v>
      </c>
      <c r="AH231" s="98">
        <v>1.5E8</v>
      </c>
      <c r="AI231" s="99">
        <v>44259.0</v>
      </c>
      <c r="AJ231" s="100">
        <v>57557.0</v>
      </c>
      <c r="AK231" s="101">
        <v>44299.0</v>
      </c>
      <c r="AL231" s="101">
        <v>44300.0</v>
      </c>
      <c r="AM231" s="102">
        <v>44561.0</v>
      </c>
      <c r="AN231" s="87">
        <v>8.0</v>
      </c>
      <c r="AO231" s="87">
        <v>17.0</v>
      </c>
      <c r="AP231" s="87" t="str">
        <f t="shared" si="30"/>
        <v>257</v>
      </c>
      <c r="AQ231" s="87" t="s">
        <v>2875</v>
      </c>
      <c r="AR231" s="104">
        <v>4.2833333E7</v>
      </c>
      <c r="AS231" s="104">
        <v>5000000.0</v>
      </c>
      <c r="AT231" s="106" t="s">
        <v>2899</v>
      </c>
      <c r="AU231" s="104">
        <v>4.2833333E7</v>
      </c>
      <c r="AV231" s="107">
        <v>44300.0</v>
      </c>
      <c r="AW231" s="108" t="s">
        <v>2900</v>
      </c>
      <c r="AX231" s="130" t="s">
        <v>2409</v>
      </c>
      <c r="AY231" s="102">
        <v>44331.0</v>
      </c>
      <c r="AZ231" s="84"/>
      <c r="BA231" s="84"/>
      <c r="BB231" s="84"/>
      <c r="BC231" s="84"/>
      <c r="BD231" s="84"/>
      <c r="BE231" s="84"/>
      <c r="BF231" s="84"/>
      <c r="BG231" s="84"/>
      <c r="BH231" s="84"/>
      <c r="BI231" s="84"/>
      <c r="BJ231" s="102">
        <v>44331.0</v>
      </c>
      <c r="BK231" s="84"/>
      <c r="BL231" s="84"/>
      <c r="BM231" s="84"/>
      <c r="BN231" s="84"/>
      <c r="BO231" s="84"/>
      <c r="BP231" s="84"/>
      <c r="BQ231" s="84"/>
      <c r="BR231" s="84"/>
      <c r="BS231" s="84"/>
      <c r="BT231" s="84"/>
      <c r="BU231" s="132"/>
      <c r="BV231" s="133"/>
      <c r="BW231" s="132"/>
      <c r="BX231" s="134"/>
      <c r="BY231" s="132"/>
      <c r="BZ231" s="132"/>
      <c r="CA231" s="132"/>
      <c r="CB231" s="133"/>
      <c r="CC231" s="114" t="str">
        <f t="shared" si="1"/>
        <v>$ 42,833,333</v>
      </c>
      <c r="CD231" s="115" t="str">
        <f t="shared" si="31"/>
        <v>256</v>
      </c>
      <c r="CE231" s="94"/>
      <c r="CF231" s="193">
        <v>44331.0</v>
      </c>
      <c r="CG231" s="130" t="s">
        <v>2410</v>
      </c>
      <c r="CH231" s="103" t="s">
        <v>757</v>
      </c>
      <c r="CI231" s="118" t="s">
        <v>279</v>
      </c>
      <c r="CJ231" s="84"/>
      <c r="CK231" s="84"/>
      <c r="CL231" s="101">
        <v>44299.0</v>
      </c>
      <c r="CM231" s="101">
        <v>44300.0</v>
      </c>
      <c r="CN231" s="119" t="s">
        <v>2901</v>
      </c>
      <c r="CO231" s="120" t="s">
        <v>2902</v>
      </c>
      <c r="CP231" s="121" t="s">
        <v>309</v>
      </c>
      <c r="CQ231" s="89"/>
      <c r="CR231" s="108"/>
      <c r="CS231" s="89"/>
      <c r="CT231" s="102"/>
      <c r="CU231" s="90"/>
      <c r="CV231" s="105"/>
      <c r="CW231" s="102"/>
      <c r="CX231" s="123"/>
      <c r="CY231" s="123" t="s">
        <v>175</v>
      </c>
      <c r="CZ231" s="103" t="s">
        <v>143</v>
      </c>
      <c r="DA231" s="103" t="s">
        <v>144</v>
      </c>
      <c r="DB231" s="103"/>
      <c r="DC231" s="123" t="s">
        <v>146</v>
      </c>
      <c r="DD231" s="84"/>
      <c r="DE231" s="84"/>
      <c r="DF231" s="84"/>
      <c r="DG231" s="84"/>
      <c r="DH231" s="52"/>
      <c r="DI231" s="52"/>
      <c r="DJ231" s="52"/>
      <c r="DK231" s="52"/>
      <c r="DL231" s="52"/>
      <c r="DM231" s="52"/>
    </row>
    <row r="232" ht="25.5" customHeight="1">
      <c r="A232" s="124">
        <v>230.0</v>
      </c>
      <c r="B232" s="86" t="s">
        <v>120</v>
      </c>
      <c r="C232" s="87" t="s">
        <v>2903</v>
      </c>
      <c r="D232" s="88" t="s">
        <v>2904</v>
      </c>
      <c r="E232" s="89" t="s">
        <v>123</v>
      </c>
      <c r="F232" s="89" t="s">
        <v>124</v>
      </c>
      <c r="G232" s="90">
        <v>1.01241923E9</v>
      </c>
      <c r="H232" s="90">
        <v>2.0</v>
      </c>
      <c r="I232" s="89" t="s">
        <v>125</v>
      </c>
      <c r="J232" s="91" t="s">
        <v>2905</v>
      </c>
      <c r="K232" s="125">
        <v>23.0</v>
      </c>
      <c r="L232" s="139">
        <v>9.0</v>
      </c>
      <c r="M232" s="139">
        <v>1994.0</v>
      </c>
      <c r="N232" s="127" t="s">
        <v>198</v>
      </c>
      <c r="O232" s="87" t="s">
        <v>2906</v>
      </c>
      <c r="P232" s="92" t="s">
        <v>939</v>
      </c>
      <c r="Q232" s="87">
        <v>3.106257886E9</v>
      </c>
      <c r="R232" s="93" t="s">
        <v>2907</v>
      </c>
      <c r="S232" s="93" t="s">
        <v>2908</v>
      </c>
      <c r="T232" s="103" t="s">
        <v>2001</v>
      </c>
      <c r="U232" s="92" t="s">
        <v>233</v>
      </c>
      <c r="V232" s="128" t="s">
        <v>157</v>
      </c>
      <c r="W232" s="88">
        <v>1.0</v>
      </c>
      <c r="X232" s="87" t="s">
        <v>218</v>
      </c>
      <c r="Y232" s="130" t="s">
        <v>2909</v>
      </c>
      <c r="Z232" s="130" t="s">
        <v>336</v>
      </c>
      <c r="AA232" s="87" t="s">
        <v>2910</v>
      </c>
      <c r="AB232" s="94" t="s">
        <v>130</v>
      </c>
      <c r="AC232" s="130" t="s">
        <v>161</v>
      </c>
      <c r="AD232" s="87" t="s">
        <v>2911</v>
      </c>
      <c r="AE232" s="95" t="s">
        <v>163</v>
      </c>
      <c r="AF232" s="131" t="s">
        <v>164</v>
      </c>
      <c r="AG232" s="97" t="s">
        <v>2912</v>
      </c>
      <c r="AH232" s="98">
        <v>2.7E7</v>
      </c>
      <c r="AI232" s="99">
        <v>44300.0</v>
      </c>
      <c r="AJ232" s="100">
        <v>56863.0</v>
      </c>
      <c r="AK232" s="101">
        <v>44300.0</v>
      </c>
      <c r="AL232" s="101">
        <v>44301.0</v>
      </c>
      <c r="AM232" s="102">
        <v>44561.0</v>
      </c>
      <c r="AN232" s="87">
        <v>8.0</v>
      </c>
      <c r="AO232" s="87">
        <v>16.0</v>
      </c>
      <c r="AP232" s="87" t="str">
        <f t="shared" si="30"/>
        <v>256</v>
      </c>
      <c r="AQ232" s="87" t="s">
        <v>2913</v>
      </c>
      <c r="AR232" s="104">
        <v>2.304E7</v>
      </c>
      <c r="AS232" s="104">
        <v>2700000.0</v>
      </c>
      <c r="AT232" s="106" t="s">
        <v>2914</v>
      </c>
      <c r="AU232" s="104">
        <v>2.304E7</v>
      </c>
      <c r="AV232" s="107">
        <v>44301.0</v>
      </c>
      <c r="AW232" s="108" t="s">
        <v>2915</v>
      </c>
      <c r="AX232" s="84"/>
      <c r="AY232" s="84"/>
      <c r="AZ232" s="84"/>
      <c r="BA232" s="84"/>
      <c r="BB232" s="84"/>
      <c r="BC232" s="84"/>
      <c r="BD232" s="84"/>
      <c r="BE232" s="84"/>
      <c r="BF232" s="84"/>
      <c r="BG232" s="84"/>
      <c r="BH232" s="84"/>
      <c r="BI232" s="84"/>
      <c r="BJ232" s="84"/>
      <c r="BK232" s="84"/>
      <c r="BL232" s="84"/>
      <c r="BM232" s="84"/>
      <c r="BN232" s="84"/>
      <c r="BO232" s="84"/>
      <c r="BP232" s="84"/>
      <c r="BQ232" s="84"/>
      <c r="BR232" s="84"/>
      <c r="BS232" s="84"/>
      <c r="BT232" s="84"/>
      <c r="BU232" s="132"/>
      <c r="BV232" s="133"/>
      <c r="BW232" s="132"/>
      <c r="BX232" s="134"/>
      <c r="BY232" s="132"/>
      <c r="BZ232" s="132"/>
      <c r="CA232" s="132"/>
      <c r="CB232" s="133"/>
      <c r="CC232" s="114" t="str">
        <f t="shared" si="1"/>
        <v>$ 23,040,000</v>
      </c>
      <c r="CD232" s="115" t="str">
        <f t="shared" si="31"/>
        <v>255</v>
      </c>
      <c r="CE232" s="94"/>
      <c r="CF232" s="102">
        <v>44561.0</v>
      </c>
      <c r="CG232" s="117" t="s">
        <v>136</v>
      </c>
      <c r="CH232" s="103" t="s">
        <v>431</v>
      </c>
      <c r="CI232" s="118" t="s">
        <v>432</v>
      </c>
      <c r="CJ232" s="84"/>
      <c r="CK232" s="84"/>
      <c r="CL232" s="101">
        <v>44300.0</v>
      </c>
      <c r="CM232" s="101">
        <v>44301.0</v>
      </c>
      <c r="CN232" s="119" t="s">
        <v>2916</v>
      </c>
      <c r="CO232" s="120" t="s">
        <v>2917</v>
      </c>
      <c r="CP232" s="121" t="s">
        <v>2799</v>
      </c>
      <c r="CQ232" s="89"/>
      <c r="CR232" s="108"/>
      <c r="CS232" s="89"/>
      <c r="CT232" s="102"/>
      <c r="CU232" s="90"/>
      <c r="CV232" s="105"/>
      <c r="CW232" s="102"/>
      <c r="CX232" s="123"/>
      <c r="CY232" s="123" t="s">
        <v>175</v>
      </c>
      <c r="CZ232" s="103" t="s">
        <v>143</v>
      </c>
      <c r="DA232" s="103" t="s">
        <v>144</v>
      </c>
      <c r="DB232" s="103"/>
      <c r="DC232" s="123" t="s">
        <v>146</v>
      </c>
      <c r="DD232" s="84"/>
      <c r="DE232" s="84"/>
      <c r="DF232" s="84"/>
      <c r="DG232" s="84"/>
      <c r="DH232" s="52"/>
      <c r="DI232" s="52"/>
      <c r="DJ232" s="52"/>
      <c r="DK232" s="52"/>
      <c r="DL232" s="52"/>
      <c r="DM232" s="52"/>
    </row>
    <row r="233" ht="25.5" customHeight="1">
      <c r="A233" s="124">
        <v>231.0</v>
      </c>
      <c r="B233" s="86" t="s">
        <v>120</v>
      </c>
      <c r="C233" s="87" t="s">
        <v>2918</v>
      </c>
      <c r="D233" s="88" t="s">
        <v>2919</v>
      </c>
      <c r="E233" s="89" t="s">
        <v>123</v>
      </c>
      <c r="F233" s="89" t="s">
        <v>124</v>
      </c>
      <c r="G233" s="90">
        <v>5.312875E7</v>
      </c>
      <c r="H233" s="90">
        <v>1.0</v>
      </c>
      <c r="I233" s="89" t="s">
        <v>125</v>
      </c>
      <c r="J233" s="91">
        <v>30939.0</v>
      </c>
      <c r="K233" s="125">
        <v>14.0</v>
      </c>
      <c r="L233" s="139">
        <v>9.0</v>
      </c>
      <c r="M233" s="139">
        <v>1984.0</v>
      </c>
      <c r="N233" s="127" t="s">
        <v>2920</v>
      </c>
      <c r="O233" s="87" t="s">
        <v>2921</v>
      </c>
      <c r="P233" s="92" t="s">
        <v>127</v>
      </c>
      <c r="Q233" s="87">
        <v>3.217102989E9</v>
      </c>
      <c r="R233" s="93" t="s">
        <v>2922</v>
      </c>
      <c r="S233" s="93" t="s">
        <v>2923</v>
      </c>
      <c r="T233" s="103" t="s">
        <v>258</v>
      </c>
      <c r="U233" s="92" t="s">
        <v>184</v>
      </c>
      <c r="V233" s="128" t="s">
        <v>157</v>
      </c>
      <c r="W233" s="88">
        <v>1.0</v>
      </c>
      <c r="X233" s="87" t="s">
        <v>741</v>
      </c>
      <c r="Y233" s="130" t="s">
        <v>741</v>
      </c>
      <c r="Z233" s="130" t="s">
        <v>1182</v>
      </c>
      <c r="AA233" s="87" t="s">
        <v>2924</v>
      </c>
      <c r="AB233" s="94" t="s">
        <v>130</v>
      </c>
      <c r="AC233" s="130" t="s">
        <v>161</v>
      </c>
      <c r="AD233" s="87" t="s">
        <v>2925</v>
      </c>
      <c r="AE233" s="95" t="s">
        <v>1185</v>
      </c>
      <c r="AF233" s="131" t="s">
        <v>1186</v>
      </c>
      <c r="AG233" s="97" t="s">
        <v>2926</v>
      </c>
      <c r="AH233" s="98">
        <v>4.6E7</v>
      </c>
      <c r="AI233" s="99">
        <v>44295.0</v>
      </c>
      <c r="AJ233" s="100">
        <v>56874.0</v>
      </c>
      <c r="AK233" s="101">
        <v>44301.0</v>
      </c>
      <c r="AL233" s="101">
        <v>44302.0</v>
      </c>
      <c r="AM233" s="102">
        <v>44561.0</v>
      </c>
      <c r="AN233" s="87">
        <v>8.0</v>
      </c>
      <c r="AO233" s="87">
        <v>15.0</v>
      </c>
      <c r="AP233" s="87" t="str">
        <f t="shared" si="30"/>
        <v>255</v>
      </c>
      <c r="AQ233" s="87" t="s">
        <v>2927</v>
      </c>
      <c r="AR233" s="104">
        <v>1.955E7</v>
      </c>
      <c r="AS233" s="104">
        <v>2300000.0</v>
      </c>
      <c r="AT233" s="106" t="s">
        <v>2928</v>
      </c>
      <c r="AU233" s="104">
        <v>1.955E7</v>
      </c>
      <c r="AV233" s="107">
        <v>44302.0</v>
      </c>
      <c r="AW233" s="108" t="s">
        <v>2929</v>
      </c>
      <c r="AX233" s="84"/>
      <c r="AY233" s="84"/>
      <c r="AZ233" s="84"/>
      <c r="BA233" s="84"/>
      <c r="BB233" s="84"/>
      <c r="BC233" s="84"/>
      <c r="BD233" s="84"/>
      <c r="BE233" s="84"/>
      <c r="BF233" s="84"/>
      <c r="BG233" s="84"/>
      <c r="BH233" s="84"/>
      <c r="BI233" s="84"/>
      <c r="BJ233" s="84"/>
      <c r="BK233" s="84"/>
      <c r="BL233" s="84"/>
      <c r="BM233" s="84"/>
      <c r="BN233" s="84"/>
      <c r="BO233" s="84"/>
      <c r="BP233" s="84"/>
      <c r="BQ233" s="84"/>
      <c r="BR233" s="84"/>
      <c r="BS233" s="84"/>
      <c r="BT233" s="84"/>
      <c r="BU233" s="132" t="s">
        <v>168</v>
      </c>
      <c r="BV233" s="133">
        <v>44560.0</v>
      </c>
      <c r="BW233" s="132">
        <v>65519.0</v>
      </c>
      <c r="BX233" s="134">
        <v>766667.0</v>
      </c>
      <c r="BY233" s="132">
        <v>993.0</v>
      </c>
      <c r="BZ233" s="132">
        <v>1197.0</v>
      </c>
      <c r="CA233" s="132">
        <v>10.0</v>
      </c>
      <c r="CB233" s="133">
        <v>44571.0</v>
      </c>
      <c r="CC233" s="114" t="str">
        <f t="shared" si="1"/>
        <v>$ 19,550,000</v>
      </c>
      <c r="CD233" s="115" t="str">
        <f t="shared" si="31"/>
        <v>262</v>
      </c>
      <c r="CE233" s="94"/>
      <c r="CF233" s="141">
        <v>44571.0</v>
      </c>
      <c r="CG233" s="130" t="s">
        <v>169</v>
      </c>
      <c r="CH233" s="103" t="s">
        <v>1182</v>
      </c>
      <c r="CI233" s="118" t="s">
        <v>2930</v>
      </c>
      <c r="CJ233" s="84"/>
      <c r="CK233" s="84"/>
      <c r="CL233" s="101">
        <v>44301.0</v>
      </c>
      <c r="CM233" s="101">
        <v>44302.0</v>
      </c>
      <c r="CN233" s="119" t="s">
        <v>2931</v>
      </c>
      <c r="CO233" s="120" t="s">
        <v>2932</v>
      </c>
      <c r="CP233" s="121" t="s">
        <v>736</v>
      </c>
      <c r="CQ233" s="89"/>
      <c r="CR233" s="108"/>
      <c r="CS233" s="89"/>
      <c r="CT233" s="102"/>
      <c r="CU233" s="90"/>
      <c r="CV233" s="105"/>
      <c r="CW233" s="102"/>
      <c r="CX233" s="123"/>
      <c r="CY233" s="123" t="s">
        <v>175</v>
      </c>
      <c r="CZ233" s="103" t="s">
        <v>143</v>
      </c>
      <c r="DA233" s="103" t="s">
        <v>144</v>
      </c>
      <c r="DB233" s="103"/>
      <c r="DC233" s="123" t="s">
        <v>146</v>
      </c>
      <c r="DD233" s="84"/>
      <c r="DE233" s="84"/>
      <c r="DF233" s="84"/>
      <c r="DG233" s="84"/>
      <c r="DH233" s="52"/>
      <c r="DI233" s="52"/>
      <c r="DJ233" s="52"/>
      <c r="DK233" s="52"/>
      <c r="DL233" s="52"/>
      <c r="DM233" s="52"/>
    </row>
    <row r="234" ht="25.5" customHeight="1">
      <c r="A234" s="124">
        <v>232.0</v>
      </c>
      <c r="B234" s="86" t="s">
        <v>120</v>
      </c>
      <c r="C234" s="87" t="s">
        <v>2933</v>
      </c>
      <c r="D234" s="88" t="s">
        <v>2934</v>
      </c>
      <c r="E234" s="89" t="s">
        <v>123</v>
      </c>
      <c r="F234" s="89" t="s">
        <v>124</v>
      </c>
      <c r="G234" s="90">
        <v>7.9813399E7</v>
      </c>
      <c r="H234" s="90">
        <v>1.0</v>
      </c>
      <c r="I234" s="89" t="s">
        <v>149</v>
      </c>
      <c r="J234" s="91">
        <v>28702.0</v>
      </c>
      <c r="K234" s="125">
        <v>31.0</v>
      </c>
      <c r="L234" s="139">
        <v>7.0</v>
      </c>
      <c r="M234" s="139">
        <v>1978.0</v>
      </c>
      <c r="N234" s="127" t="s">
        <v>198</v>
      </c>
      <c r="O234" s="87" t="s">
        <v>2935</v>
      </c>
      <c r="P234" s="92" t="s">
        <v>880</v>
      </c>
      <c r="Q234" s="87">
        <v>3.134202705E9</v>
      </c>
      <c r="R234" s="93" t="s">
        <v>2936</v>
      </c>
      <c r="S234" s="93" t="s">
        <v>2937</v>
      </c>
      <c r="T234" s="103" t="s">
        <v>258</v>
      </c>
      <c r="U234" s="92" t="s">
        <v>272</v>
      </c>
      <c r="V234" s="103" t="s">
        <v>157</v>
      </c>
      <c r="W234" s="88">
        <v>1.0</v>
      </c>
      <c r="X234" s="87" t="s">
        <v>218</v>
      </c>
      <c r="Y234" s="130" t="s">
        <v>2938</v>
      </c>
      <c r="Z234" s="130" t="s">
        <v>479</v>
      </c>
      <c r="AA234" s="87" t="s">
        <v>2939</v>
      </c>
      <c r="AB234" s="94" t="s">
        <v>130</v>
      </c>
      <c r="AC234" s="130" t="s">
        <v>161</v>
      </c>
      <c r="AD234" s="87" t="s">
        <v>2940</v>
      </c>
      <c r="AE234" s="95" t="s">
        <v>617</v>
      </c>
      <c r="AF234" s="131" t="s">
        <v>618</v>
      </c>
      <c r="AG234" s="97" t="s">
        <v>2941</v>
      </c>
      <c r="AH234" s="98">
        <v>5.3E7</v>
      </c>
      <c r="AI234" s="99">
        <v>44281.0</v>
      </c>
      <c r="AJ234" s="100">
        <v>56445.0</v>
      </c>
      <c r="AK234" s="101">
        <v>44302.0</v>
      </c>
      <c r="AL234" s="101">
        <v>44305.0</v>
      </c>
      <c r="AM234" s="102">
        <v>44561.0</v>
      </c>
      <c r="AN234" s="87">
        <v>8.0</v>
      </c>
      <c r="AO234" s="87" t="str">
        <f>31-19</f>
        <v>12</v>
      </c>
      <c r="AP234" s="87" t="str">
        <f t="shared" si="30"/>
        <v>252</v>
      </c>
      <c r="AQ234" s="87" t="s">
        <v>2942</v>
      </c>
      <c r="AR234" s="104">
        <v>2.226E7</v>
      </c>
      <c r="AS234" s="104">
        <v>2650000.0</v>
      </c>
      <c r="AT234" s="106" t="s">
        <v>2943</v>
      </c>
      <c r="AU234" s="104">
        <v>2.226E7</v>
      </c>
      <c r="AV234" s="107">
        <v>44305.0</v>
      </c>
      <c r="AW234" s="108" t="s">
        <v>2944</v>
      </c>
      <c r="AX234" s="84"/>
      <c r="AY234" s="84"/>
      <c r="AZ234" s="84"/>
      <c r="BA234" s="84"/>
      <c r="BB234" s="84"/>
      <c r="BC234" s="84"/>
      <c r="BD234" s="84"/>
      <c r="BE234" s="84"/>
      <c r="BF234" s="84"/>
      <c r="BG234" s="84"/>
      <c r="BH234" s="84"/>
      <c r="BI234" s="84"/>
      <c r="BJ234" s="84"/>
      <c r="BK234" s="84"/>
      <c r="BL234" s="84"/>
      <c r="BM234" s="84"/>
      <c r="BN234" s="84"/>
      <c r="BO234" s="84"/>
      <c r="BP234" s="84"/>
      <c r="BQ234" s="84"/>
      <c r="BR234" s="84"/>
      <c r="BS234" s="84"/>
      <c r="BT234" s="84"/>
      <c r="BU234" s="132" t="s">
        <v>168</v>
      </c>
      <c r="BV234" s="133">
        <v>44561.0</v>
      </c>
      <c r="BW234" s="132">
        <v>65793.0</v>
      </c>
      <c r="BX234" s="134">
        <v>833333.0</v>
      </c>
      <c r="BY234" s="132">
        <v>1065.0</v>
      </c>
      <c r="BZ234" s="132">
        <v>1256.0</v>
      </c>
      <c r="CA234" s="132">
        <v>10.0</v>
      </c>
      <c r="CB234" s="133">
        <v>44571.0</v>
      </c>
      <c r="CC234" s="114" t="str">
        <f t="shared" si="1"/>
        <v>$ 22,260,000</v>
      </c>
      <c r="CD234" s="115" t="str">
        <f t="shared" si="31"/>
        <v>261</v>
      </c>
      <c r="CE234" s="84"/>
      <c r="CF234" s="141">
        <v>44571.0</v>
      </c>
      <c r="CG234" s="130" t="s">
        <v>169</v>
      </c>
      <c r="CH234" s="103" t="s">
        <v>479</v>
      </c>
      <c r="CI234" s="118" t="s">
        <v>574</v>
      </c>
      <c r="CJ234" s="84"/>
      <c r="CK234" s="84"/>
      <c r="CL234" s="101">
        <v>44302.0</v>
      </c>
      <c r="CM234" s="101">
        <v>44305.0</v>
      </c>
      <c r="CN234" s="119" t="s">
        <v>2945</v>
      </c>
      <c r="CO234" s="120" t="s">
        <v>2946</v>
      </c>
      <c r="CP234" s="121" t="s">
        <v>608</v>
      </c>
      <c r="CQ234" s="89"/>
      <c r="CR234" s="108"/>
      <c r="CS234" s="89"/>
      <c r="CT234" s="102"/>
      <c r="CU234" s="90"/>
      <c r="CV234" s="105"/>
      <c r="CW234" s="102"/>
      <c r="CX234" s="84"/>
      <c r="CY234" s="123" t="s">
        <v>175</v>
      </c>
      <c r="CZ234" s="103" t="s">
        <v>143</v>
      </c>
      <c r="DA234" s="103" t="s">
        <v>144</v>
      </c>
      <c r="DB234" s="103"/>
      <c r="DC234" s="123" t="s">
        <v>146</v>
      </c>
      <c r="DD234" s="84"/>
      <c r="DE234" s="84"/>
      <c r="DF234" s="84"/>
      <c r="DG234" s="84"/>
      <c r="DH234" s="52"/>
      <c r="DI234" s="52"/>
      <c r="DJ234" s="52"/>
      <c r="DK234" s="52"/>
      <c r="DL234" s="52"/>
      <c r="DM234" s="52"/>
    </row>
    <row r="235" ht="25.5" customHeight="1">
      <c r="A235" s="124">
        <v>233.0</v>
      </c>
      <c r="B235" s="86" t="s">
        <v>120</v>
      </c>
      <c r="C235" s="87" t="s">
        <v>2947</v>
      </c>
      <c r="D235" s="88" t="s">
        <v>2948</v>
      </c>
      <c r="E235" s="89" t="s">
        <v>123</v>
      </c>
      <c r="F235" s="89" t="s">
        <v>124</v>
      </c>
      <c r="G235" s="90">
        <v>5.3045595E7</v>
      </c>
      <c r="H235" s="90">
        <v>7.0</v>
      </c>
      <c r="I235" s="89" t="s">
        <v>125</v>
      </c>
      <c r="J235" s="91" t="s">
        <v>2949</v>
      </c>
      <c r="K235" s="125">
        <v>16.0</v>
      </c>
      <c r="L235" s="139">
        <v>6.0</v>
      </c>
      <c r="M235" s="139">
        <v>1984.0</v>
      </c>
      <c r="N235" s="127" t="s">
        <v>198</v>
      </c>
      <c r="O235" s="87" t="s">
        <v>2950</v>
      </c>
      <c r="P235" s="92" t="s">
        <v>127</v>
      </c>
      <c r="Q235" s="87">
        <v>3.227599655E9</v>
      </c>
      <c r="R235" s="93" t="s">
        <v>2951</v>
      </c>
      <c r="S235" s="93" t="s">
        <v>1294</v>
      </c>
      <c r="T235" s="103" t="s">
        <v>258</v>
      </c>
      <c r="U235" s="92" t="s">
        <v>272</v>
      </c>
      <c r="V235" s="103" t="s">
        <v>157</v>
      </c>
      <c r="W235" s="88">
        <v>4.0</v>
      </c>
      <c r="X235" s="87" t="s">
        <v>741</v>
      </c>
      <c r="Y235" s="130" t="s">
        <v>741</v>
      </c>
      <c r="Z235" s="130" t="s">
        <v>697</v>
      </c>
      <c r="AA235" s="87" t="s">
        <v>2952</v>
      </c>
      <c r="AB235" s="94" t="s">
        <v>130</v>
      </c>
      <c r="AC235" s="130" t="s">
        <v>161</v>
      </c>
      <c r="AD235" s="87" t="s">
        <v>1870</v>
      </c>
      <c r="AE235" s="95" t="s">
        <v>1871</v>
      </c>
      <c r="AF235" s="131" t="s">
        <v>1872</v>
      </c>
      <c r="AG235" s="97" t="s">
        <v>2185</v>
      </c>
      <c r="AH235" s="98">
        <v>2.2E8</v>
      </c>
      <c r="AI235" s="99">
        <v>44260.0</v>
      </c>
      <c r="AJ235" s="100">
        <v>56702.0</v>
      </c>
      <c r="AK235" s="101">
        <v>44305.0</v>
      </c>
      <c r="AL235" s="195">
        <v>44306.0</v>
      </c>
      <c r="AM235" s="102">
        <v>44561.0</v>
      </c>
      <c r="AN235" s="87">
        <v>8.0</v>
      </c>
      <c r="AO235" s="87" t="str">
        <f t="shared" ref="AO235:AO236" si="32">31-20</f>
        <v>11</v>
      </c>
      <c r="AP235" s="87" t="str">
        <f t="shared" si="30"/>
        <v>251</v>
      </c>
      <c r="AQ235" s="87" t="s">
        <v>2864</v>
      </c>
      <c r="AR235" s="104">
        <v>1.8406667E7</v>
      </c>
      <c r="AS235" s="104">
        <v>2200000.0</v>
      </c>
      <c r="AT235" s="106" t="s">
        <v>2953</v>
      </c>
      <c r="AU235" s="104">
        <v>1.8406667E7</v>
      </c>
      <c r="AV235" s="107">
        <v>44305.0</v>
      </c>
      <c r="AW235" s="108" t="s">
        <v>2954</v>
      </c>
      <c r="AX235" s="84"/>
      <c r="AY235" s="84"/>
      <c r="AZ235" s="84"/>
      <c r="BA235" s="84"/>
      <c r="BB235" s="84"/>
      <c r="BC235" s="84"/>
      <c r="BD235" s="84"/>
      <c r="BE235" s="84"/>
      <c r="BF235" s="84"/>
      <c r="BG235" s="84"/>
      <c r="BH235" s="84"/>
      <c r="BI235" s="84"/>
      <c r="BJ235" s="84"/>
      <c r="BK235" s="84"/>
      <c r="BL235" s="84"/>
      <c r="BM235" s="84"/>
      <c r="BN235" s="84"/>
      <c r="BO235" s="84"/>
      <c r="BP235" s="84"/>
      <c r="BQ235" s="84"/>
      <c r="BR235" s="84"/>
      <c r="BS235" s="84"/>
      <c r="BT235" s="84"/>
      <c r="BU235" s="132" t="s">
        <v>168</v>
      </c>
      <c r="BV235" s="133">
        <v>44561.0</v>
      </c>
      <c r="BW235" s="132">
        <v>65685.0</v>
      </c>
      <c r="BX235" s="134">
        <v>733333.0</v>
      </c>
      <c r="BY235" s="132">
        <v>1082.0</v>
      </c>
      <c r="BZ235" s="132">
        <v>1272.0</v>
      </c>
      <c r="CA235" s="132">
        <v>10.0</v>
      </c>
      <c r="CB235" s="133">
        <v>44571.0</v>
      </c>
      <c r="CC235" s="114" t="str">
        <f t="shared" si="1"/>
        <v>$ 18,406,667</v>
      </c>
      <c r="CD235" s="115" t="str">
        <f t="shared" si="31"/>
        <v>261</v>
      </c>
      <c r="CE235" s="84"/>
      <c r="CF235" s="141">
        <v>44571.0</v>
      </c>
      <c r="CG235" s="130" t="s">
        <v>136</v>
      </c>
      <c r="CH235" s="103" t="s">
        <v>1875</v>
      </c>
      <c r="CI235" s="130" t="s">
        <v>1876</v>
      </c>
      <c r="CJ235" s="84"/>
      <c r="CK235" s="84"/>
      <c r="CL235" s="101">
        <v>44305.0</v>
      </c>
      <c r="CM235" s="101">
        <v>44306.0</v>
      </c>
      <c r="CN235" s="119" t="s">
        <v>2955</v>
      </c>
      <c r="CO235" s="120" t="s">
        <v>2956</v>
      </c>
      <c r="CP235" s="121" t="s">
        <v>736</v>
      </c>
      <c r="CQ235" s="89"/>
      <c r="CR235" s="108"/>
      <c r="CS235" s="89"/>
      <c r="CT235" s="102"/>
      <c r="CU235" s="90"/>
      <c r="CV235" s="105"/>
      <c r="CW235" s="102"/>
      <c r="CX235" s="84"/>
      <c r="CY235" s="123" t="s">
        <v>175</v>
      </c>
      <c r="CZ235" s="103" t="s">
        <v>143</v>
      </c>
      <c r="DA235" s="103" t="s">
        <v>144</v>
      </c>
      <c r="DB235" s="103"/>
      <c r="DC235" s="123" t="s">
        <v>146</v>
      </c>
      <c r="DD235" s="84"/>
      <c r="DE235" s="84"/>
      <c r="DF235" s="84"/>
      <c r="DG235" s="84"/>
      <c r="DH235" s="52"/>
      <c r="DI235" s="52"/>
      <c r="DJ235" s="52"/>
      <c r="DK235" s="52"/>
      <c r="DL235" s="52"/>
      <c r="DM235" s="52"/>
    </row>
    <row r="236" ht="25.5" customHeight="1">
      <c r="A236" s="124">
        <v>234.0</v>
      </c>
      <c r="B236" s="86" t="s">
        <v>120</v>
      </c>
      <c r="C236" s="87" t="s">
        <v>2957</v>
      </c>
      <c r="D236" s="88" t="s">
        <v>2958</v>
      </c>
      <c r="E236" s="89" t="s">
        <v>123</v>
      </c>
      <c r="F236" s="89" t="s">
        <v>124</v>
      </c>
      <c r="G236" s="90">
        <v>8.0115902E7</v>
      </c>
      <c r="H236" s="90">
        <v>4.0</v>
      </c>
      <c r="I236" s="89" t="s">
        <v>149</v>
      </c>
      <c r="J236" s="91">
        <v>30134.0</v>
      </c>
      <c r="K236" s="125">
        <v>2.0</v>
      </c>
      <c r="L236" s="139">
        <v>7.0</v>
      </c>
      <c r="M236" s="139">
        <v>1982.0</v>
      </c>
      <c r="N236" s="127" t="s">
        <v>198</v>
      </c>
      <c r="O236" s="87" t="s">
        <v>2959</v>
      </c>
      <c r="P236" s="92" t="s">
        <v>880</v>
      </c>
      <c r="Q236" s="87">
        <v>3.115807625E9</v>
      </c>
      <c r="R236" s="93" t="s">
        <v>2960</v>
      </c>
      <c r="S236" s="93" t="s">
        <v>2961</v>
      </c>
      <c r="T236" s="103" t="s">
        <v>258</v>
      </c>
      <c r="U236" s="92" t="s">
        <v>156</v>
      </c>
      <c r="V236" s="103" t="s">
        <v>157</v>
      </c>
      <c r="W236" s="88">
        <v>4.0</v>
      </c>
      <c r="X236" s="87" t="s">
        <v>218</v>
      </c>
      <c r="Y236" s="130" t="s">
        <v>464</v>
      </c>
      <c r="Z236" s="130" t="s">
        <v>697</v>
      </c>
      <c r="AA236" s="87" t="s">
        <v>2962</v>
      </c>
      <c r="AB236" s="94" t="s">
        <v>130</v>
      </c>
      <c r="AC236" s="130" t="s">
        <v>161</v>
      </c>
      <c r="AD236" s="87" t="s">
        <v>2963</v>
      </c>
      <c r="AE236" s="95" t="s">
        <v>2964</v>
      </c>
      <c r="AF236" s="131" t="s">
        <v>2965</v>
      </c>
      <c r="AG236" s="97" t="s">
        <v>2966</v>
      </c>
      <c r="AH236" s="98">
        <v>3.5E7</v>
      </c>
      <c r="AI236" s="99">
        <v>44285.0</v>
      </c>
      <c r="AJ236" s="100">
        <v>56811.0</v>
      </c>
      <c r="AK236" s="101">
        <v>44305.0</v>
      </c>
      <c r="AL236" s="195">
        <v>44306.0</v>
      </c>
      <c r="AM236" s="102">
        <v>44561.0</v>
      </c>
      <c r="AN236" s="87">
        <v>8.0</v>
      </c>
      <c r="AO236" s="87" t="str">
        <f t="shared" si="32"/>
        <v>11</v>
      </c>
      <c r="AP236" s="87" t="str">
        <f t="shared" si="30"/>
        <v>251</v>
      </c>
      <c r="AQ236" s="87" t="s">
        <v>2864</v>
      </c>
      <c r="AR236" s="104">
        <v>2.9283333E7</v>
      </c>
      <c r="AS236" s="104">
        <v>3500000.0</v>
      </c>
      <c r="AT236" s="106" t="s">
        <v>2967</v>
      </c>
      <c r="AU236" s="104">
        <v>2.9283333E7</v>
      </c>
      <c r="AV236" s="107">
        <v>44306.0</v>
      </c>
      <c r="AW236" s="108" t="s">
        <v>2968</v>
      </c>
      <c r="AX236" s="84"/>
      <c r="AY236" s="84"/>
      <c r="AZ236" s="84"/>
      <c r="BA236" s="84"/>
      <c r="BB236" s="84"/>
      <c r="BC236" s="84"/>
      <c r="BD236" s="84"/>
      <c r="BE236" s="84"/>
      <c r="BF236" s="84"/>
      <c r="BG236" s="84"/>
      <c r="BH236" s="84"/>
      <c r="BI236" s="84"/>
      <c r="BJ236" s="84"/>
      <c r="BK236" s="84"/>
      <c r="BL236" s="84"/>
      <c r="BM236" s="84"/>
      <c r="BN236" s="84"/>
      <c r="BO236" s="84"/>
      <c r="BP236" s="84"/>
      <c r="BQ236" s="84"/>
      <c r="BR236" s="84"/>
      <c r="BS236" s="84"/>
      <c r="BT236" s="84"/>
      <c r="BU236" s="132"/>
      <c r="BV236" s="133"/>
      <c r="BW236" s="132"/>
      <c r="BX236" s="134"/>
      <c r="BY236" s="132"/>
      <c r="BZ236" s="132"/>
      <c r="CA236" s="132"/>
      <c r="CB236" s="133"/>
      <c r="CC236" s="114" t="str">
        <f t="shared" si="1"/>
        <v>$ 29,283,333</v>
      </c>
      <c r="CD236" s="115" t="str">
        <f t="shared" si="31"/>
        <v>249</v>
      </c>
      <c r="CE236" s="84"/>
      <c r="CF236" s="102">
        <v>44561.0</v>
      </c>
      <c r="CG236" s="130" t="s">
        <v>136</v>
      </c>
      <c r="CH236" s="103" t="s">
        <v>697</v>
      </c>
      <c r="CI236" s="130" t="s">
        <v>2144</v>
      </c>
      <c r="CJ236" s="84"/>
      <c r="CK236" s="84"/>
      <c r="CL236" s="101">
        <v>44305.0</v>
      </c>
      <c r="CM236" s="101">
        <v>44306.0</v>
      </c>
      <c r="CN236" s="119" t="s">
        <v>2969</v>
      </c>
      <c r="CO236" s="120" t="s">
        <v>2970</v>
      </c>
      <c r="CP236" s="121" t="s">
        <v>294</v>
      </c>
      <c r="CQ236" s="89"/>
      <c r="CR236" s="108"/>
      <c r="CS236" s="89"/>
      <c r="CT236" s="102"/>
      <c r="CU236" s="90"/>
      <c r="CV236" s="105"/>
      <c r="CW236" s="102"/>
      <c r="CX236" s="84"/>
      <c r="CY236" s="123" t="s">
        <v>175</v>
      </c>
      <c r="CZ236" s="103" t="s">
        <v>143</v>
      </c>
      <c r="DA236" s="103" t="s">
        <v>144</v>
      </c>
      <c r="DB236" s="103"/>
      <c r="DC236" s="123" t="s">
        <v>146</v>
      </c>
      <c r="DD236" s="84"/>
      <c r="DE236" s="84"/>
      <c r="DF236" s="84"/>
      <c r="DG236" s="84"/>
      <c r="DH236" s="52"/>
      <c r="DI236" s="52"/>
      <c r="DJ236" s="52"/>
      <c r="DK236" s="52"/>
      <c r="DL236" s="52"/>
      <c r="DM236" s="52"/>
    </row>
    <row r="237" ht="25.5" customHeight="1">
      <c r="A237" s="124">
        <v>235.0</v>
      </c>
      <c r="B237" s="86" t="s">
        <v>120</v>
      </c>
      <c r="C237" s="87" t="s">
        <v>2971</v>
      </c>
      <c r="D237" s="88" t="s">
        <v>2972</v>
      </c>
      <c r="E237" s="89" t="s">
        <v>123</v>
      </c>
      <c r="F237" s="89" t="s">
        <v>124</v>
      </c>
      <c r="G237" s="90">
        <v>1.024573151E9</v>
      </c>
      <c r="H237" s="90">
        <v>0.0</v>
      </c>
      <c r="I237" s="89" t="s">
        <v>149</v>
      </c>
      <c r="J237" s="91">
        <v>35282.0</v>
      </c>
      <c r="K237" s="125">
        <v>5.0</v>
      </c>
      <c r="L237" s="139">
        <v>8.0</v>
      </c>
      <c r="M237" s="139">
        <v>1996.0</v>
      </c>
      <c r="N237" s="127" t="s">
        <v>198</v>
      </c>
      <c r="O237" s="87" t="s">
        <v>2973</v>
      </c>
      <c r="P237" s="92" t="s">
        <v>180</v>
      </c>
      <c r="Q237" s="87">
        <v>3.188887573E9</v>
      </c>
      <c r="R237" s="93" t="s">
        <v>2974</v>
      </c>
      <c r="S237" s="93" t="s">
        <v>2975</v>
      </c>
      <c r="T237" s="103" t="s">
        <v>803</v>
      </c>
      <c r="U237" s="92" t="s">
        <v>184</v>
      </c>
      <c r="V237" s="103" t="s">
        <v>157</v>
      </c>
      <c r="W237" s="88">
        <v>3.0</v>
      </c>
      <c r="X237" s="87" t="s">
        <v>741</v>
      </c>
      <c r="Y237" s="130" t="s">
        <v>741</v>
      </c>
      <c r="Z237" s="130" t="s">
        <v>160</v>
      </c>
      <c r="AA237" s="87" t="s">
        <v>2976</v>
      </c>
      <c r="AB237" s="94" t="s">
        <v>130</v>
      </c>
      <c r="AC237" s="130" t="s">
        <v>161</v>
      </c>
      <c r="AD237" s="87" t="s">
        <v>2977</v>
      </c>
      <c r="AE237" s="95" t="s">
        <v>482</v>
      </c>
      <c r="AF237" s="131" t="s">
        <v>483</v>
      </c>
      <c r="AG237" s="97" t="s">
        <v>2978</v>
      </c>
      <c r="AH237" s="98">
        <v>1.134E8</v>
      </c>
      <c r="AI237" s="99">
        <v>44305.0</v>
      </c>
      <c r="AJ237" s="100">
        <v>57653.0</v>
      </c>
      <c r="AK237" s="101">
        <v>44307.0</v>
      </c>
      <c r="AL237" s="195">
        <v>44308.0</v>
      </c>
      <c r="AM237" s="102">
        <v>44561.0</v>
      </c>
      <c r="AN237" s="87">
        <v>8.0</v>
      </c>
      <c r="AO237" s="87" t="str">
        <f t="shared" ref="AO237:AO242" si="33">31-22</f>
        <v>9</v>
      </c>
      <c r="AP237" s="87" t="str">
        <f t="shared" si="30"/>
        <v>249</v>
      </c>
      <c r="AQ237" s="87" t="s">
        <v>2979</v>
      </c>
      <c r="AR237" s="104">
        <v>1.494E7</v>
      </c>
      <c r="AS237" s="104">
        <v>1800000.0</v>
      </c>
      <c r="AT237" s="106" t="s">
        <v>2980</v>
      </c>
      <c r="AU237" s="104">
        <v>1.494E7</v>
      </c>
      <c r="AV237" s="107">
        <v>44308.0</v>
      </c>
      <c r="AW237" s="108" t="s">
        <v>2981</v>
      </c>
      <c r="AX237" s="84"/>
      <c r="AY237" s="84"/>
      <c r="AZ237" s="84"/>
      <c r="BA237" s="84"/>
      <c r="BB237" s="84"/>
      <c r="BC237" s="84"/>
      <c r="BD237" s="84"/>
      <c r="BE237" s="84"/>
      <c r="BF237" s="84"/>
      <c r="BG237" s="84"/>
      <c r="BH237" s="84"/>
      <c r="BI237" s="84"/>
      <c r="BJ237" s="84"/>
      <c r="BK237" s="84"/>
      <c r="BL237" s="84"/>
      <c r="BM237" s="84"/>
      <c r="BN237" s="84"/>
      <c r="BO237" s="84"/>
      <c r="BP237" s="84"/>
      <c r="BQ237" s="84"/>
      <c r="BR237" s="84"/>
      <c r="BS237" s="84"/>
      <c r="BT237" s="84"/>
      <c r="BU237" s="132"/>
      <c r="BV237" s="133"/>
      <c r="BW237" s="132"/>
      <c r="BX237" s="134"/>
      <c r="BY237" s="132"/>
      <c r="BZ237" s="132"/>
      <c r="CA237" s="132"/>
      <c r="CB237" s="133"/>
      <c r="CC237" s="114" t="str">
        <f t="shared" si="1"/>
        <v>$ 14,940,000</v>
      </c>
      <c r="CD237" s="115" t="str">
        <f t="shared" si="31"/>
        <v>249</v>
      </c>
      <c r="CE237" s="84"/>
      <c r="CF237" s="102">
        <v>44561.0</v>
      </c>
      <c r="CG237" s="130" t="s">
        <v>136</v>
      </c>
      <c r="CH237" s="103" t="s">
        <v>160</v>
      </c>
      <c r="CI237" s="118" t="s">
        <v>356</v>
      </c>
      <c r="CJ237" s="84"/>
      <c r="CK237" s="84"/>
      <c r="CL237" s="101">
        <v>44307.0</v>
      </c>
      <c r="CM237" s="101">
        <v>44308.0</v>
      </c>
      <c r="CN237" s="119" t="s">
        <v>2982</v>
      </c>
      <c r="CO237" s="120" t="s">
        <v>2983</v>
      </c>
      <c r="CP237" s="121" t="s">
        <v>736</v>
      </c>
      <c r="CQ237" s="89"/>
      <c r="CR237" s="108"/>
      <c r="CS237" s="89"/>
      <c r="CT237" s="102"/>
      <c r="CU237" s="90"/>
      <c r="CV237" s="105"/>
      <c r="CW237" s="102"/>
      <c r="CX237" s="84"/>
      <c r="CY237" s="123" t="s">
        <v>175</v>
      </c>
      <c r="CZ237" s="103" t="s">
        <v>143</v>
      </c>
      <c r="DA237" s="103" t="s">
        <v>144</v>
      </c>
      <c r="DB237" s="103"/>
      <c r="DC237" s="123" t="s">
        <v>146</v>
      </c>
      <c r="DD237" s="84"/>
      <c r="DE237" s="84"/>
      <c r="DF237" s="84"/>
      <c r="DG237" s="84"/>
      <c r="DH237" s="52"/>
      <c r="DI237" s="52"/>
      <c r="DJ237" s="52"/>
      <c r="DK237" s="52"/>
      <c r="DL237" s="52"/>
      <c r="DM237" s="52"/>
    </row>
    <row r="238" ht="25.5" customHeight="1">
      <c r="A238" s="124">
        <v>236.0</v>
      </c>
      <c r="B238" s="86" t="s">
        <v>120</v>
      </c>
      <c r="C238" s="87" t="s">
        <v>2984</v>
      </c>
      <c r="D238" s="88" t="s">
        <v>2985</v>
      </c>
      <c r="E238" s="89" t="s">
        <v>123</v>
      </c>
      <c r="F238" s="89" t="s">
        <v>124</v>
      </c>
      <c r="G238" s="90">
        <v>1.031135483E9</v>
      </c>
      <c r="H238" s="90">
        <v>8.0</v>
      </c>
      <c r="I238" s="89" t="s">
        <v>125</v>
      </c>
      <c r="J238" s="91">
        <v>33564.0</v>
      </c>
      <c r="K238" s="125">
        <v>22.0</v>
      </c>
      <c r="L238" s="139">
        <v>11.0</v>
      </c>
      <c r="M238" s="139">
        <v>1991.0</v>
      </c>
      <c r="N238" s="127" t="s">
        <v>198</v>
      </c>
      <c r="O238" s="87" t="s">
        <v>2986</v>
      </c>
      <c r="P238" s="92" t="s">
        <v>152</v>
      </c>
      <c r="Q238" s="87">
        <v>3.13363394E9</v>
      </c>
      <c r="R238" s="93" t="s">
        <v>2987</v>
      </c>
      <c r="S238" s="93" t="s">
        <v>2987</v>
      </c>
      <c r="T238" s="103" t="s">
        <v>258</v>
      </c>
      <c r="U238" s="92" t="s">
        <v>156</v>
      </c>
      <c r="V238" s="103" t="s">
        <v>157</v>
      </c>
      <c r="W238" s="88">
        <v>3.0</v>
      </c>
      <c r="X238" s="87" t="s">
        <v>158</v>
      </c>
      <c r="Y238" s="130" t="s">
        <v>2578</v>
      </c>
      <c r="Z238" s="130" t="s">
        <v>448</v>
      </c>
      <c r="AA238" s="87" t="s">
        <v>2988</v>
      </c>
      <c r="AB238" s="94" t="s">
        <v>130</v>
      </c>
      <c r="AC238" s="130" t="s">
        <v>161</v>
      </c>
      <c r="AD238" s="87" t="s">
        <v>2989</v>
      </c>
      <c r="AE238" s="95" t="s">
        <v>451</v>
      </c>
      <c r="AF238" s="131" t="s">
        <v>452</v>
      </c>
      <c r="AG238" s="97" t="s">
        <v>2581</v>
      </c>
      <c r="AH238" s="98">
        <v>1.29E8</v>
      </c>
      <c r="AI238" s="99">
        <v>44281.0</v>
      </c>
      <c r="AJ238" s="100">
        <v>56696.0</v>
      </c>
      <c r="AK238" s="101">
        <v>44307.0</v>
      </c>
      <c r="AL238" s="195">
        <v>44308.0</v>
      </c>
      <c r="AM238" s="102">
        <v>44561.0</v>
      </c>
      <c r="AN238" s="87">
        <v>8.0</v>
      </c>
      <c r="AO238" s="87" t="str">
        <f t="shared" si="33"/>
        <v>9</v>
      </c>
      <c r="AP238" s="87" t="str">
        <f t="shared" si="30"/>
        <v>249</v>
      </c>
      <c r="AQ238" s="87" t="s">
        <v>2979</v>
      </c>
      <c r="AR238" s="104">
        <v>3.569E7</v>
      </c>
      <c r="AS238" s="104">
        <v>4300000.0</v>
      </c>
      <c r="AT238" s="106" t="s">
        <v>2990</v>
      </c>
      <c r="AU238" s="104">
        <v>3.569E7</v>
      </c>
      <c r="AV238" s="107">
        <v>44308.0</v>
      </c>
      <c r="AW238" s="108" t="s">
        <v>2991</v>
      </c>
      <c r="AX238" s="84"/>
      <c r="AY238" s="84"/>
      <c r="AZ238" s="84"/>
      <c r="BA238" s="84"/>
      <c r="BB238" s="84"/>
      <c r="BC238" s="84"/>
      <c r="BD238" s="84"/>
      <c r="BE238" s="84"/>
      <c r="BF238" s="84"/>
      <c r="BG238" s="84"/>
      <c r="BH238" s="84"/>
      <c r="BI238" s="84"/>
      <c r="BJ238" s="84"/>
      <c r="BK238" s="84"/>
      <c r="BL238" s="84"/>
      <c r="BM238" s="84"/>
      <c r="BN238" s="84"/>
      <c r="BO238" s="84"/>
      <c r="BP238" s="84"/>
      <c r="BQ238" s="84"/>
      <c r="BR238" s="84"/>
      <c r="BS238" s="84"/>
      <c r="BT238" s="84"/>
      <c r="BU238" s="132"/>
      <c r="BV238" s="133"/>
      <c r="BW238" s="132"/>
      <c r="BX238" s="134"/>
      <c r="BY238" s="132"/>
      <c r="BZ238" s="132"/>
      <c r="CA238" s="132"/>
      <c r="CB238" s="133"/>
      <c r="CC238" s="114" t="str">
        <f t="shared" si="1"/>
        <v>$ 35,690,000</v>
      </c>
      <c r="CD238" s="115" t="str">
        <f t="shared" si="31"/>
        <v>249</v>
      </c>
      <c r="CE238" s="84"/>
      <c r="CF238" s="102">
        <v>44561.0</v>
      </c>
      <c r="CG238" s="130" t="s">
        <v>136</v>
      </c>
      <c r="CH238" s="103" t="s">
        <v>448</v>
      </c>
      <c r="CI238" s="118" t="s">
        <v>455</v>
      </c>
      <c r="CJ238" s="84"/>
      <c r="CK238" s="84"/>
      <c r="CL238" s="101">
        <v>44307.0</v>
      </c>
      <c r="CM238" s="101">
        <v>44308.0</v>
      </c>
      <c r="CN238" s="119" t="s">
        <v>2992</v>
      </c>
      <c r="CO238" s="120" t="s">
        <v>2993</v>
      </c>
      <c r="CP238" s="121" t="s">
        <v>309</v>
      </c>
      <c r="CQ238" s="89"/>
      <c r="CR238" s="108"/>
      <c r="CS238" s="89"/>
      <c r="CT238" s="102"/>
      <c r="CU238" s="90"/>
      <c r="CV238" s="105"/>
      <c r="CW238" s="102"/>
      <c r="CX238" s="84"/>
      <c r="CY238" s="123" t="s">
        <v>175</v>
      </c>
      <c r="CZ238" s="103" t="s">
        <v>143</v>
      </c>
      <c r="DA238" s="103" t="s">
        <v>144</v>
      </c>
      <c r="DB238" s="103"/>
      <c r="DC238" s="123" t="s">
        <v>146</v>
      </c>
      <c r="DD238" s="84"/>
      <c r="DE238" s="84"/>
      <c r="DF238" s="84"/>
      <c r="DG238" s="84"/>
      <c r="DH238" s="52"/>
      <c r="DI238" s="52"/>
      <c r="DJ238" s="52"/>
      <c r="DK238" s="52"/>
      <c r="DL238" s="52"/>
      <c r="DM238" s="52"/>
    </row>
    <row r="239" ht="25.5" customHeight="1">
      <c r="A239" s="124">
        <v>237.0</v>
      </c>
      <c r="B239" s="86" t="s">
        <v>120</v>
      </c>
      <c r="C239" s="87" t="s">
        <v>2994</v>
      </c>
      <c r="D239" s="88" t="s">
        <v>2995</v>
      </c>
      <c r="E239" s="89" t="s">
        <v>123</v>
      </c>
      <c r="F239" s="89" t="s">
        <v>124</v>
      </c>
      <c r="G239" s="90">
        <v>1.022990385E9</v>
      </c>
      <c r="H239" s="90">
        <v>8.0</v>
      </c>
      <c r="I239" s="89" t="s">
        <v>125</v>
      </c>
      <c r="J239" s="91">
        <v>34259.0</v>
      </c>
      <c r="K239" s="125">
        <v>17.0</v>
      </c>
      <c r="L239" s="139">
        <v>10.0</v>
      </c>
      <c r="M239" s="139">
        <v>1993.0</v>
      </c>
      <c r="N239" s="127" t="s">
        <v>198</v>
      </c>
      <c r="O239" s="87" t="s">
        <v>2996</v>
      </c>
      <c r="P239" s="92" t="s">
        <v>127</v>
      </c>
      <c r="Q239" s="87">
        <v>3.194843886E9</v>
      </c>
      <c r="R239" s="93" t="s">
        <v>2997</v>
      </c>
      <c r="S239" s="177" t="s">
        <v>2998</v>
      </c>
      <c r="T239" s="103" t="s">
        <v>183</v>
      </c>
      <c r="U239" s="92" t="s">
        <v>272</v>
      </c>
      <c r="V239" s="103" t="s">
        <v>157</v>
      </c>
      <c r="W239" s="88">
        <v>2.0</v>
      </c>
      <c r="X239" s="87" t="s">
        <v>158</v>
      </c>
      <c r="Y239" s="130" t="s">
        <v>1282</v>
      </c>
      <c r="Z239" s="130" t="s">
        <v>479</v>
      </c>
      <c r="AA239" s="87" t="s">
        <v>2999</v>
      </c>
      <c r="AB239" s="94" t="s">
        <v>130</v>
      </c>
      <c r="AC239" s="130" t="s">
        <v>161</v>
      </c>
      <c r="AD239" s="87" t="s">
        <v>3000</v>
      </c>
      <c r="AE239" s="95" t="s">
        <v>1871</v>
      </c>
      <c r="AF239" s="131" t="s">
        <v>1872</v>
      </c>
      <c r="AG239" s="97" t="s">
        <v>3001</v>
      </c>
      <c r="AH239" s="98">
        <v>5.0E7</v>
      </c>
      <c r="AI239" s="99">
        <v>44307.0</v>
      </c>
      <c r="AJ239" s="100">
        <v>56433.0</v>
      </c>
      <c r="AK239" s="101">
        <v>44307.0</v>
      </c>
      <c r="AL239" s="195">
        <v>44308.0</v>
      </c>
      <c r="AM239" s="102">
        <v>44561.0</v>
      </c>
      <c r="AN239" s="87">
        <v>8.0</v>
      </c>
      <c r="AO239" s="87" t="str">
        <f t="shared" si="33"/>
        <v>9</v>
      </c>
      <c r="AP239" s="87" t="str">
        <f t="shared" si="30"/>
        <v>249</v>
      </c>
      <c r="AQ239" s="87" t="s">
        <v>2979</v>
      </c>
      <c r="AR239" s="104">
        <v>4.15E7</v>
      </c>
      <c r="AS239" s="104">
        <v>5000000.0</v>
      </c>
      <c r="AT239" s="106" t="s">
        <v>3002</v>
      </c>
      <c r="AU239" s="104">
        <v>4.15E7</v>
      </c>
      <c r="AV239" s="107">
        <v>44308.0</v>
      </c>
      <c r="AW239" s="108" t="s">
        <v>3003</v>
      </c>
      <c r="AX239" s="84"/>
      <c r="AY239" s="84"/>
      <c r="AZ239" s="84"/>
      <c r="BA239" s="84"/>
      <c r="BB239" s="84"/>
      <c r="BC239" s="84"/>
      <c r="BD239" s="84"/>
      <c r="BE239" s="84"/>
      <c r="BF239" s="84"/>
      <c r="BG239" s="84"/>
      <c r="BH239" s="84"/>
      <c r="BI239" s="84"/>
      <c r="BJ239" s="84"/>
      <c r="BK239" s="84"/>
      <c r="BL239" s="84"/>
      <c r="BM239" s="84"/>
      <c r="BN239" s="84"/>
      <c r="BO239" s="84"/>
      <c r="BP239" s="84"/>
      <c r="BQ239" s="84"/>
      <c r="BR239" s="84"/>
      <c r="BS239" s="84"/>
      <c r="BT239" s="84"/>
      <c r="BU239" s="132"/>
      <c r="BV239" s="133"/>
      <c r="BW239" s="132"/>
      <c r="BX239" s="134"/>
      <c r="BY239" s="132"/>
      <c r="BZ239" s="132"/>
      <c r="CA239" s="132"/>
      <c r="CB239" s="133"/>
      <c r="CC239" s="114" t="str">
        <f t="shared" si="1"/>
        <v>$ 41,500,000</v>
      </c>
      <c r="CD239" s="115" t="str">
        <f t="shared" si="31"/>
        <v>249</v>
      </c>
      <c r="CE239" s="84"/>
      <c r="CF239" s="102">
        <v>44561.0</v>
      </c>
      <c r="CG239" s="130" t="s">
        <v>136</v>
      </c>
      <c r="CH239" s="103" t="s">
        <v>479</v>
      </c>
      <c r="CI239" s="118" t="s">
        <v>574</v>
      </c>
      <c r="CJ239" s="84"/>
      <c r="CK239" s="84"/>
      <c r="CL239" s="101">
        <v>44307.0</v>
      </c>
      <c r="CM239" s="101">
        <v>44308.0</v>
      </c>
      <c r="CN239" s="119" t="s">
        <v>3004</v>
      </c>
      <c r="CO239" s="120" t="s">
        <v>3005</v>
      </c>
      <c r="CP239" s="121" t="s">
        <v>608</v>
      </c>
      <c r="CQ239" s="89"/>
      <c r="CR239" s="108"/>
      <c r="CS239" s="89"/>
      <c r="CT239" s="102"/>
      <c r="CU239" s="90"/>
      <c r="CV239" s="105"/>
      <c r="CW239" s="102"/>
      <c r="CX239" s="84"/>
      <c r="CY239" s="123" t="s">
        <v>175</v>
      </c>
      <c r="CZ239" s="103" t="s">
        <v>143</v>
      </c>
      <c r="DA239" s="103" t="s">
        <v>144</v>
      </c>
      <c r="DB239" s="103"/>
      <c r="DC239" s="123" t="s">
        <v>146</v>
      </c>
      <c r="DD239" s="84"/>
      <c r="DE239" s="84"/>
      <c r="DF239" s="84"/>
      <c r="DG239" s="84"/>
      <c r="DH239" s="52"/>
      <c r="DI239" s="52"/>
      <c r="DJ239" s="52"/>
      <c r="DK239" s="52"/>
      <c r="DL239" s="52"/>
      <c r="DM239" s="52"/>
    </row>
    <row r="240" ht="25.5" customHeight="1">
      <c r="A240" s="124">
        <v>238.0</v>
      </c>
      <c r="B240" s="86" t="s">
        <v>120</v>
      </c>
      <c r="C240" s="87" t="s">
        <v>3006</v>
      </c>
      <c r="D240" s="142" t="s">
        <v>3007</v>
      </c>
      <c r="E240" s="89" t="s">
        <v>123</v>
      </c>
      <c r="F240" s="89" t="s">
        <v>124</v>
      </c>
      <c r="G240" s="90">
        <v>1.022947829E9</v>
      </c>
      <c r="H240" s="90">
        <v>4.0</v>
      </c>
      <c r="I240" s="89" t="s">
        <v>125</v>
      </c>
      <c r="J240" s="91">
        <v>32512.0</v>
      </c>
      <c r="K240" s="125">
        <v>4.0</v>
      </c>
      <c r="L240" s="139">
        <v>1.0</v>
      </c>
      <c r="M240" s="139">
        <v>1989.0</v>
      </c>
      <c r="N240" s="89" t="s">
        <v>198</v>
      </c>
      <c r="O240" s="87" t="s">
        <v>3008</v>
      </c>
      <c r="P240" s="92" t="s">
        <v>127</v>
      </c>
      <c r="Q240" s="87">
        <v>3.114693073E9</v>
      </c>
      <c r="R240" s="93" t="s">
        <v>3009</v>
      </c>
      <c r="S240" s="93" t="s">
        <v>441</v>
      </c>
      <c r="T240" s="103" t="s">
        <v>183</v>
      </c>
      <c r="U240" s="92" t="s">
        <v>184</v>
      </c>
      <c r="V240" s="103" t="s">
        <v>157</v>
      </c>
      <c r="W240" s="88">
        <v>1.0</v>
      </c>
      <c r="X240" s="87" t="s">
        <v>218</v>
      </c>
      <c r="Y240" s="130" t="s">
        <v>3010</v>
      </c>
      <c r="Z240" s="130" t="s">
        <v>324</v>
      </c>
      <c r="AA240" s="87" t="s">
        <v>3011</v>
      </c>
      <c r="AB240" s="94" t="s">
        <v>130</v>
      </c>
      <c r="AC240" s="130" t="s">
        <v>161</v>
      </c>
      <c r="AD240" s="87" t="s">
        <v>3012</v>
      </c>
      <c r="AE240" s="95" t="s">
        <v>163</v>
      </c>
      <c r="AF240" s="131" t="s">
        <v>164</v>
      </c>
      <c r="AG240" s="97" t="s">
        <v>3013</v>
      </c>
      <c r="AH240" s="98">
        <v>2.7E7</v>
      </c>
      <c r="AI240" s="99">
        <v>44307.0</v>
      </c>
      <c r="AJ240" s="100">
        <v>56808.0</v>
      </c>
      <c r="AK240" s="101">
        <v>44307.0</v>
      </c>
      <c r="AL240" s="195">
        <v>44308.0</v>
      </c>
      <c r="AM240" s="102">
        <v>44561.0</v>
      </c>
      <c r="AN240" s="87">
        <v>8.0</v>
      </c>
      <c r="AO240" s="87" t="str">
        <f t="shared" si="33"/>
        <v>9</v>
      </c>
      <c r="AP240" s="87" t="str">
        <f t="shared" si="30"/>
        <v>249</v>
      </c>
      <c r="AQ240" s="87" t="s">
        <v>2979</v>
      </c>
      <c r="AR240" s="104">
        <v>2.241E7</v>
      </c>
      <c r="AS240" s="104">
        <v>2700000.0</v>
      </c>
      <c r="AT240" s="106" t="s">
        <v>3014</v>
      </c>
      <c r="AU240" s="104">
        <v>2.241E7</v>
      </c>
      <c r="AV240" s="107">
        <v>44308.0</v>
      </c>
      <c r="AW240" s="108" t="s">
        <v>3015</v>
      </c>
      <c r="AX240" s="145" t="s">
        <v>209</v>
      </c>
      <c r="AY240" s="102">
        <v>44512.0</v>
      </c>
      <c r="AZ240" s="146"/>
      <c r="BA240" s="146"/>
      <c r="BB240" s="146"/>
      <c r="BC240" s="146"/>
      <c r="BD240" s="146"/>
      <c r="BE240" s="146"/>
      <c r="BF240" s="146"/>
      <c r="BG240" s="146"/>
      <c r="BH240" s="146"/>
      <c r="BI240" s="146"/>
      <c r="BJ240" s="192">
        <v>44561.0</v>
      </c>
      <c r="BK240" s="146"/>
      <c r="BL240" s="146"/>
      <c r="BM240" s="146"/>
      <c r="BN240" s="146"/>
      <c r="BO240" s="146"/>
      <c r="BP240" s="146"/>
      <c r="BQ240" s="146"/>
      <c r="BR240" s="146"/>
      <c r="BS240" s="146"/>
      <c r="BT240" s="146"/>
      <c r="BU240" s="109"/>
      <c r="BV240" s="110"/>
      <c r="BW240" s="109"/>
      <c r="BX240" s="109"/>
      <c r="BY240" s="111"/>
      <c r="BZ240" s="112"/>
      <c r="CA240" s="113"/>
      <c r="CB240" s="157"/>
      <c r="CC240" s="114" t="str">
        <f t="shared" si="1"/>
        <v>$ 22,410,000</v>
      </c>
      <c r="CD240" s="115" t="str">
        <f t="shared" si="31"/>
        <v>249</v>
      </c>
      <c r="CE240" s="84"/>
      <c r="CF240" s="159">
        <v>44561.0</v>
      </c>
      <c r="CG240" s="130" t="s">
        <v>136</v>
      </c>
      <c r="CH240" s="103" t="s">
        <v>324</v>
      </c>
      <c r="CI240" s="118" t="s">
        <v>525</v>
      </c>
      <c r="CJ240" s="84"/>
      <c r="CK240" s="84"/>
      <c r="CL240" s="101">
        <v>44307.0</v>
      </c>
      <c r="CM240" s="101">
        <v>44308.0</v>
      </c>
      <c r="CN240" s="119" t="s">
        <v>3016</v>
      </c>
      <c r="CO240" s="120" t="s">
        <v>3017</v>
      </c>
      <c r="CP240" s="121" t="s">
        <v>608</v>
      </c>
      <c r="CQ240" s="89" t="s">
        <v>3018</v>
      </c>
      <c r="CR240" s="108">
        <v>5.3130501E7</v>
      </c>
      <c r="CS240" s="89" t="s">
        <v>3007</v>
      </c>
      <c r="CT240" s="102">
        <v>44516.0</v>
      </c>
      <c r="CU240" s="185">
        <v>1007.0</v>
      </c>
      <c r="CV240" s="105">
        <v>4050000.0</v>
      </c>
      <c r="CW240" s="102">
        <v>44517.0</v>
      </c>
      <c r="CX240" s="84"/>
      <c r="CY240" s="123" t="s">
        <v>175</v>
      </c>
      <c r="CZ240" s="103" t="s">
        <v>143</v>
      </c>
      <c r="DA240" s="103" t="s">
        <v>144</v>
      </c>
      <c r="DB240" s="103"/>
      <c r="DC240" s="123" t="s">
        <v>146</v>
      </c>
      <c r="DD240" s="84"/>
      <c r="DE240" s="84"/>
      <c r="DF240" s="84"/>
      <c r="DG240" s="84"/>
      <c r="DH240" s="52"/>
      <c r="DI240" s="52"/>
      <c r="DJ240" s="52"/>
      <c r="DK240" s="52"/>
      <c r="DL240" s="52"/>
      <c r="DM240" s="52"/>
    </row>
    <row r="241" ht="25.5" customHeight="1">
      <c r="A241" s="124">
        <v>239.0</v>
      </c>
      <c r="B241" s="86" t="s">
        <v>120</v>
      </c>
      <c r="C241" s="87" t="s">
        <v>3019</v>
      </c>
      <c r="D241" s="88" t="s">
        <v>3020</v>
      </c>
      <c r="E241" s="89" t="s">
        <v>123</v>
      </c>
      <c r="F241" s="89" t="s">
        <v>124</v>
      </c>
      <c r="G241" s="90">
        <v>1.022968849E9</v>
      </c>
      <c r="H241" s="90">
        <v>1.0</v>
      </c>
      <c r="I241" s="89" t="s">
        <v>149</v>
      </c>
      <c r="J241" s="91">
        <v>33413.0</v>
      </c>
      <c r="K241" s="125">
        <v>24.0</v>
      </c>
      <c r="L241" s="139">
        <v>6.0</v>
      </c>
      <c r="M241" s="139">
        <v>1991.0</v>
      </c>
      <c r="N241" s="89" t="s">
        <v>198</v>
      </c>
      <c r="O241" s="87" t="s">
        <v>3021</v>
      </c>
      <c r="P241" s="92" t="s">
        <v>127</v>
      </c>
      <c r="Q241" s="87">
        <v>3.112412411E9</v>
      </c>
      <c r="R241" s="93" t="s">
        <v>3022</v>
      </c>
      <c r="S241" s="93" t="s">
        <v>3023</v>
      </c>
      <c r="T241" s="103" t="s">
        <v>183</v>
      </c>
      <c r="U241" s="92" t="s">
        <v>156</v>
      </c>
      <c r="V241" s="103" t="s">
        <v>157</v>
      </c>
      <c r="W241" s="88">
        <v>3.0</v>
      </c>
      <c r="X241" s="87" t="s">
        <v>158</v>
      </c>
      <c r="Y241" s="130" t="s">
        <v>3024</v>
      </c>
      <c r="Z241" s="130" t="s">
        <v>1182</v>
      </c>
      <c r="AA241" s="87" t="s">
        <v>3025</v>
      </c>
      <c r="AB241" s="94" t="s">
        <v>130</v>
      </c>
      <c r="AC241" s="130" t="s">
        <v>161</v>
      </c>
      <c r="AD241" s="87" t="s">
        <v>3026</v>
      </c>
      <c r="AE241" s="95" t="s">
        <v>1185</v>
      </c>
      <c r="AF241" s="131" t="s">
        <v>1186</v>
      </c>
      <c r="AG241" s="97" t="s">
        <v>3027</v>
      </c>
      <c r="AH241" s="98">
        <v>3.9285E7</v>
      </c>
      <c r="AI241" s="99">
        <v>44295.0</v>
      </c>
      <c r="AJ241" s="100">
        <v>57854.0</v>
      </c>
      <c r="AK241" s="101">
        <v>44307.0</v>
      </c>
      <c r="AL241" s="195">
        <v>44308.0</v>
      </c>
      <c r="AM241" s="102">
        <v>44561.0</v>
      </c>
      <c r="AN241" s="87">
        <v>8.0</v>
      </c>
      <c r="AO241" s="87" t="str">
        <f t="shared" si="33"/>
        <v>9</v>
      </c>
      <c r="AP241" s="87" t="str">
        <f t="shared" si="30"/>
        <v>249</v>
      </c>
      <c r="AQ241" s="87" t="s">
        <v>2979</v>
      </c>
      <c r="AR241" s="104">
        <v>3.62295E7</v>
      </c>
      <c r="AS241" s="104">
        <v>4365000.0</v>
      </c>
      <c r="AT241" s="106" t="s">
        <v>3028</v>
      </c>
      <c r="AU241" s="104">
        <v>3.62295E7</v>
      </c>
      <c r="AV241" s="107">
        <v>44308.0</v>
      </c>
      <c r="AW241" s="108" t="s">
        <v>3029</v>
      </c>
      <c r="AX241" s="84"/>
      <c r="AY241" s="84"/>
      <c r="AZ241" s="84"/>
      <c r="BA241" s="84"/>
      <c r="BB241" s="84"/>
      <c r="BC241" s="84"/>
      <c r="BD241" s="84"/>
      <c r="BE241" s="84"/>
      <c r="BF241" s="84"/>
      <c r="BG241" s="84"/>
      <c r="BH241" s="84"/>
      <c r="BI241" s="84"/>
      <c r="BJ241" s="84"/>
      <c r="BK241" s="84"/>
      <c r="BL241" s="84"/>
      <c r="BM241" s="84"/>
      <c r="BN241" s="84"/>
      <c r="BO241" s="84"/>
      <c r="BP241" s="84"/>
      <c r="BQ241" s="84"/>
      <c r="BR241" s="84"/>
      <c r="BS241" s="84"/>
      <c r="BT241" s="84"/>
      <c r="BU241" s="132" t="s">
        <v>168</v>
      </c>
      <c r="BV241" s="133">
        <v>44561.0</v>
      </c>
      <c r="BW241" s="132">
        <v>65517.0</v>
      </c>
      <c r="BX241" s="134">
        <v>1455000.0</v>
      </c>
      <c r="BY241" s="132">
        <v>1083.0</v>
      </c>
      <c r="BZ241" s="132">
        <v>1246.0</v>
      </c>
      <c r="CA241" s="132">
        <v>10.0</v>
      </c>
      <c r="CB241" s="133">
        <v>44571.0</v>
      </c>
      <c r="CC241" s="114" t="str">
        <f t="shared" si="1"/>
        <v>$ 36,229,500</v>
      </c>
      <c r="CD241" s="115" t="str">
        <f t="shared" si="31"/>
        <v>259</v>
      </c>
      <c r="CE241" s="84"/>
      <c r="CF241" s="141">
        <v>44571.0</v>
      </c>
      <c r="CG241" s="130" t="s">
        <v>169</v>
      </c>
      <c r="CH241" s="103" t="s">
        <v>1182</v>
      </c>
      <c r="CI241" s="118" t="s">
        <v>2930</v>
      </c>
      <c r="CJ241" s="84"/>
      <c r="CK241" s="84"/>
      <c r="CL241" s="101">
        <v>44307.0</v>
      </c>
      <c r="CM241" s="101">
        <v>44308.0</v>
      </c>
      <c r="CN241" s="119" t="s">
        <v>3030</v>
      </c>
      <c r="CO241" s="120" t="s">
        <v>3031</v>
      </c>
      <c r="CP241" s="121" t="s">
        <v>1123</v>
      </c>
      <c r="CQ241" s="89"/>
      <c r="CR241" s="108"/>
      <c r="CS241" s="89"/>
      <c r="CT241" s="102"/>
      <c r="CU241" s="90"/>
      <c r="CV241" s="105"/>
      <c r="CW241" s="102"/>
      <c r="CX241" s="84"/>
      <c r="CY241" s="123" t="s">
        <v>175</v>
      </c>
      <c r="CZ241" s="103" t="s">
        <v>143</v>
      </c>
      <c r="DA241" s="103" t="s">
        <v>144</v>
      </c>
      <c r="DB241" s="103"/>
      <c r="DC241" s="123" t="s">
        <v>146</v>
      </c>
      <c r="DD241" s="84"/>
      <c r="DE241" s="84"/>
      <c r="DF241" s="84"/>
      <c r="DG241" s="84"/>
      <c r="DH241" s="52"/>
      <c r="DI241" s="52"/>
      <c r="DJ241" s="52"/>
      <c r="DK241" s="52"/>
      <c r="DL241" s="52"/>
      <c r="DM241" s="52"/>
    </row>
    <row r="242" ht="25.5" customHeight="1">
      <c r="A242" s="124">
        <v>240.0</v>
      </c>
      <c r="B242" s="86" t="s">
        <v>120</v>
      </c>
      <c r="C242" s="87" t="s">
        <v>3032</v>
      </c>
      <c r="D242" s="88" t="s">
        <v>3033</v>
      </c>
      <c r="E242" s="89" t="s">
        <v>123</v>
      </c>
      <c r="F242" s="89" t="s">
        <v>124</v>
      </c>
      <c r="G242" s="90">
        <v>5.2019133E7</v>
      </c>
      <c r="H242" s="90">
        <v>4.0</v>
      </c>
      <c r="I242" s="89" t="s">
        <v>125</v>
      </c>
      <c r="J242" s="91">
        <v>26041.0</v>
      </c>
      <c r="K242" s="125">
        <v>18.0</v>
      </c>
      <c r="L242" s="139">
        <v>4.0</v>
      </c>
      <c r="M242" s="139">
        <v>1971.0</v>
      </c>
      <c r="N242" s="89" t="s">
        <v>198</v>
      </c>
      <c r="O242" s="87" t="s">
        <v>3034</v>
      </c>
      <c r="P242" s="92" t="s">
        <v>200</v>
      </c>
      <c r="Q242" s="87">
        <v>3.213113267E9</v>
      </c>
      <c r="R242" s="93" t="s">
        <v>3035</v>
      </c>
      <c r="S242" s="93" t="s">
        <v>3036</v>
      </c>
      <c r="T242" s="103" t="s">
        <v>183</v>
      </c>
      <c r="U242" s="92" t="s">
        <v>233</v>
      </c>
      <c r="V242" s="103" t="s">
        <v>157</v>
      </c>
      <c r="W242" s="88">
        <v>3.0</v>
      </c>
      <c r="X242" s="87" t="s">
        <v>158</v>
      </c>
      <c r="Y242" s="130" t="s">
        <v>3037</v>
      </c>
      <c r="Z242" s="130" t="s">
        <v>448</v>
      </c>
      <c r="AA242" s="87" t="s">
        <v>3038</v>
      </c>
      <c r="AB242" s="94" t="s">
        <v>130</v>
      </c>
      <c r="AC242" s="130" t="s">
        <v>161</v>
      </c>
      <c r="AD242" s="87" t="s">
        <v>3039</v>
      </c>
      <c r="AE242" s="95" t="s">
        <v>451</v>
      </c>
      <c r="AF242" s="131" t="s">
        <v>452</v>
      </c>
      <c r="AG242" s="97" t="s">
        <v>3040</v>
      </c>
      <c r="AH242" s="98">
        <v>1.29E8</v>
      </c>
      <c r="AI242" s="99">
        <v>44272.0</v>
      </c>
      <c r="AJ242" s="100">
        <v>56694.0</v>
      </c>
      <c r="AK242" s="101">
        <v>44307.0</v>
      </c>
      <c r="AL242" s="195">
        <v>44308.0</v>
      </c>
      <c r="AM242" s="102">
        <v>44561.0</v>
      </c>
      <c r="AN242" s="87">
        <v>8.0</v>
      </c>
      <c r="AO242" s="87" t="str">
        <f t="shared" si="33"/>
        <v>9</v>
      </c>
      <c r="AP242" s="87" t="str">
        <f t="shared" si="30"/>
        <v>249</v>
      </c>
      <c r="AQ242" s="87" t="s">
        <v>2979</v>
      </c>
      <c r="AR242" s="104">
        <v>3.5689997E7</v>
      </c>
      <c r="AS242" s="104">
        <v>4300000.0</v>
      </c>
      <c r="AT242" s="106" t="s">
        <v>3041</v>
      </c>
      <c r="AU242" s="104">
        <v>3.5689997E7</v>
      </c>
      <c r="AV242" s="107">
        <v>44308.0</v>
      </c>
      <c r="AW242" s="108" t="s">
        <v>3042</v>
      </c>
      <c r="AX242" s="84"/>
      <c r="AY242" s="84"/>
      <c r="AZ242" s="84"/>
      <c r="BA242" s="84"/>
      <c r="BB242" s="84"/>
      <c r="BC242" s="84"/>
      <c r="BD242" s="84"/>
      <c r="BE242" s="84"/>
      <c r="BF242" s="84"/>
      <c r="BG242" s="84"/>
      <c r="BH242" s="84"/>
      <c r="BI242" s="84"/>
      <c r="BJ242" s="84"/>
      <c r="BK242" s="84"/>
      <c r="BL242" s="84"/>
      <c r="BM242" s="84"/>
      <c r="BN242" s="84"/>
      <c r="BO242" s="84"/>
      <c r="BP242" s="84"/>
      <c r="BQ242" s="84"/>
      <c r="BR242" s="84"/>
      <c r="BS242" s="84"/>
      <c r="BT242" s="84"/>
      <c r="BU242" s="132"/>
      <c r="BV242" s="133"/>
      <c r="BW242" s="132"/>
      <c r="BX242" s="134"/>
      <c r="BY242" s="132"/>
      <c r="BZ242" s="132"/>
      <c r="CA242" s="132"/>
      <c r="CB242" s="133"/>
      <c r="CC242" s="114" t="str">
        <f t="shared" si="1"/>
        <v>$ 35,689,997</v>
      </c>
      <c r="CD242" s="115" t="str">
        <f t="shared" si="31"/>
        <v>248</v>
      </c>
      <c r="CE242" s="84"/>
      <c r="CF242" s="102">
        <v>44561.0</v>
      </c>
      <c r="CG242" s="117" t="s">
        <v>136</v>
      </c>
      <c r="CH242" s="103" t="s">
        <v>448</v>
      </c>
      <c r="CI242" s="118" t="s">
        <v>3043</v>
      </c>
      <c r="CJ242" s="84"/>
      <c r="CK242" s="84"/>
      <c r="CL242" s="101">
        <v>44307.0</v>
      </c>
      <c r="CM242" s="101">
        <v>44308.0</v>
      </c>
      <c r="CN242" s="119" t="s">
        <v>3044</v>
      </c>
      <c r="CO242" s="120" t="s">
        <v>3045</v>
      </c>
      <c r="CP242" s="121" t="s">
        <v>1123</v>
      </c>
      <c r="CQ242" s="89"/>
      <c r="CR242" s="108"/>
      <c r="CS242" s="89"/>
      <c r="CT242" s="102"/>
      <c r="CU242" s="90"/>
      <c r="CV242" s="105"/>
      <c r="CW242" s="102"/>
      <c r="CX242" s="84"/>
      <c r="CY242" s="123" t="s">
        <v>175</v>
      </c>
      <c r="CZ242" s="103" t="s">
        <v>143</v>
      </c>
      <c r="DA242" s="103" t="s">
        <v>144</v>
      </c>
      <c r="DB242" s="103"/>
      <c r="DC242" s="123" t="s">
        <v>146</v>
      </c>
      <c r="DD242" s="84"/>
      <c r="DE242" s="84"/>
      <c r="DF242" s="84"/>
      <c r="DG242" s="84"/>
      <c r="DH242" s="52"/>
      <c r="DI242" s="52"/>
      <c r="DJ242" s="52"/>
      <c r="DK242" s="52"/>
      <c r="DL242" s="52"/>
      <c r="DM242" s="52"/>
    </row>
    <row r="243" ht="25.5" customHeight="1">
      <c r="A243" s="124">
        <v>241.0</v>
      </c>
      <c r="B243" s="86" t="s">
        <v>120</v>
      </c>
      <c r="C243" s="87" t="s">
        <v>3046</v>
      </c>
      <c r="D243" s="88" t="s">
        <v>3047</v>
      </c>
      <c r="E243" s="89" t="s">
        <v>123</v>
      </c>
      <c r="F243" s="89" t="s">
        <v>124</v>
      </c>
      <c r="G243" s="90">
        <v>5.3042369E7</v>
      </c>
      <c r="H243" s="90">
        <v>5.0</v>
      </c>
      <c r="I243" s="89" t="s">
        <v>125</v>
      </c>
      <c r="J243" s="91">
        <v>31306.0</v>
      </c>
      <c r="K243" s="125">
        <v>16.0</v>
      </c>
      <c r="L243" s="139">
        <v>9.0</v>
      </c>
      <c r="M243" s="139">
        <v>1985.0</v>
      </c>
      <c r="N243" s="89" t="s">
        <v>198</v>
      </c>
      <c r="O243" s="87" t="s">
        <v>3048</v>
      </c>
      <c r="P243" s="92" t="s">
        <v>127</v>
      </c>
      <c r="Q243" s="87">
        <v>3.143841338E9</v>
      </c>
      <c r="R243" s="93" t="s">
        <v>3049</v>
      </c>
      <c r="S243" s="93" t="s">
        <v>1294</v>
      </c>
      <c r="T243" s="103" t="s">
        <v>183</v>
      </c>
      <c r="U243" s="87" t="s">
        <v>272</v>
      </c>
      <c r="V243" s="103" t="s">
        <v>157</v>
      </c>
      <c r="W243" s="88">
        <v>4.0</v>
      </c>
      <c r="X243" s="87" t="s">
        <v>741</v>
      </c>
      <c r="Y243" s="130" t="s">
        <v>741</v>
      </c>
      <c r="Z243" s="130" t="s">
        <v>697</v>
      </c>
      <c r="AA243" s="87" t="s">
        <v>3050</v>
      </c>
      <c r="AB243" s="94" t="s">
        <v>130</v>
      </c>
      <c r="AC243" s="130" t="s">
        <v>161</v>
      </c>
      <c r="AD243" s="87" t="s">
        <v>2140</v>
      </c>
      <c r="AE243" s="95" t="s">
        <v>286</v>
      </c>
      <c r="AF243" s="131" t="s">
        <v>287</v>
      </c>
      <c r="AG243" s="97" t="s">
        <v>2153</v>
      </c>
      <c r="AH243" s="98">
        <v>3.762E8</v>
      </c>
      <c r="AI243" s="99">
        <v>44274.0</v>
      </c>
      <c r="AJ243" s="100">
        <v>57836.0</v>
      </c>
      <c r="AK243" s="101">
        <v>44307.0</v>
      </c>
      <c r="AL243" s="195">
        <v>44309.0</v>
      </c>
      <c r="AM243" s="102">
        <v>44561.0</v>
      </c>
      <c r="AN243" s="87">
        <v>8.0</v>
      </c>
      <c r="AO243" s="87" t="str">
        <f t="shared" ref="AO243:AO244" si="34">31-23</f>
        <v>8</v>
      </c>
      <c r="AP243" s="87" t="str">
        <f t="shared" si="30"/>
        <v>248</v>
      </c>
      <c r="AQ243" s="87" t="s">
        <v>3051</v>
      </c>
      <c r="AR243" s="104">
        <v>1.8186666E7</v>
      </c>
      <c r="AS243" s="104">
        <v>2200000.0</v>
      </c>
      <c r="AT243" s="106" t="s">
        <v>3052</v>
      </c>
      <c r="AU243" s="104">
        <v>1.8186666E7</v>
      </c>
      <c r="AV243" s="107">
        <v>44308.0</v>
      </c>
      <c r="AW243" s="108" t="s">
        <v>3053</v>
      </c>
      <c r="AX243" s="84"/>
      <c r="AY243" s="84"/>
      <c r="AZ243" s="84"/>
      <c r="BA243" s="84"/>
      <c r="BB243" s="84"/>
      <c r="BC243" s="84"/>
      <c r="BD243" s="84"/>
      <c r="BE243" s="84"/>
      <c r="BF243" s="84"/>
      <c r="BG243" s="84"/>
      <c r="BH243" s="84"/>
      <c r="BI243" s="84"/>
      <c r="BJ243" s="84"/>
      <c r="BK243" s="84"/>
      <c r="BL243" s="84"/>
      <c r="BM243" s="84"/>
      <c r="BN243" s="84"/>
      <c r="BO243" s="84"/>
      <c r="BP243" s="84"/>
      <c r="BQ243" s="84"/>
      <c r="BR243" s="84"/>
      <c r="BS243" s="84"/>
      <c r="BT243" s="84"/>
      <c r="BU243" s="132" t="s">
        <v>168</v>
      </c>
      <c r="BV243" s="133">
        <v>44561.0</v>
      </c>
      <c r="BW243" s="132">
        <v>68096.0</v>
      </c>
      <c r="BX243" s="134">
        <v>733333.0</v>
      </c>
      <c r="BY243" s="132">
        <v>996.0</v>
      </c>
      <c r="BZ243" s="132">
        <v>1257.0</v>
      </c>
      <c r="CA243" s="132">
        <v>10.0</v>
      </c>
      <c r="CB243" s="133">
        <v>44571.0</v>
      </c>
      <c r="CC243" s="114" t="str">
        <f t="shared" si="1"/>
        <v>$ 18,186,666</v>
      </c>
      <c r="CD243" s="115" t="str">
        <f t="shared" si="31"/>
        <v>258</v>
      </c>
      <c r="CE243" s="84"/>
      <c r="CF243" s="141">
        <v>44571.0</v>
      </c>
      <c r="CG243" s="130" t="s">
        <v>169</v>
      </c>
      <c r="CH243" s="103" t="s">
        <v>697</v>
      </c>
      <c r="CI243" s="130" t="s">
        <v>2144</v>
      </c>
      <c r="CJ243" s="84"/>
      <c r="CK243" s="84"/>
      <c r="CL243" s="101">
        <v>44307.0</v>
      </c>
      <c r="CM243" s="101">
        <v>44309.0</v>
      </c>
      <c r="CN243" s="119" t="s">
        <v>3054</v>
      </c>
      <c r="CO243" s="120" t="s">
        <v>3055</v>
      </c>
      <c r="CP243" s="121" t="s">
        <v>420</v>
      </c>
      <c r="CQ243" s="89"/>
      <c r="CR243" s="108"/>
      <c r="CS243" s="89"/>
      <c r="CT243" s="102"/>
      <c r="CU243" s="90"/>
      <c r="CV243" s="105"/>
      <c r="CW243" s="102"/>
      <c r="CX243" s="84"/>
      <c r="CY243" s="123" t="s">
        <v>175</v>
      </c>
      <c r="CZ243" s="103" t="s">
        <v>143</v>
      </c>
      <c r="DA243" s="103" t="s">
        <v>205</v>
      </c>
      <c r="DB243" s="103"/>
      <c r="DC243" s="123" t="s">
        <v>146</v>
      </c>
      <c r="DD243" s="84"/>
      <c r="DE243" s="84"/>
      <c r="DF243" s="84"/>
      <c r="DG243" s="84"/>
      <c r="DH243" s="52"/>
      <c r="DI243" s="52"/>
      <c r="DJ243" s="52"/>
      <c r="DK243" s="52"/>
      <c r="DL243" s="52"/>
      <c r="DM243" s="52"/>
    </row>
    <row r="244" ht="25.5" customHeight="1">
      <c r="A244" s="124">
        <v>242.0</v>
      </c>
      <c r="B244" s="86" t="s">
        <v>120</v>
      </c>
      <c r="C244" s="87" t="s">
        <v>3056</v>
      </c>
      <c r="D244" s="88" t="s">
        <v>3057</v>
      </c>
      <c r="E244" s="89" t="s">
        <v>123</v>
      </c>
      <c r="F244" s="89" t="s">
        <v>124</v>
      </c>
      <c r="G244" s="90">
        <v>1.020754091E9</v>
      </c>
      <c r="H244" s="90">
        <v>1.0</v>
      </c>
      <c r="I244" s="89" t="s">
        <v>149</v>
      </c>
      <c r="J244" s="91">
        <v>33069.0</v>
      </c>
      <c r="K244" s="125">
        <v>15.0</v>
      </c>
      <c r="L244" s="139">
        <v>7.0</v>
      </c>
      <c r="M244" s="139">
        <v>1990.0</v>
      </c>
      <c r="N244" s="89" t="s">
        <v>198</v>
      </c>
      <c r="O244" s="87" t="s">
        <v>3058</v>
      </c>
      <c r="P244" s="92" t="s">
        <v>424</v>
      </c>
      <c r="Q244" s="87">
        <v>3.503431987E9</v>
      </c>
      <c r="R244" s="93" t="s">
        <v>3059</v>
      </c>
      <c r="S244" s="196" t="s">
        <v>3060</v>
      </c>
      <c r="T244" s="103" t="s">
        <v>258</v>
      </c>
      <c r="U244" s="92" t="s">
        <v>156</v>
      </c>
      <c r="V244" s="103" t="s">
        <v>157</v>
      </c>
      <c r="W244" s="88">
        <v>3.0</v>
      </c>
      <c r="X244" s="87" t="s">
        <v>158</v>
      </c>
      <c r="Y244" s="130" t="s">
        <v>3061</v>
      </c>
      <c r="Z244" s="130" t="s">
        <v>448</v>
      </c>
      <c r="AA244" s="87" t="s">
        <v>3062</v>
      </c>
      <c r="AB244" s="94" t="s">
        <v>130</v>
      </c>
      <c r="AC244" s="130" t="s">
        <v>161</v>
      </c>
      <c r="AD244" s="87" t="s">
        <v>3063</v>
      </c>
      <c r="AE244" s="140" t="s">
        <v>1053</v>
      </c>
      <c r="AF244" s="131" t="s">
        <v>1054</v>
      </c>
      <c r="AG244" s="97" t="s">
        <v>3064</v>
      </c>
      <c r="AH244" s="98">
        <v>8.6E7</v>
      </c>
      <c r="AI244" s="99">
        <v>44259.0</v>
      </c>
      <c r="AJ244" s="100">
        <v>56697.0</v>
      </c>
      <c r="AK244" s="101">
        <v>44308.0</v>
      </c>
      <c r="AL244" s="195">
        <v>44309.0</v>
      </c>
      <c r="AM244" s="102">
        <v>44561.0</v>
      </c>
      <c r="AN244" s="87">
        <v>8.0</v>
      </c>
      <c r="AO244" s="87" t="str">
        <f t="shared" si="34"/>
        <v>8</v>
      </c>
      <c r="AP244" s="87" t="str">
        <f t="shared" si="30"/>
        <v>248</v>
      </c>
      <c r="AQ244" s="87" t="s">
        <v>3051</v>
      </c>
      <c r="AR244" s="104">
        <v>3.5546666E7</v>
      </c>
      <c r="AS244" s="104">
        <v>4300000.0</v>
      </c>
      <c r="AT244" s="106" t="s">
        <v>3065</v>
      </c>
      <c r="AU244" s="104">
        <v>3.5546666E7</v>
      </c>
      <c r="AV244" s="183">
        <v>44309.0</v>
      </c>
      <c r="AW244" s="108" t="s">
        <v>3066</v>
      </c>
      <c r="AX244" s="84"/>
      <c r="AY244" s="84"/>
      <c r="AZ244" s="84"/>
      <c r="BA244" s="84"/>
      <c r="BB244" s="84"/>
      <c r="BC244" s="84"/>
      <c r="BD244" s="84"/>
      <c r="BE244" s="84"/>
      <c r="BF244" s="84"/>
      <c r="BG244" s="84"/>
      <c r="BH244" s="84"/>
      <c r="BI244" s="84"/>
      <c r="BJ244" s="84"/>
      <c r="BK244" s="84"/>
      <c r="BL244" s="84"/>
      <c r="BM244" s="84"/>
      <c r="BN244" s="84"/>
      <c r="BO244" s="84"/>
      <c r="BP244" s="84"/>
      <c r="BQ244" s="84"/>
      <c r="BR244" s="84"/>
      <c r="BS244" s="84"/>
      <c r="BT244" s="84"/>
      <c r="BU244" s="132"/>
      <c r="BV244" s="133"/>
      <c r="BW244" s="132"/>
      <c r="BX244" s="134"/>
      <c r="BY244" s="132"/>
      <c r="BZ244" s="132"/>
      <c r="CA244" s="132"/>
      <c r="CB244" s="133"/>
      <c r="CC244" s="114" t="str">
        <f t="shared" si="1"/>
        <v>$ 35,546,666</v>
      </c>
      <c r="CD244" s="115" t="str">
        <f t="shared" si="31"/>
        <v>244</v>
      </c>
      <c r="CE244" s="84"/>
      <c r="CF244" s="102">
        <v>44561.0</v>
      </c>
      <c r="CG244" s="130" t="s">
        <v>136</v>
      </c>
      <c r="CH244" s="103" t="s">
        <v>448</v>
      </c>
      <c r="CI244" s="118" t="s">
        <v>455</v>
      </c>
      <c r="CJ244" s="84"/>
      <c r="CK244" s="84"/>
      <c r="CL244" s="101">
        <v>44308.0</v>
      </c>
      <c r="CM244" s="195">
        <v>44309.0</v>
      </c>
      <c r="CN244" s="119" t="s">
        <v>3067</v>
      </c>
      <c r="CO244" s="120" t="s">
        <v>3068</v>
      </c>
      <c r="CP244" s="121" t="s">
        <v>420</v>
      </c>
      <c r="CQ244" s="89"/>
      <c r="CR244" s="108"/>
      <c r="CS244" s="89"/>
      <c r="CT244" s="102"/>
      <c r="CU244" s="90"/>
      <c r="CV244" s="105"/>
      <c r="CW244" s="102"/>
      <c r="CX244" s="84"/>
      <c r="CY244" s="123" t="s">
        <v>175</v>
      </c>
      <c r="CZ244" s="103" t="s">
        <v>143</v>
      </c>
      <c r="DA244" s="103" t="s">
        <v>144</v>
      </c>
      <c r="DB244" s="103"/>
      <c r="DC244" s="123" t="s">
        <v>146</v>
      </c>
      <c r="DD244" s="84"/>
      <c r="DE244" s="84"/>
      <c r="DF244" s="84"/>
      <c r="DG244" s="84"/>
      <c r="DH244" s="52"/>
      <c r="DI244" s="52"/>
      <c r="DJ244" s="52"/>
      <c r="DK244" s="52"/>
      <c r="DL244" s="52"/>
      <c r="DM244" s="52"/>
    </row>
    <row r="245" ht="25.5" customHeight="1">
      <c r="A245" s="124">
        <v>243.0</v>
      </c>
      <c r="B245" s="86" t="s">
        <v>120</v>
      </c>
      <c r="C245" s="87" t="s">
        <v>3069</v>
      </c>
      <c r="D245" s="88" t="s">
        <v>3070</v>
      </c>
      <c r="E245" s="89" t="s">
        <v>123</v>
      </c>
      <c r="F245" s="89" t="s">
        <v>124</v>
      </c>
      <c r="G245" s="90">
        <v>1.010181876E9</v>
      </c>
      <c r="H245" s="90">
        <v>8.0</v>
      </c>
      <c r="I245" s="89" t="s">
        <v>149</v>
      </c>
      <c r="J245" s="91">
        <v>32581.0</v>
      </c>
      <c r="K245" s="125">
        <v>14.0</v>
      </c>
      <c r="L245" s="139">
        <v>3.0</v>
      </c>
      <c r="M245" s="139">
        <v>1989.0</v>
      </c>
      <c r="N245" s="89" t="s">
        <v>198</v>
      </c>
      <c r="O245" s="87" t="s">
        <v>3071</v>
      </c>
      <c r="P245" s="92" t="s">
        <v>152</v>
      </c>
      <c r="Q245" s="87">
        <v>3.114860089E9</v>
      </c>
      <c r="R245" s="93" t="s">
        <v>3072</v>
      </c>
      <c r="S245" s="93" t="s">
        <v>3073</v>
      </c>
      <c r="T245" s="103" t="s">
        <v>3074</v>
      </c>
      <c r="U245" s="92" t="s">
        <v>156</v>
      </c>
      <c r="V245" s="103" t="s">
        <v>157</v>
      </c>
      <c r="W245" s="88">
        <v>1.0</v>
      </c>
      <c r="X245" s="87" t="s">
        <v>741</v>
      </c>
      <c r="Y245" s="130" t="s">
        <v>741</v>
      </c>
      <c r="Z245" s="130" t="s">
        <v>1309</v>
      </c>
      <c r="AA245" s="87" t="s">
        <v>3075</v>
      </c>
      <c r="AB245" s="94" t="s">
        <v>130</v>
      </c>
      <c r="AC245" s="130" t="s">
        <v>161</v>
      </c>
      <c r="AD245" s="87" t="s">
        <v>3076</v>
      </c>
      <c r="AE245" s="95" t="s">
        <v>163</v>
      </c>
      <c r="AF245" s="131" t="s">
        <v>164</v>
      </c>
      <c r="AG245" s="97" t="s">
        <v>3077</v>
      </c>
      <c r="AH245" s="98">
        <v>5.0E7</v>
      </c>
      <c r="AI245" s="99">
        <v>44260.0</v>
      </c>
      <c r="AJ245" s="100">
        <v>57522.0</v>
      </c>
      <c r="AK245" s="101">
        <v>44312.0</v>
      </c>
      <c r="AL245" s="195">
        <v>44313.0</v>
      </c>
      <c r="AM245" s="102">
        <v>44561.0</v>
      </c>
      <c r="AN245" s="87">
        <v>8.0</v>
      </c>
      <c r="AO245" s="87" t="str">
        <f t="shared" ref="AO245:AO246" si="35">31-27</f>
        <v>4</v>
      </c>
      <c r="AP245" s="87" t="str">
        <f t="shared" si="30"/>
        <v>244</v>
      </c>
      <c r="AQ245" s="87" t="s">
        <v>3078</v>
      </c>
      <c r="AR245" s="104">
        <v>2.0333333E7</v>
      </c>
      <c r="AS245" s="104">
        <v>2500000.0</v>
      </c>
      <c r="AT245" s="106" t="s">
        <v>3079</v>
      </c>
      <c r="AU245" s="104">
        <v>2.0333333E7</v>
      </c>
      <c r="AV245" s="107">
        <v>44313.0</v>
      </c>
      <c r="AW245" s="108" t="s">
        <v>3080</v>
      </c>
      <c r="AX245" s="84"/>
      <c r="AY245" s="84"/>
      <c r="AZ245" s="84"/>
      <c r="BA245" s="84"/>
      <c r="BB245" s="84"/>
      <c r="BC245" s="84"/>
      <c r="BD245" s="84"/>
      <c r="BE245" s="84"/>
      <c r="BF245" s="84"/>
      <c r="BG245" s="84"/>
      <c r="BH245" s="84"/>
      <c r="BI245" s="84"/>
      <c r="BJ245" s="84"/>
      <c r="BK245" s="84"/>
      <c r="BL245" s="84"/>
      <c r="BM245" s="84"/>
      <c r="BN245" s="84"/>
      <c r="BO245" s="84"/>
      <c r="BP245" s="84"/>
      <c r="BQ245" s="84"/>
      <c r="BR245" s="84"/>
      <c r="BS245" s="84"/>
      <c r="BT245" s="84"/>
      <c r="BU245" s="132"/>
      <c r="BV245" s="133"/>
      <c r="BW245" s="132"/>
      <c r="BX245" s="134"/>
      <c r="BY245" s="132"/>
      <c r="BZ245" s="132"/>
      <c r="CA245" s="132"/>
      <c r="CB245" s="133"/>
      <c r="CC245" s="114" t="str">
        <f t="shared" si="1"/>
        <v>$ 20,333,333</v>
      </c>
      <c r="CD245" s="115" t="str">
        <f t="shared" si="31"/>
        <v>244</v>
      </c>
      <c r="CE245" s="84"/>
      <c r="CF245" s="102">
        <v>44561.0</v>
      </c>
      <c r="CG245" s="130" t="s">
        <v>136</v>
      </c>
      <c r="CH245" s="103" t="s">
        <v>1309</v>
      </c>
      <c r="CI245" s="118" t="s">
        <v>1314</v>
      </c>
      <c r="CJ245" s="84"/>
      <c r="CK245" s="84"/>
      <c r="CL245" s="101">
        <v>44312.0</v>
      </c>
      <c r="CM245" s="195">
        <v>44313.0</v>
      </c>
      <c r="CN245" s="119" t="s">
        <v>3081</v>
      </c>
      <c r="CO245" s="120" t="s">
        <v>3082</v>
      </c>
      <c r="CP245" s="121" t="s">
        <v>309</v>
      </c>
      <c r="CQ245" s="89"/>
      <c r="CR245" s="108"/>
      <c r="CS245" s="89"/>
      <c r="CT245" s="102"/>
      <c r="CU245" s="90"/>
      <c r="CV245" s="105"/>
      <c r="CW245" s="102"/>
      <c r="CX245" s="84"/>
      <c r="CY245" s="123" t="s">
        <v>175</v>
      </c>
      <c r="CZ245" s="103" t="s">
        <v>143</v>
      </c>
      <c r="DA245" s="103" t="s">
        <v>144</v>
      </c>
      <c r="DB245" s="103"/>
      <c r="DC245" s="123" t="s">
        <v>146</v>
      </c>
      <c r="DD245" s="84"/>
      <c r="DE245" s="84"/>
      <c r="DF245" s="84"/>
      <c r="DG245" s="84"/>
      <c r="DH245" s="52"/>
      <c r="DI245" s="52"/>
      <c r="DJ245" s="52"/>
      <c r="DK245" s="52"/>
      <c r="DL245" s="52"/>
      <c r="DM245" s="52"/>
    </row>
    <row r="246" ht="25.5" customHeight="1">
      <c r="A246" s="124">
        <v>244.0</v>
      </c>
      <c r="B246" s="86" t="s">
        <v>120</v>
      </c>
      <c r="C246" s="153" t="s">
        <v>3083</v>
      </c>
      <c r="D246" s="88" t="s">
        <v>3084</v>
      </c>
      <c r="E246" s="89" t="s">
        <v>123</v>
      </c>
      <c r="F246" s="89" t="s">
        <v>124</v>
      </c>
      <c r="G246" s="90">
        <v>7573340.0</v>
      </c>
      <c r="H246" s="90">
        <v>3.0</v>
      </c>
      <c r="I246" s="89" t="s">
        <v>149</v>
      </c>
      <c r="J246" s="91">
        <v>30271.0</v>
      </c>
      <c r="K246" s="125">
        <v>16.0</v>
      </c>
      <c r="L246" s="139">
        <v>11.0</v>
      </c>
      <c r="M246" s="139">
        <v>1982.0</v>
      </c>
      <c r="N246" s="89" t="s">
        <v>3085</v>
      </c>
      <c r="O246" s="87" t="s">
        <v>3086</v>
      </c>
      <c r="P246" s="92" t="s">
        <v>127</v>
      </c>
      <c r="Q246" s="87">
        <v>3.05751442E9</v>
      </c>
      <c r="R246" s="93" t="s">
        <v>3087</v>
      </c>
      <c r="S246" s="93" t="s">
        <v>1294</v>
      </c>
      <c r="T246" s="103" t="s">
        <v>2252</v>
      </c>
      <c r="U246" s="92" t="s">
        <v>184</v>
      </c>
      <c r="V246" s="103" t="s">
        <v>157</v>
      </c>
      <c r="W246" s="88">
        <v>4.0</v>
      </c>
      <c r="X246" s="87" t="s">
        <v>741</v>
      </c>
      <c r="Y246" s="130" t="s">
        <v>741</v>
      </c>
      <c r="Z246" s="130" t="s">
        <v>697</v>
      </c>
      <c r="AA246" s="87" t="s">
        <v>3088</v>
      </c>
      <c r="AB246" s="94" t="s">
        <v>130</v>
      </c>
      <c r="AC246" s="130" t="s">
        <v>161</v>
      </c>
      <c r="AD246" s="87" t="s">
        <v>3089</v>
      </c>
      <c r="AE246" s="95" t="s">
        <v>286</v>
      </c>
      <c r="AF246" s="131" t="s">
        <v>287</v>
      </c>
      <c r="AG246" s="97" t="s">
        <v>2153</v>
      </c>
      <c r="AH246" s="98">
        <v>3.762E8</v>
      </c>
      <c r="AI246" s="99">
        <v>44274.0</v>
      </c>
      <c r="AJ246" s="100">
        <v>57836.0</v>
      </c>
      <c r="AK246" s="101">
        <v>44312.0</v>
      </c>
      <c r="AL246" s="195">
        <v>44313.0</v>
      </c>
      <c r="AM246" s="102">
        <v>44561.0</v>
      </c>
      <c r="AN246" s="87">
        <v>8.0</v>
      </c>
      <c r="AO246" s="87" t="str">
        <f t="shared" si="35"/>
        <v>4</v>
      </c>
      <c r="AP246" s="87" t="str">
        <f t="shared" si="30"/>
        <v>244</v>
      </c>
      <c r="AQ246" s="87" t="s">
        <v>3078</v>
      </c>
      <c r="AR246" s="104">
        <v>1.7893333E7</v>
      </c>
      <c r="AS246" s="104">
        <v>2200000.0</v>
      </c>
      <c r="AT246" s="106" t="s">
        <v>3090</v>
      </c>
      <c r="AU246" s="104">
        <v>1.7893333E7</v>
      </c>
      <c r="AV246" s="107">
        <v>44313.0</v>
      </c>
      <c r="AW246" s="108" t="s">
        <v>3091</v>
      </c>
      <c r="AX246" s="84"/>
      <c r="AY246" s="84"/>
      <c r="AZ246" s="84"/>
      <c r="BA246" s="84"/>
      <c r="BB246" s="84"/>
      <c r="BC246" s="84"/>
      <c r="BD246" s="84"/>
      <c r="BE246" s="84"/>
      <c r="BF246" s="84"/>
      <c r="BG246" s="84"/>
      <c r="BH246" s="84"/>
      <c r="BI246" s="84"/>
      <c r="BJ246" s="84"/>
      <c r="BK246" s="84"/>
      <c r="BL246" s="84"/>
      <c r="BM246" s="84"/>
      <c r="BN246" s="84"/>
      <c r="BO246" s="84"/>
      <c r="BP246" s="84"/>
      <c r="BQ246" s="84"/>
      <c r="BR246" s="84"/>
      <c r="BS246" s="84"/>
      <c r="BT246" s="84"/>
      <c r="BU246" s="132" t="s">
        <v>168</v>
      </c>
      <c r="BV246" s="133">
        <v>44561.0</v>
      </c>
      <c r="BW246" s="132">
        <v>68094.0</v>
      </c>
      <c r="BX246" s="134">
        <v>733333.0</v>
      </c>
      <c r="BY246" s="132">
        <v>1007.0</v>
      </c>
      <c r="BZ246" s="132">
        <v>1258.0</v>
      </c>
      <c r="CA246" s="132">
        <v>10.0</v>
      </c>
      <c r="CB246" s="133">
        <v>44571.0</v>
      </c>
      <c r="CC246" s="114" t="str">
        <f t="shared" si="1"/>
        <v>$ 17,893,333</v>
      </c>
      <c r="CD246" s="115" t="str">
        <f t="shared" si="31"/>
        <v>249</v>
      </c>
      <c r="CE246" s="84"/>
      <c r="CF246" s="141">
        <v>44571.0</v>
      </c>
      <c r="CG246" s="130" t="s">
        <v>169</v>
      </c>
      <c r="CH246" s="103" t="s">
        <v>697</v>
      </c>
      <c r="CI246" s="130" t="s">
        <v>2144</v>
      </c>
      <c r="CJ246" s="84"/>
      <c r="CK246" s="84"/>
      <c r="CL246" s="101">
        <v>44312.0</v>
      </c>
      <c r="CM246" s="195">
        <v>44313.0</v>
      </c>
      <c r="CN246" s="119" t="s">
        <v>3092</v>
      </c>
      <c r="CO246" s="120" t="s">
        <v>3093</v>
      </c>
      <c r="CP246" s="121" t="s">
        <v>294</v>
      </c>
      <c r="CQ246" s="89"/>
      <c r="CR246" s="108"/>
      <c r="CS246" s="89"/>
      <c r="CT246" s="102"/>
      <c r="CU246" s="90"/>
      <c r="CV246" s="105"/>
      <c r="CW246" s="102"/>
      <c r="CX246" s="84"/>
      <c r="CY246" s="123" t="s">
        <v>175</v>
      </c>
      <c r="CZ246" s="103" t="s">
        <v>143</v>
      </c>
      <c r="DA246" s="103" t="s">
        <v>144</v>
      </c>
      <c r="DB246" s="103"/>
      <c r="DC246" s="123" t="s">
        <v>146</v>
      </c>
      <c r="DD246" s="84"/>
      <c r="DE246" s="84"/>
      <c r="DF246" s="84"/>
      <c r="DG246" s="84"/>
      <c r="DH246" s="52"/>
      <c r="DI246" s="52"/>
      <c r="DJ246" s="52"/>
      <c r="DK246" s="52"/>
      <c r="DL246" s="52"/>
      <c r="DM246" s="52"/>
    </row>
    <row r="247" ht="25.5" customHeight="1">
      <c r="A247" s="124">
        <v>245.0</v>
      </c>
      <c r="B247" s="86" t="s">
        <v>120</v>
      </c>
      <c r="C247" s="153" t="s">
        <v>3094</v>
      </c>
      <c r="D247" s="142" t="s">
        <v>3095</v>
      </c>
      <c r="E247" s="89" t="s">
        <v>123</v>
      </c>
      <c r="F247" s="89" t="s">
        <v>124</v>
      </c>
      <c r="G247" s="90">
        <v>5.2225601E7</v>
      </c>
      <c r="H247" s="90">
        <v>2.0</v>
      </c>
      <c r="I247" s="89" t="s">
        <v>125</v>
      </c>
      <c r="J247" s="91">
        <v>27374.0</v>
      </c>
      <c r="K247" s="125">
        <v>11.0</v>
      </c>
      <c r="L247" s="125">
        <v>12.0</v>
      </c>
      <c r="M247" s="125">
        <v>1974.0</v>
      </c>
      <c r="N247" s="89" t="s">
        <v>198</v>
      </c>
      <c r="O247" s="87" t="s">
        <v>3096</v>
      </c>
      <c r="P247" s="92" t="s">
        <v>127</v>
      </c>
      <c r="Q247" s="87">
        <v>3.133155249E9</v>
      </c>
      <c r="R247" s="93" t="s">
        <v>3097</v>
      </c>
      <c r="S247" s="93" t="s">
        <v>3098</v>
      </c>
      <c r="T247" s="103" t="s">
        <v>803</v>
      </c>
      <c r="U247" s="92" t="s">
        <v>156</v>
      </c>
      <c r="V247" s="103" t="s">
        <v>157</v>
      </c>
      <c r="W247" s="88">
        <v>1.0</v>
      </c>
      <c r="X247" s="87" t="s">
        <v>741</v>
      </c>
      <c r="Y247" s="130" t="s">
        <v>741</v>
      </c>
      <c r="Z247" s="130" t="s">
        <v>1182</v>
      </c>
      <c r="AA247" s="87" t="s">
        <v>3099</v>
      </c>
      <c r="AB247" s="94" t="s">
        <v>130</v>
      </c>
      <c r="AC247" s="130" t="s">
        <v>161</v>
      </c>
      <c r="AD247" s="87" t="s">
        <v>3100</v>
      </c>
      <c r="AE247" s="95" t="s">
        <v>1185</v>
      </c>
      <c r="AF247" s="131" t="s">
        <v>1186</v>
      </c>
      <c r="AG247" s="97">
        <v>574.0</v>
      </c>
      <c r="AH247" s="98">
        <v>4.6E7</v>
      </c>
      <c r="AI247" s="99">
        <v>44295.0</v>
      </c>
      <c r="AJ247" s="100">
        <v>56874.0</v>
      </c>
      <c r="AK247" s="101">
        <v>44316.0</v>
      </c>
      <c r="AL247" s="195">
        <v>44319.0</v>
      </c>
      <c r="AM247" s="102">
        <v>44561.0</v>
      </c>
      <c r="AN247" s="87">
        <v>7.0</v>
      </c>
      <c r="AO247" s="87">
        <v>29.0</v>
      </c>
      <c r="AP247" s="87" t="str">
        <f t="shared" si="30"/>
        <v>239</v>
      </c>
      <c r="AQ247" s="87" t="s">
        <v>2242</v>
      </c>
      <c r="AR247" s="104">
        <v>1.8323333E7</v>
      </c>
      <c r="AS247" s="104">
        <v>2300000.0</v>
      </c>
      <c r="AT247" s="106">
        <v>816.0</v>
      </c>
      <c r="AU247" s="104">
        <v>1.8323333E7</v>
      </c>
      <c r="AV247" s="107">
        <v>44316.0</v>
      </c>
      <c r="AW247" s="108" t="s">
        <v>3101</v>
      </c>
      <c r="AX247" s="145" t="s">
        <v>1237</v>
      </c>
      <c r="AY247" s="102">
        <v>44408.0</v>
      </c>
      <c r="AZ247" s="146"/>
      <c r="BA247" s="146"/>
      <c r="BB247" s="146"/>
      <c r="BC247" s="146"/>
      <c r="BD247" s="146"/>
      <c r="BE247" s="146"/>
      <c r="BF247" s="146"/>
      <c r="BG247" s="146"/>
      <c r="BH247" s="197">
        <v>44418.0</v>
      </c>
      <c r="BI247" s="146"/>
      <c r="BJ247" s="198"/>
      <c r="BK247" s="102" t="s">
        <v>209</v>
      </c>
      <c r="BL247" s="102">
        <v>44417.0</v>
      </c>
      <c r="BM247" s="146"/>
      <c r="BN247" s="146"/>
      <c r="BO247" s="146"/>
      <c r="BP247" s="146"/>
      <c r="BQ247" s="146"/>
      <c r="BR247" s="146"/>
      <c r="BS247" s="102">
        <v>44418.0</v>
      </c>
      <c r="BT247" s="102">
        <v>44561.0</v>
      </c>
      <c r="BU247" s="132" t="s">
        <v>168</v>
      </c>
      <c r="BV247" s="133">
        <v>44561.0</v>
      </c>
      <c r="BW247" s="132">
        <v>65515.0</v>
      </c>
      <c r="BX247" s="134">
        <v>766667.0</v>
      </c>
      <c r="BY247" s="132">
        <v>1022.0</v>
      </c>
      <c r="BZ247" s="132">
        <v>1221.0</v>
      </c>
      <c r="CA247" s="132">
        <v>10.0</v>
      </c>
      <c r="CB247" s="133">
        <v>44571.0</v>
      </c>
      <c r="CC247" s="114" t="str">
        <f t="shared" si="1"/>
        <v>$ 18,323,333</v>
      </c>
      <c r="CD247" s="115" t="str">
        <f t="shared" si="31"/>
        <v>249</v>
      </c>
      <c r="CE247" s="84"/>
      <c r="CF247" s="141">
        <v>44571.0</v>
      </c>
      <c r="CG247" s="130" t="s">
        <v>169</v>
      </c>
      <c r="CH247" s="103" t="s">
        <v>1182</v>
      </c>
      <c r="CI247" s="118" t="s">
        <v>2930</v>
      </c>
      <c r="CJ247" s="84"/>
      <c r="CK247" s="84"/>
      <c r="CL247" s="101">
        <v>44316.0</v>
      </c>
      <c r="CM247" s="195">
        <v>44319.0</v>
      </c>
      <c r="CN247" s="119" t="s">
        <v>3102</v>
      </c>
      <c r="CO247" s="120" t="s">
        <v>3103</v>
      </c>
      <c r="CP247" s="121" t="s">
        <v>736</v>
      </c>
      <c r="CQ247" s="89" t="s">
        <v>3104</v>
      </c>
      <c r="CR247" s="108">
        <v>1.022995291E9</v>
      </c>
      <c r="CS247" s="89" t="s">
        <v>3095</v>
      </c>
      <c r="CT247" s="102">
        <v>44418.0</v>
      </c>
      <c r="CU247" s="90">
        <v>873.0</v>
      </c>
      <c r="CV247" s="105">
        <v>1.081E7</v>
      </c>
      <c r="CW247" s="102">
        <v>44419.0</v>
      </c>
      <c r="CX247" s="84"/>
      <c r="CY247" s="123" t="s">
        <v>175</v>
      </c>
      <c r="CZ247" s="103" t="s">
        <v>143</v>
      </c>
      <c r="DA247" s="103" t="s">
        <v>144</v>
      </c>
      <c r="DB247" s="103"/>
      <c r="DC247" s="123" t="s">
        <v>146</v>
      </c>
      <c r="DD247" s="84"/>
      <c r="DE247" s="84"/>
      <c r="DF247" s="84"/>
      <c r="DG247" s="84"/>
      <c r="DH247" s="52"/>
      <c r="DI247" s="52"/>
      <c r="DJ247" s="52"/>
      <c r="DK247" s="52"/>
      <c r="DL247" s="52"/>
      <c r="DM247" s="52"/>
    </row>
    <row r="248" ht="25.5" customHeight="1">
      <c r="A248" s="124">
        <v>246.0</v>
      </c>
      <c r="B248" s="86" t="s">
        <v>120</v>
      </c>
      <c r="C248" s="87" t="s">
        <v>3105</v>
      </c>
      <c r="D248" s="88" t="s">
        <v>3106</v>
      </c>
      <c r="E248" s="89" t="s">
        <v>123</v>
      </c>
      <c r="F248" s="89" t="s">
        <v>124</v>
      </c>
      <c r="G248" s="90">
        <v>1.023005524E9</v>
      </c>
      <c r="H248" s="90">
        <v>5.0</v>
      </c>
      <c r="I248" s="89" t="s">
        <v>125</v>
      </c>
      <c r="J248" s="91">
        <v>34872.0</v>
      </c>
      <c r="K248" s="125">
        <v>22.0</v>
      </c>
      <c r="L248" s="125">
        <v>6.0</v>
      </c>
      <c r="M248" s="125">
        <v>1995.0</v>
      </c>
      <c r="N248" s="89" t="s">
        <v>198</v>
      </c>
      <c r="O248" s="87" t="s">
        <v>3107</v>
      </c>
      <c r="P248" s="92" t="s">
        <v>127</v>
      </c>
      <c r="Q248" s="87">
        <v>3.20582156E9</v>
      </c>
      <c r="R248" s="93" t="s">
        <v>3108</v>
      </c>
      <c r="S248" s="93" t="s">
        <v>1294</v>
      </c>
      <c r="T248" s="103" t="s">
        <v>183</v>
      </c>
      <c r="U248" s="92" t="s">
        <v>184</v>
      </c>
      <c r="V248" s="103" t="s">
        <v>157</v>
      </c>
      <c r="W248" s="88">
        <v>4.0</v>
      </c>
      <c r="X248" s="87" t="s">
        <v>741</v>
      </c>
      <c r="Y248" s="130" t="s">
        <v>3109</v>
      </c>
      <c r="Z248" s="130" t="s">
        <v>697</v>
      </c>
      <c r="AA248" s="87" t="s">
        <v>3110</v>
      </c>
      <c r="AB248" s="94" t="s">
        <v>130</v>
      </c>
      <c r="AC248" s="130" t="s">
        <v>161</v>
      </c>
      <c r="AD248" s="87" t="s">
        <v>1870</v>
      </c>
      <c r="AE248" s="95" t="s">
        <v>1871</v>
      </c>
      <c r="AF248" s="131" t="s">
        <v>1872</v>
      </c>
      <c r="AG248" s="97">
        <v>541.0</v>
      </c>
      <c r="AH248" s="98">
        <v>2.2E8</v>
      </c>
      <c r="AI248" s="99">
        <v>44260.0</v>
      </c>
      <c r="AJ248" s="100">
        <v>56702.0</v>
      </c>
      <c r="AK248" s="101">
        <v>44315.0</v>
      </c>
      <c r="AL248" s="195">
        <v>44319.0</v>
      </c>
      <c r="AM248" s="102">
        <v>44561.0</v>
      </c>
      <c r="AN248" s="87">
        <v>7.0</v>
      </c>
      <c r="AO248" s="87">
        <v>29.0</v>
      </c>
      <c r="AP248" s="87" t="str">
        <f t="shared" si="30"/>
        <v>239</v>
      </c>
      <c r="AQ248" s="87" t="s">
        <v>2242</v>
      </c>
      <c r="AR248" s="104">
        <v>1.7526666E7</v>
      </c>
      <c r="AS248" s="104">
        <v>2200000.0</v>
      </c>
      <c r="AT248" s="106">
        <v>817.0</v>
      </c>
      <c r="AU248" s="104">
        <v>1.7526666E7</v>
      </c>
      <c r="AV248" s="107">
        <v>44316.0</v>
      </c>
      <c r="AW248" s="108" t="s">
        <v>3111</v>
      </c>
      <c r="AX248" s="84"/>
      <c r="AY248" s="84"/>
      <c r="AZ248" s="84"/>
      <c r="BA248" s="84"/>
      <c r="BB248" s="84"/>
      <c r="BC248" s="84"/>
      <c r="BD248" s="84"/>
      <c r="BE248" s="84"/>
      <c r="BF248" s="84"/>
      <c r="BG248" s="84"/>
      <c r="BH248" s="84"/>
      <c r="BI248" s="84"/>
      <c r="BJ248" s="84"/>
      <c r="BK248" s="84"/>
      <c r="BL248" s="84"/>
      <c r="BM248" s="84"/>
      <c r="BN248" s="84"/>
      <c r="BO248" s="84"/>
      <c r="BP248" s="84"/>
      <c r="BQ248" s="84"/>
      <c r="BR248" s="84"/>
      <c r="BS248" s="84"/>
      <c r="BT248" s="84"/>
      <c r="BU248" s="132"/>
      <c r="BV248" s="133"/>
      <c r="BW248" s="132"/>
      <c r="BX248" s="134"/>
      <c r="BY248" s="132"/>
      <c r="BZ248" s="132"/>
      <c r="CA248" s="132"/>
      <c r="CB248" s="133"/>
      <c r="CC248" s="114" t="str">
        <f t="shared" si="1"/>
        <v>$ 17,526,666</v>
      </c>
      <c r="CD248" s="115" t="str">
        <f t="shared" si="31"/>
        <v>180</v>
      </c>
      <c r="CE248" s="84"/>
      <c r="CF248" s="102">
        <v>44561.0</v>
      </c>
      <c r="CG248" s="130" t="s">
        <v>136</v>
      </c>
      <c r="CH248" s="103" t="s">
        <v>1875</v>
      </c>
      <c r="CI248" s="130" t="s">
        <v>1876</v>
      </c>
      <c r="CJ248" s="84"/>
      <c r="CK248" s="84"/>
      <c r="CL248" s="101">
        <v>44315.0</v>
      </c>
      <c r="CM248" s="195">
        <v>44319.0</v>
      </c>
      <c r="CN248" s="119" t="s">
        <v>3112</v>
      </c>
      <c r="CO248" s="120" t="s">
        <v>3113</v>
      </c>
      <c r="CP248" s="121" t="s">
        <v>420</v>
      </c>
      <c r="CQ248" s="89"/>
      <c r="CR248" s="108"/>
      <c r="CS248" s="89"/>
      <c r="CT248" s="102"/>
      <c r="CU248" s="90"/>
      <c r="CV248" s="105"/>
      <c r="CW248" s="102"/>
      <c r="CX248" s="84"/>
      <c r="CY248" s="123" t="s">
        <v>175</v>
      </c>
      <c r="CZ248" s="103" t="s">
        <v>143</v>
      </c>
      <c r="DA248" s="103" t="s">
        <v>144</v>
      </c>
      <c r="DB248" s="103"/>
      <c r="DC248" s="123" t="s">
        <v>146</v>
      </c>
      <c r="DD248" s="84"/>
      <c r="DE248" s="84"/>
      <c r="DF248" s="84"/>
      <c r="DG248" s="84"/>
      <c r="DH248" s="52"/>
      <c r="DI248" s="52"/>
      <c r="DJ248" s="52"/>
      <c r="DK248" s="52"/>
      <c r="DL248" s="52"/>
      <c r="DM248" s="52"/>
    </row>
    <row r="249" ht="25.5" customHeight="1">
      <c r="A249" s="124">
        <v>247.0</v>
      </c>
      <c r="B249" s="86" t="s">
        <v>120</v>
      </c>
      <c r="C249" s="153" t="s">
        <v>3114</v>
      </c>
      <c r="D249" s="88" t="s">
        <v>3115</v>
      </c>
      <c r="E249" s="89" t="s">
        <v>123</v>
      </c>
      <c r="F249" s="89" t="s">
        <v>124</v>
      </c>
      <c r="G249" s="90">
        <v>1.023944918E9</v>
      </c>
      <c r="H249" s="90">
        <v>1.0</v>
      </c>
      <c r="I249" s="89" t="s">
        <v>149</v>
      </c>
      <c r="J249" s="91">
        <v>34928.0</v>
      </c>
      <c r="K249" s="125">
        <v>17.0</v>
      </c>
      <c r="L249" s="125">
        <v>8.0</v>
      </c>
      <c r="M249" s="125">
        <v>1995.0</v>
      </c>
      <c r="N249" s="89" t="s">
        <v>198</v>
      </c>
      <c r="O249" s="87" t="s">
        <v>3116</v>
      </c>
      <c r="P249" s="92" t="s">
        <v>880</v>
      </c>
      <c r="Q249" s="87">
        <v>3.138183255E9</v>
      </c>
      <c r="R249" s="93" t="s">
        <v>3117</v>
      </c>
      <c r="S249" s="93" t="s">
        <v>3118</v>
      </c>
      <c r="T249" s="103" t="s">
        <v>803</v>
      </c>
      <c r="U249" s="92" t="s">
        <v>184</v>
      </c>
      <c r="V249" s="103" t="s">
        <v>157</v>
      </c>
      <c r="W249" s="88">
        <v>3.0</v>
      </c>
      <c r="X249" s="87" t="s">
        <v>218</v>
      </c>
      <c r="Y249" s="130" t="s">
        <v>1323</v>
      </c>
      <c r="Z249" s="130" t="s">
        <v>284</v>
      </c>
      <c r="AA249" s="87" t="s">
        <v>3119</v>
      </c>
      <c r="AB249" s="94" t="s">
        <v>130</v>
      </c>
      <c r="AC249" s="130" t="s">
        <v>161</v>
      </c>
      <c r="AD249" s="87" t="s">
        <v>3120</v>
      </c>
      <c r="AE249" s="95" t="s">
        <v>286</v>
      </c>
      <c r="AF249" s="131" t="s">
        <v>287</v>
      </c>
      <c r="AG249" s="143">
        <v>545.0</v>
      </c>
      <c r="AH249" s="199">
        <v>4.86E7</v>
      </c>
      <c r="AI249" s="200">
        <v>44264.0</v>
      </c>
      <c r="AJ249" s="100">
        <v>57648.0</v>
      </c>
      <c r="AK249" s="101">
        <v>44316.0</v>
      </c>
      <c r="AL249" s="195">
        <v>44319.0</v>
      </c>
      <c r="AM249" s="102">
        <v>44501.0</v>
      </c>
      <c r="AN249" s="87">
        <v>6.0</v>
      </c>
      <c r="AO249" s="87">
        <v>0.0</v>
      </c>
      <c r="AP249" s="87" t="str">
        <f t="shared" si="30"/>
        <v>180</v>
      </c>
      <c r="AQ249" s="87" t="s">
        <v>288</v>
      </c>
      <c r="AR249" s="104">
        <v>1.62E7</v>
      </c>
      <c r="AS249" s="104">
        <v>2700000.0</v>
      </c>
      <c r="AT249" s="106">
        <v>818.0</v>
      </c>
      <c r="AU249" s="104">
        <v>1.62E7</v>
      </c>
      <c r="AV249" s="107">
        <v>44319.0</v>
      </c>
      <c r="AW249" s="108" t="s">
        <v>3121</v>
      </c>
      <c r="AX249" s="130" t="s">
        <v>168</v>
      </c>
      <c r="AY249" s="107">
        <v>44481.0</v>
      </c>
      <c r="AZ249" s="130">
        <v>62757.0</v>
      </c>
      <c r="BA249" s="98">
        <v>5310000.0</v>
      </c>
      <c r="BB249" s="130">
        <v>686.0</v>
      </c>
      <c r="BC249" s="130">
        <v>972.0</v>
      </c>
      <c r="BD249" s="130">
        <v>1.0</v>
      </c>
      <c r="BE249" s="130">
        <v>29.0</v>
      </c>
      <c r="BF249" s="130">
        <v>59.0</v>
      </c>
      <c r="BG249" s="130" t="s">
        <v>3122</v>
      </c>
      <c r="BH249" s="107"/>
      <c r="BI249" s="84"/>
      <c r="BJ249" s="107">
        <v>44561.0</v>
      </c>
      <c r="BK249" s="84"/>
      <c r="BL249" s="84"/>
      <c r="BM249" s="84"/>
      <c r="BN249" s="84"/>
      <c r="BO249" s="84"/>
      <c r="BP249" s="84"/>
      <c r="BQ249" s="84"/>
      <c r="BR249" s="84"/>
      <c r="BS249" s="84"/>
      <c r="BT249" s="84"/>
      <c r="BU249" s="109"/>
      <c r="BV249" s="110"/>
      <c r="BW249" s="109"/>
      <c r="BX249" s="109"/>
      <c r="BY249" s="111"/>
      <c r="BZ249" s="112"/>
      <c r="CA249" s="113"/>
      <c r="CB249" s="157"/>
      <c r="CC249" s="114" t="str">
        <f t="shared" si="1"/>
        <v>$ 21,510,000</v>
      </c>
      <c r="CD249" s="115" t="str">
        <f>AP250+BF249+BQ249+CA249</f>
        <v>298</v>
      </c>
      <c r="CE249" s="84"/>
      <c r="CF249" s="159">
        <v>44561.0</v>
      </c>
      <c r="CG249" s="117" t="s">
        <v>136</v>
      </c>
      <c r="CH249" s="103" t="s">
        <v>757</v>
      </c>
      <c r="CI249" s="130" t="s">
        <v>279</v>
      </c>
      <c r="CJ249" s="84"/>
      <c r="CK249" s="84"/>
      <c r="CL249" s="101">
        <v>44316.0</v>
      </c>
      <c r="CM249" s="195">
        <v>44319.0</v>
      </c>
      <c r="CN249" s="119" t="s">
        <v>3123</v>
      </c>
      <c r="CO249" s="120" t="s">
        <v>3124</v>
      </c>
      <c r="CP249" s="121" t="s">
        <v>608</v>
      </c>
      <c r="CQ249" s="89"/>
      <c r="CR249" s="108"/>
      <c r="CS249" s="89"/>
      <c r="CT249" s="102"/>
      <c r="CU249" s="90"/>
      <c r="CV249" s="105"/>
      <c r="CW249" s="102"/>
      <c r="CX249" s="84"/>
      <c r="CY249" s="123" t="s">
        <v>175</v>
      </c>
      <c r="CZ249" s="103" t="s">
        <v>143</v>
      </c>
      <c r="DA249" s="103" t="s">
        <v>144</v>
      </c>
      <c r="DB249" s="103"/>
      <c r="DC249" s="123" t="s">
        <v>146</v>
      </c>
      <c r="DD249" s="84"/>
      <c r="DE249" s="84"/>
      <c r="DF249" s="84"/>
      <c r="DG249" s="84"/>
      <c r="DH249" s="52"/>
      <c r="DI249" s="52"/>
      <c r="DJ249" s="52"/>
      <c r="DK249" s="52"/>
      <c r="DL249" s="52"/>
      <c r="DM249" s="52"/>
    </row>
    <row r="250" ht="25.5" customHeight="1">
      <c r="A250" s="124">
        <v>248.0</v>
      </c>
      <c r="B250" s="86" t="s">
        <v>120</v>
      </c>
      <c r="C250" s="87" t="s">
        <v>3125</v>
      </c>
      <c r="D250" s="88" t="s">
        <v>3126</v>
      </c>
      <c r="E250" s="89" t="s">
        <v>123</v>
      </c>
      <c r="F250" s="89" t="s">
        <v>124</v>
      </c>
      <c r="G250" s="90">
        <v>5.2290463E7</v>
      </c>
      <c r="H250" s="90">
        <v>9.0</v>
      </c>
      <c r="I250" s="89" t="s">
        <v>125</v>
      </c>
      <c r="J250" s="91">
        <v>29955.0</v>
      </c>
      <c r="K250" s="125">
        <v>4.0</v>
      </c>
      <c r="L250" s="125">
        <v>1.0</v>
      </c>
      <c r="M250" s="125">
        <v>1982.0</v>
      </c>
      <c r="N250" s="89" t="s">
        <v>198</v>
      </c>
      <c r="O250" s="87" t="s">
        <v>3127</v>
      </c>
      <c r="P250" s="92" t="s">
        <v>127</v>
      </c>
      <c r="Q250" s="87">
        <v>3.20559268E9</v>
      </c>
      <c r="R250" s="93" t="s">
        <v>3128</v>
      </c>
      <c r="S250" s="93" t="s">
        <v>3129</v>
      </c>
      <c r="T250" s="103" t="s">
        <v>258</v>
      </c>
      <c r="U250" s="92" t="s">
        <v>156</v>
      </c>
      <c r="V250" s="103" t="s">
        <v>157</v>
      </c>
      <c r="W250" s="88">
        <v>4.0</v>
      </c>
      <c r="X250" s="87" t="s">
        <v>741</v>
      </c>
      <c r="Y250" s="130" t="s">
        <v>741</v>
      </c>
      <c r="Z250" s="130" t="s">
        <v>697</v>
      </c>
      <c r="AA250" s="87" t="s">
        <v>3130</v>
      </c>
      <c r="AB250" s="94" t="s">
        <v>130</v>
      </c>
      <c r="AC250" s="130" t="s">
        <v>161</v>
      </c>
      <c r="AD250" s="87" t="s">
        <v>2140</v>
      </c>
      <c r="AE250" s="95" t="s">
        <v>286</v>
      </c>
      <c r="AF250" s="131" t="s">
        <v>287</v>
      </c>
      <c r="AG250" s="143">
        <v>558.0</v>
      </c>
      <c r="AH250" s="199">
        <v>3.762E8</v>
      </c>
      <c r="AI250" s="200">
        <v>44274.0</v>
      </c>
      <c r="AJ250" s="100">
        <v>57836.0</v>
      </c>
      <c r="AK250" s="101">
        <v>44316.0</v>
      </c>
      <c r="AL250" s="195">
        <v>44319.0</v>
      </c>
      <c r="AM250" s="102">
        <v>44561.0</v>
      </c>
      <c r="AN250" s="87">
        <v>7.0</v>
      </c>
      <c r="AO250" s="87">
        <v>29.0</v>
      </c>
      <c r="AP250" s="87" t="str">
        <f t="shared" si="30"/>
        <v>239</v>
      </c>
      <c r="AQ250" s="87" t="s">
        <v>2242</v>
      </c>
      <c r="AR250" s="104">
        <v>1.7526667E7</v>
      </c>
      <c r="AS250" s="104">
        <v>2200000.0</v>
      </c>
      <c r="AT250" s="106">
        <v>819.0</v>
      </c>
      <c r="AU250" s="104">
        <v>1.7526667E7</v>
      </c>
      <c r="AV250" s="107">
        <v>44319.0</v>
      </c>
      <c r="AW250" s="108" t="s">
        <v>3131</v>
      </c>
      <c r="AX250" s="84"/>
      <c r="AY250" s="84"/>
      <c r="AZ250" s="84"/>
      <c r="BA250" s="84"/>
      <c r="BB250" s="84"/>
      <c r="BC250" s="84"/>
      <c r="BD250" s="84"/>
      <c r="BE250" s="84"/>
      <c r="BF250" s="84"/>
      <c r="BG250" s="84"/>
      <c r="BH250" s="84"/>
      <c r="BI250" s="84"/>
      <c r="BJ250" s="84"/>
      <c r="BK250" s="84"/>
      <c r="BL250" s="84"/>
      <c r="BM250" s="84"/>
      <c r="BN250" s="84"/>
      <c r="BO250" s="84"/>
      <c r="BP250" s="84"/>
      <c r="BQ250" s="84"/>
      <c r="BR250" s="84"/>
      <c r="BS250" s="84"/>
      <c r="BT250" s="84"/>
      <c r="BU250" s="132" t="s">
        <v>168</v>
      </c>
      <c r="BV250" s="133">
        <v>44561.0</v>
      </c>
      <c r="BW250" s="132">
        <v>68080.0</v>
      </c>
      <c r="BX250" s="134">
        <v>733333.0</v>
      </c>
      <c r="BY250" s="132">
        <v>1038.0</v>
      </c>
      <c r="BZ250" s="132">
        <v>1272.0</v>
      </c>
      <c r="CA250" s="132">
        <v>10.0</v>
      </c>
      <c r="CB250" s="133">
        <v>44571.0</v>
      </c>
      <c r="CC250" s="114" t="str">
        <f t="shared" si="1"/>
        <v>$ 17,526,667</v>
      </c>
      <c r="CD250" s="115" t="str">
        <f t="shared" ref="CD250:CD252" si="36">AP251+BG250+BQ250+CA250</f>
        <v>247</v>
      </c>
      <c r="CE250" s="84"/>
      <c r="CF250" s="141">
        <v>44571.0</v>
      </c>
      <c r="CG250" s="130" t="s">
        <v>169</v>
      </c>
      <c r="CH250" s="103" t="s">
        <v>697</v>
      </c>
      <c r="CI250" s="130" t="s">
        <v>2144</v>
      </c>
      <c r="CJ250" s="84"/>
      <c r="CK250" s="84"/>
      <c r="CL250" s="101">
        <v>44316.0</v>
      </c>
      <c r="CM250" s="195">
        <v>44319.0</v>
      </c>
      <c r="CN250" s="119" t="s">
        <v>3132</v>
      </c>
      <c r="CO250" s="120" t="s">
        <v>3133</v>
      </c>
      <c r="CP250" s="121" t="s">
        <v>294</v>
      </c>
      <c r="CQ250" s="89"/>
      <c r="CR250" s="108"/>
      <c r="CS250" s="89"/>
      <c r="CT250" s="102"/>
      <c r="CU250" s="90"/>
      <c r="CV250" s="105"/>
      <c r="CW250" s="102"/>
      <c r="CX250" s="84"/>
      <c r="CY250" s="123" t="s">
        <v>175</v>
      </c>
      <c r="CZ250" s="103" t="s">
        <v>143</v>
      </c>
      <c r="DA250" s="103" t="s">
        <v>144</v>
      </c>
      <c r="DB250" s="103"/>
      <c r="DC250" s="123" t="s">
        <v>146</v>
      </c>
      <c r="DD250" s="84"/>
      <c r="DE250" s="84"/>
      <c r="DF250" s="84"/>
      <c r="DG250" s="84"/>
      <c r="DH250" s="52"/>
      <c r="DI250" s="52"/>
      <c r="DJ250" s="52"/>
      <c r="DK250" s="52"/>
      <c r="DL250" s="52"/>
      <c r="DM250" s="52"/>
    </row>
    <row r="251" ht="25.5" customHeight="1">
      <c r="A251" s="124">
        <v>249.0</v>
      </c>
      <c r="B251" s="86" t="s">
        <v>120</v>
      </c>
      <c r="C251" s="87" t="s">
        <v>3134</v>
      </c>
      <c r="D251" s="142" t="s">
        <v>3135</v>
      </c>
      <c r="E251" s="89" t="s">
        <v>123</v>
      </c>
      <c r="F251" s="89" t="s">
        <v>124</v>
      </c>
      <c r="G251" s="90">
        <v>7.9299607E7</v>
      </c>
      <c r="H251" s="90">
        <v>1.0</v>
      </c>
      <c r="I251" s="89" t="s">
        <v>149</v>
      </c>
      <c r="J251" s="91">
        <v>23487.0</v>
      </c>
      <c r="K251" s="125">
        <v>2.0</v>
      </c>
      <c r="L251" s="125">
        <v>4.0</v>
      </c>
      <c r="M251" s="125">
        <v>1964.0</v>
      </c>
      <c r="N251" s="89" t="s">
        <v>198</v>
      </c>
      <c r="O251" s="87" t="s">
        <v>3136</v>
      </c>
      <c r="P251" s="87" t="s">
        <v>180</v>
      </c>
      <c r="Q251" s="87">
        <v>6231446.0</v>
      </c>
      <c r="R251" s="93" t="s">
        <v>3137</v>
      </c>
      <c r="S251" s="93" t="s">
        <v>3137</v>
      </c>
      <c r="T251" s="94" t="s">
        <v>258</v>
      </c>
      <c r="U251" s="87" t="s">
        <v>272</v>
      </c>
      <c r="V251" s="94" t="s">
        <v>157</v>
      </c>
      <c r="W251" s="108">
        <v>1.0</v>
      </c>
      <c r="X251" s="87" t="s">
        <v>158</v>
      </c>
      <c r="Y251" s="130" t="s">
        <v>300</v>
      </c>
      <c r="Z251" s="130" t="s">
        <v>205</v>
      </c>
      <c r="AA251" s="87" t="s">
        <v>3138</v>
      </c>
      <c r="AB251" s="94" t="s">
        <v>130</v>
      </c>
      <c r="AC251" s="130" t="s">
        <v>161</v>
      </c>
      <c r="AD251" s="87" t="s">
        <v>2326</v>
      </c>
      <c r="AE251" s="95" t="s">
        <v>163</v>
      </c>
      <c r="AF251" s="131" t="s">
        <v>164</v>
      </c>
      <c r="AG251" s="143">
        <v>563.0</v>
      </c>
      <c r="AH251" s="199">
        <v>9.9E7</v>
      </c>
      <c r="AI251" s="201">
        <v>44281.0</v>
      </c>
      <c r="AJ251" s="100">
        <v>57649.0</v>
      </c>
      <c r="AK251" s="101">
        <v>44319.0</v>
      </c>
      <c r="AL251" s="195">
        <v>44321.0</v>
      </c>
      <c r="AM251" s="102">
        <v>44561.0</v>
      </c>
      <c r="AN251" s="87">
        <v>7.0</v>
      </c>
      <c r="AO251" s="87">
        <v>27.0</v>
      </c>
      <c r="AP251" s="87" t="str">
        <f t="shared" si="30"/>
        <v>237</v>
      </c>
      <c r="AQ251" s="87" t="s">
        <v>3139</v>
      </c>
      <c r="AR251" s="104">
        <v>4.3633333E7</v>
      </c>
      <c r="AS251" s="104">
        <v>5500000.0</v>
      </c>
      <c r="AT251" s="106">
        <v>821.0</v>
      </c>
      <c r="AU251" s="104">
        <v>4.3633333E7</v>
      </c>
      <c r="AV251" s="183">
        <v>44320.0</v>
      </c>
      <c r="AW251" s="108" t="s">
        <v>3140</v>
      </c>
      <c r="AX251" s="145" t="s">
        <v>209</v>
      </c>
      <c r="AY251" s="102">
        <v>44341.0</v>
      </c>
      <c r="AZ251" s="146"/>
      <c r="BA251" s="146"/>
      <c r="BB251" s="146"/>
      <c r="BC251" s="146"/>
      <c r="BD251" s="146"/>
      <c r="BE251" s="146"/>
      <c r="BF251" s="146"/>
      <c r="BG251" s="146"/>
      <c r="BH251" s="102">
        <v>44341.0</v>
      </c>
      <c r="BI251" s="146"/>
      <c r="BJ251" s="102">
        <v>44561.0</v>
      </c>
      <c r="BK251" s="146" t="s">
        <v>2409</v>
      </c>
      <c r="BL251" s="102">
        <v>44366.0</v>
      </c>
      <c r="BM251" s="146"/>
      <c r="BN251" s="146"/>
      <c r="BO251" s="146"/>
      <c r="BP251" s="146"/>
      <c r="BQ251" s="146"/>
      <c r="BR251" s="146"/>
      <c r="BS251" s="146"/>
      <c r="BT251" s="102">
        <v>44366.0</v>
      </c>
      <c r="BU251" s="132"/>
      <c r="BV251" s="133"/>
      <c r="BW251" s="132"/>
      <c r="BX251" s="134"/>
      <c r="BY251" s="132"/>
      <c r="BZ251" s="132"/>
      <c r="CA251" s="132"/>
      <c r="CB251" s="133"/>
      <c r="CC251" s="114" t="str">
        <f t="shared" si="1"/>
        <v>$ 43,633,333</v>
      </c>
      <c r="CD251" s="115" t="str">
        <f t="shared" si="36"/>
        <v>231</v>
      </c>
      <c r="CE251" s="84"/>
      <c r="CF251" s="193">
        <v>44366.0</v>
      </c>
      <c r="CG251" s="130" t="s">
        <v>2410</v>
      </c>
      <c r="CH251" s="103" t="s">
        <v>205</v>
      </c>
      <c r="CI251" s="121" t="s">
        <v>309</v>
      </c>
      <c r="CJ251" s="84"/>
      <c r="CK251" s="84"/>
      <c r="CL251" s="101">
        <v>44319.0</v>
      </c>
      <c r="CM251" s="195">
        <v>44320.0</v>
      </c>
      <c r="CN251" s="119" t="s">
        <v>3141</v>
      </c>
      <c r="CO251" s="120" t="s">
        <v>3142</v>
      </c>
      <c r="CP251" s="121" t="s">
        <v>309</v>
      </c>
      <c r="CQ251" s="89" t="s">
        <v>3143</v>
      </c>
      <c r="CR251" s="108">
        <v>1.014253012E9</v>
      </c>
      <c r="CS251" s="89" t="s">
        <v>3144</v>
      </c>
      <c r="CT251" s="102">
        <v>44341.0</v>
      </c>
      <c r="CU251" s="185">
        <v>831.0</v>
      </c>
      <c r="CV251" s="202">
        <v>3.9783333E7</v>
      </c>
      <c r="CW251" s="203">
        <v>44343.0</v>
      </c>
      <c r="CX251" s="84"/>
      <c r="CY251" s="123" t="s">
        <v>175</v>
      </c>
      <c r="CZ251" s="103" t="s">
        <v>143</v>
      </c>
      <c r="DA251" s="103" t="s">
        <v>205</v>
      </c>
      <c r="DB251" s="103"/>
      <c r="DC251" s="123" t="s">
        <v>146</v>
      </c>
      <c r="DD251" s="84"/>
      <c r="DE251" s="84"/>
      <c r="DF251" s="84"/>
      <c r="DG251" s="84"/>
      <c r="DH251" s="52"/>
      <c r="DI251" s="52"/>
      <c r="DJ251" s="52"/>
      <c r="DK251" s="52"/>
      <c r="DL251" s="52"/>
      <c r="DM251" s="52"/>
    </row>
    <row r="252" ht="25.5" customHeight="1">
      <c r="A252" s="124">
        <v>250.0</v>
      </c>
      <c r="B252" s="86" t="s">
        <v>120</v>
      </c>
      <c r="C252" s="87" t="s">
        <v>3145</v>
      </c>
      <c r="D252" s="88" t="s">
        <v>3146</v>
      </c>
      <c r="E252" s="89" t="s">
        <v>123</v>
      </c>
      <c r="F252" s="89" t="s">
        <v>124</v>
      </c>
      <c r="G252" s="90">
        <v>1.015392829E9</v>
      </c>
      <c r="H252" s="90">
        <v>5.0</v>
      </c>
      <c r="I252" s="89" t="s">
        <v>149</v>
      </c>
      <c r="J252" s="91">
        <v>31459.0</v>
      </c>
      <c r="K252" s="125">
        <v>16.0</v>
      </c>
      <c r="L252" s="139">
        <v>2.0</v>
      </c>
      <c r="M252" s="139">
        <v>1986.0</v>
      </c>
      <c r="N252" s="127" t="s">
        <v>198</v>
      </c>
      <c r="O252" s="87" t="s">
        <v>3147</v>
      </c>
      <c r="P252" s="92" t="s">
        <v>200</v>
      </c>
      <c r="Q252" s="87">
        <v>3.208186148E9</v>
      </c>
      <c r="R252" s="93" t="s">
        <v>3148</v>
      </c>
      <c r="S252" s="93" t="s">
        <v>3149</v>
      </c>
      <c r="T252" s="103" t="s">
        <v>323</v>
      </c>
      <c r="U252" s="92" t="s">
        <v>156</v>
      </c>
      <c r="V252" s="103" t="s">
        <v>157</v>
      </c>
      <c r="W252" s="88">
        <v>3.0</v>
      </c>
      <c r="X252" s="87" t="s">
        <v>158</v>
      </c>
      <c r="Y252" s="130" t="s">
        <v>3150</v>
      </c>
      <c r="Z252" s="130" t="s">
        <v>804</v>
      </c>
      <c r="AA252" s="87" t="s">
        <v>3151</v>
      </c>
      <c r="AB252" s="94" t="s">
        <v>130</v>
      </c>
      <c r="AC252" s="130" t="s">
        <v>161</v>
      </c>
      <c r="AD252" s="87" t="s">
        <v>3152</v>
      </c>
      <c r="AE252" s="95" t="s">
        <v>163</v>
      </c>
      <c r="AF252" s="131" t="s">
        <v>164</v>
      </c>
      <c r="AG252" s="143">
        <v>586.0</v>
      </c>
      <c r="AH252" s="199">
        <v>3.492E7</v>
      </c>
      <c r="AI252" s="201">
        <v>44316.0</v>
      </c>
      <c r="AJ252" s="100">
        <v>58522.0</v>
      </c>
      <c r="AK252" s="101">
        <v>44323.0</v>
      </c>
      <c r="AL252" s="195">
        <v>44326.0</v>
      </c>
      <c r="AM252" s="102">
        <v>44561.0</v>
      </c>
      <c r="AN252" s="87">
        <v>7.0</v>
      </c>
      <c r="AO252" s="87" t="str">
        <f>31-10</f>
        <v>21</v>
      </c>
      <c r="AP252" s="87" t="str">
        <f t="shared" si="30"/>
        <v>231</v>
      </c>
      <c r="AQ252" s="87" t="s">
        <v>3153</v>
      </c>
      <c r="AR252" s="104">
        <v>3.3756E7</v>
      </c>
      <c r="AS252" s="104">
        <v>4365000.0</v>
      </c>
      <c r="AT252" s="106">
        <v>822.0</v>
      </c>
      <c r="AU252" s="104">
        <v>3.3756E7</v>
      </c>
      <c r="AV252" s="183">
        <v>44326.0</v>
      </c>
      <c r="AW252" s="108" t="s">
        <v>3154</v>
      </c>
      <c r="AX252" s="84"/>
      <c r="AY252" s="84"/>
      <c r="AZ252" s="84"/>
      <c r="BA252" s="84"/>
      <c r="BB252" s="84"/>
      <c r="BC252" s="84"/>
      <c r="BD252" s="84"/>
      <c r="BE252" s="84"/>
      <c r="BF252" s="84"/>
      <c r="BG252" s="84"/>
      <c r="BH252" s="84"/>
      <c r="BI252" s="84"/>
      <c r="BJ252" s="84"/>
      <c r="BK252" s="84"/>
      <c r="BL252" s="84"/>
      <c r="BM252" s="84"/>
      <c r="BN252" s="84"/>
      <c r="BO252" s="84"/>
      <c r="BP252" s="84"/>
      <c r="BQ252" s="84"/>
      <c r="BR252" s="84"/>
      <c r="BS252" s="84"/>
      <c r="BT252" s="84"/>
      <c r="BU252" s="132"/>
      <c r="BV252" s="133"/>
      <c r="BW252" s="132"/>
      <c r="BX252" s="134"/>
      <c r="BY252" s="132"/>
      <c r="BZ252" s="132"/>
      <c r="CA252" s="132"/>
      <c r="CB252" s="133"/>
      <c r="CC252" s="114" t="str">
        <f t="shared" si="1"/>
        <v>$ 33,756,000</v>
      </c>
      <c r="CD252" s="115" t="str">
        <f t="shared" si="36"/>
        <v>178</v>
      </c>
      <c r="CE252" s="84"/>
      <c r="CF252" s="102">
        <v>44561.0</v>
      </c>
      <c r="CG252" s="117" t="s">
        <v>136</v>
      </c>
      <c r="CH252" s="103" t="s">
        <v>809</v>
      </c>
      <c r="CI252" s="118" t="s">
        <v>810</v>
      </c>
      <c r="CJ252" s="84"/>
      <c r="CK252" s="84"/>
      <c r="CL252" s="101">
        <v>44323.0</v>
      </c>
      <c r="CM252" s="101">
        <v>44326.0</v>
      </c>
      <c r="CN252" s="119" t="s">
        <v>3155</v>
      </c>
      <c r="CO252" s="120" t="s">
        <v>3156</v>
      </c>
      <c r="CP252" s="121" t="s">
        <v>608</v>
      </c>
      <c r="CQ252" s="89"/>
      <c r="CR252" s="108"/>
      <c r="CS252" s="89"/>
      <c r="CT252" s="102"/>
      <c r="CU252" s="90"/>
      <c r="CV252" s="105"/>
      <c r="CW252" s="102"/>
      <c r="CX252" s="84"/>
      <c r="CY252" s="123" t="s">
        <v>175</v>
      </c>
      <c r="CZ252" s="103" t="s">
        <v>143</v>
      </c>
      <c r="DA252" s="103" t="s">
        <v>144</v>
      </c>
      <c r="DB252" s="103"/>
      <c r="DC252" s="123" t="s">
        <v>146</v>
      </c>
      <c r="DD252" s="84"/>
      <c r="DE252" s="84"/>
      <c r="DF252" s="84"/>
      <c r="DG252" s="84"/>
      <c r="DH252" s="52"/>
      <c r="DI252" s="52"/>
      <c r="DJ252" s="52"/>
      <c r="DK252" s="52"/>
      <c r="DL252" s="52"/>
      <c r="DM252" s="52"/>
    </row>
    <row r="253" ht="25.5" customHeight="1">
      <c r="A253" s="124">
        <v>251.0</v>
      </c>
      <c r="B253" s="86" t="s">
        <v>120</v>
      </c>
      <c r="C253" s="87" t="s">
        <v>3157</v>
      </c>
      <c r="D253" s="88" t="s">
        <v>2113</v>
      </c>
      <c r="E253" s="89" t="s">
        <v>123</v>
      </c>
      <c r="F253" s="89" t="s">
        <v>124</v>
      </c>
      <c r="G253" s="90">
        <v>1.018491998E9</v>
      </c>
      <c r="H253" s="90">
        <v>7.0</v>
      </c>
      <c r="I253" s="89" t="s">
        <v>125</v>
      </c>
      <c r="J253" s="137">
        <v>35446.0</v>
      </c>
      <c r="K253" s="138">
        <v>16.0</v>
      </c>
      <c r="L253" s="139">
        <v>1.0</v>
      </c>
      <c r="M253" s="139">
        <v>1997.0</v>
      </c>
      <c r="N253" s="87" t="s">
        <v>198</v>
      </c>
      <c r="O253" s="87" t="s">
        <v>3158</v>
      </c>
      <c r="P253" s="92" t="s">
        <v>399</v>
      </c>
      <c r="Q253" s="87">
        <v>3.204667324E9</v>
      </c>
      <c r="R253" s="93" t="s">
        <v>3159</v>
      </c>
      <c r="S253" s="93" t="s">
        <v>3160</v>
      </c>
      <c r="T253" s="103" t="s">
        <v>258</v>
      </c>
      <c r="U253" s="92" t="s">
        <v>184</v>
      </c>
      <c r="V253" s="103" t="s">
        <v>157</v>
      </c>
      <c r="W253" s="88">
        <v>4.0</v>
      </c>
      <c r="X253" s="87" t="s">
        <v>158</v>
      </c>
      <c r="Y253" s="117" t="s">
        <v>3161</v>
      </c>
      <c r="Z253" s="130" t="s">
        <v>1383</v>
      </c>
      <c r="AA253" s="87" t="s">
        <v>3162</v>
      </c>
      <c r="AB253" s="94" t="s">
        <v>130</v>
      </c>
      <c r="AC253" s="130" t="s">
        <v>161</v>
      </c>
      <c r="AD253" s="87" t="s">
        <v>1579</v>
      </c>
      <c r="AE253" s="95" t="s">
        <v>286</v>
      </c>
      <c r="AF253" s="131" t="s">
        <v>287</v>
      </c>
      <c r="AG253" s="143">
        <v>587.0</v>
      </c>
      <c r="AH253" s="199">
        <v>3.3E7</v>
      </c>
      <c r="AI253" s="201">
        <v>44316.0</v>
      </c>
      <c r="AJ253" s="100">
        <v>58516.0</v>
      </c>
      <c r="AK253" s="101">
        <v>44337.0</v>
      </c>
      <c r="AL253" s="195">
        <v>44340.0</v>
      </c>
      <c r="AM253" s="102">
        <v>44522.0</v>
      </c>
      <c r="AN253" s="87">
        <v>5.0</v>
      </c>
      <c r="AO253" s="87">
        <v>28.0</v>
      </c>
      <c r="AP253" s="87" t="str">
        <f t="shared" si="30"/>
        <v>178</v>
      </c>
      <c r="AQ253" s="87" t="s">
        <v>3163</v>
      </c>
      <c r="AR253" s="104">
        <v>3.3E7</v>
      </c>
      <c r="AS253" s="104">
        <v>5500000.0</v>
      </c>
      <c r="AT253" s="106">
        <v>827.0</v>
      </c>
      <c r="AU253" s="104">
        <v>3.3E7</v>
      </c>
      <c r="AV253" s="183">
        <v>44340.0</v>
      </c>
      <c r="AW253" s="108" t="s">
        <v>3164</v>
      </c>
      <c r="AX253" s="130" t="s">
        <v>168</v>
      </c>
      <c r="AY253" s="107">
        <v>44518.0</v>
      </c>
      <c r="AZ253" s="130">
        <v>63963.0</v>
      </c>
      <c r="BA253" s="98">
        <v>9716667.0</v>
      </c>
      <c r="BB253" s="130">
        <v>760.0</v>
      </c>
      <c r="BC253" s="130"/>
      <c r="BD253" s="130">
        <v>1.0</v>
      </c>
      <c r="BE253" s="130">
        <v>23.0</v>
      </c>
      <c r="BF253" s="130">
        <v>53.0</v>
      </c>
      <c r="BG253" s="130" t="s">
        <v>3165</v>
      </c>
      <c r="BH253" s="145"/>
      <c r="BI253" s="84"/>
      <c r="BJ253" s="107">
        <v>44576.0</v>
      </c>
      <c r="BK253" s="84"/>
      <c r="BL253" s="84"/>
      <c r="BM253" s="84"/>
      <c r="BN253" s="84"/>
      <c r="BO253" s="84"/>
      <c r="BP253" s="84"/>
      <c r="BQ253" s="84"/>
      <c r="BR253" s="84"/>
      <c r="BS253" s="84"/>
      <c r="BT253" s="84"/>
      <c r="BU253" s="132"/>
      <c r="BV253" s="133"/>
      <c r="BW253" s="132"/>
      <c r="BX253" s="134"/>
      <c r="BY253" s="132"/>
      <c r="BZ253" s="132"/>
      <c r="CA253" s="132"/>
      <c r="CB253" s="133"/>
      <c r="CC253" s="114" t="str">
        <f t="shared" si="1"/>
        <v>$ 42,716,667</v>
      </c>
      <c r="CD253" s="115" t="str">
        <f>AP254+BF253+BQ253+CA253</f>
        <v>269</v>
      </c>
      <c r="CE253" s="84"/>
      <c r="CF253" s="159">
        <v>44576.0</v>
      </c>
      <c r="CG253" s="130" t="s">
        <v>169</v>
      </c>
      <c r="CH253" s="103" t="s">
        <v>1388</v>
      </c>
      <c r="CI253" s="118" t="s">
        <v>1389</v>
      </c>
      <c r="CJ253" s="84"/>
      <c r="CK253" s="84"/>
      <c r="CL253" s="101">
        <v>44337.0</v>
      </c>
      <c r="CM253" s="195">
        <v>44340.0</v>
      </c>
      <c r="CN253" s="119" t="s">
        <v>3166</v>
      </c>
      <c r="CO253" s="120" t="s">
        <v>3167</v>
      </c>
      <c r="CP253" s="121" t="s">
        <v>294</v>
      </c>
      <c r="CQ253" s="89"/>
      <c r="CR253" s="108"/>
      <c r="CS253" s="89"/>
      <c r="CT253" s="102"/>
      <c r="CU253" s="90"/>
      <c r="CV253" s="105"/>
      <c r="CW253" s="102"/>
      <c r="CX253" s="84"/>
      <c r="CY253" s="123" t="s">
        <v>175</v>
      </c>
      <c r="CZ253" s="103" t="s">
        <v>143</v>
      </c>
      <c r="DA253" s="103" t="s">
        <v>144</v>
      </c>
      <c r="DB253" s="103"/>
      <c r="DC253" s="123" t="s">
        <v>146</v>
      </c>
      <c r="DD253" s="84"/>
      <c r="DE253" s="84"/>
      <c r="DF253" s="84"/>
      <c r="DG253" s="84"/>
      <c r="DH253" s="52"/>
      <c r="DI253" s="52"/>
      <c r="DJ253" s="52"/>
      <c r="DK253" s="52"/>
      <c r="DL253" s="52"/>
      <c r="DM253" s="52"/>
    </row>
    <row r="254" ht="25.5" customHeight="1">
      <c r="A254" s="124">
        <v>252.0</v>
      </c>
      <c r="B254" s="86" t="s">
        <v>120</v>
      </c>
      <c r="C254" s="87" t="s">
        <v>3168</v>
      </c>
      <c r="D254" s="88" t="s">
        <v>3169</v>
      </c>
      <c r="E254" s="89" t="s">
        <v>123</v>
      </c>
      <c r="F254" s="89" t="s">
        <v>124</v>
      </c>
      <c r="G254" s="90">
        <v>1.000992444E9</v>
      </c>
      <c r="H254" s="90">
        <v>3.0</v>
      </c>
      <c r="I254" s="89" t="s">
        <v>149</v>
      </c>
      <c r="J254" s="137">
        <v>37012.0</v>
      </c>
      <c r="K254" s="138">
        <v>1.0</v>
      </c>
      <c r="L254" s="139">
        <v>5.0</v>
      </c>
      <c r="M254" s="139">
        <v>2001.0</v>
      </c>
      <c r="N254" s="87" t="s">
        <v>198</v>
      </c>
      <c r="O254" s="87" t="s">
        <v>3170</v>
      </c>
      <c r="P254" s="92" t="s">
        <v>127</v>
      </c>
      <c r="Q254" s="87">
        <v>3.127507749E9</v>
      </c>
      <c r="R254" s="93" t="s">
        <v>3171</v>
      </c>
      <c r="S254" s="93" t="s">
        <v>3172</v>
      </c>
      <c r="T254" s="103" t="s">
        <v>323</v>
      </c>
      <c r="U254" s="92" t="s">
        <v>184</v>
      </c>
      <c r="V254" s="103" t="s">
        <v>157</v>
      </c>
      <c r="W254" s="88">
        <v>4.0</v>
      </c>
      <c r="X254" s="87" t="s">
        <v>741</v>
      </c>
      <c r="Y254" s="87" t="s">
        <v>741</v>
      </c>
      <c r="Z254" s="130" t="s">
        <v>1182</v>
      </c>
      <c r="AA254" s="87" t="s">
        <v>3173</v>
      </c>
      <c r="AB254" s="94" t="s">
        <v>130</v>
      </c>
      <c r="AC254" s="130" t="s">
        <v>161</v>
      </c>
      <c r="AD254" s="87" t="s">
        <v>3174</v>
      </c>
      <c r="AE254" s="95" t="s">
        <v>1185</v>
      </c>
      <c r="AF254" s="131" t="s">
        <v>1186</v>
      </c>
      <c r="AG254" s="143">
        <v>590.0</v>
      </c>
      <c r="AH254" s="199">
        <v>5.52E7</v>
      </c>
      <c r="AI254" s="201">
        <v>44335.0</v>
      </c>
      <c r="AJ254" s="100">
        <v>58763.0</v>
      </c>
      <c r="AK254" s="101">
        <v>44341.0</v>
      </c>
      <c r="AL254" s="195">
        <v>44342.0</v>
      </c>
      <c r="AM254" s="101">
        <v>44561.0</v>
      </c>
      <c r="AN254" s="87">
        <v>7.0</v>
      </c>
      <c r="AO254" s="87">
        <v>6.0</v>
      </c>
      <c r="AP254" s="87" t="str">
        <f t="shared" si="30"/>
        <v>216</v>
      </c>
      <c r="AQ254" s="87" t="s">
        <v>3175</v>
      </c>
      <c r="AR254" s="104">
        <v>1.296E7</v>
      </c>
      <c r="AS254" s="104">
        <v>1800000.0</v>
      </c>
      <c r="AT254" s="106">
        <v>828.0</v>
      </c>
      <c r="AU254" s="104">
        <v>1.296E7</v>
      </c>
      <c r="AV254" s="183">
        <v>44342.0</v>
      </c>
      <c r="AW254" s="108" t="s">
        <v>3176</v>
      </c>
      <c r="AX254" s="84"/>
      <c r="AY254" s="84"/>
      <c r="AZ254" s="84"/>
      <c r="BA254" s="84"/>
      <c r="BB254" s="84"/>
      <c r="BC254" s="84"/>
      <c r="BD254" s="84"/>
      <c r="BE254" s="84"/>
      <c r="BF254" s="84"/>
      <c r="BG254" s="84"/>
      <c r="BH254" s="84"/>
      <c r="BI254" s="84"/>
      <c r="BJ254" s="84"/>
      <c r="BK254" s="84"/>
      <c r="BL254" s="84"/>
      <c r="BM254" s="84"/>
      <c r="BN254" s="84"/>
      <c r="BO254" s="84"/>
      <c r="BP254" s="84"/>
      <c r="BQ254" s="84"/>
      <c r="BR254" s="84"/>
      <c r="BS254" s="84"/>
      <c r="BT254" s="84"/>
      <c r="BU254" s="132" t="s">
        <v>168</v>
      </c>
      <c r="BV254" s="133">
        <v>44561.0</v>
      </c>
      <c r="BW254" s="132">
        <v>65277.0</v>
      </c>
      <c r="BX254" s="134">
        <v>600000.0</v>
      </c>
      <c r="BY254" s="132">
        <v>1004.0</v>
      </c>
      <c r="BZ254" s="132">
        <v>1222.0</v>
      </c>
      <c r="CA254" s="132">
        <v>10.0</v>
      </c>
      <c r="CB254" s="133">
        <v>44571.0</v>
      </c>
      <c r="CC254" s="114" t="str">
        <f t="shared" si="1"/>
        <v>$ 12,960,000</v>
      </c>
      <c r="CD254" s="115" t="str">
        <f t="shared" ref="CD254:CD392" si="37">AP255+BG254+BQ254+CA254</f>
        <v>217</v>
      </c>
      <c r="CE254" s="84"/>
      <c r="CF254" s="141">
        <v>44571.0</v>
      </c>
      <c r="CG254" s="130" t="s">
        <v>169</v>
      </c>
      <c r="CH254" s="103" t="s">
        <v>1182</v>
      </c>
      <c r="CI254" s="118" t="s">
        <v>2930</v>
      </c>
      <c r="CJ254" s="84"/>
      <c r="CK254" s="84"/>
      <c r="CL254" s="101">
        <v>44341.0</v>
      </c>
      <c r="CM254" s="195">
        <v>44342.0</v>
      </c>
      <c r="CN254" s="119" t="s">
        <v>3177</v>
      </c>
      <c r="CO254" s="120" t="s">
        <v>3178</v>
      </c>
      <c r="CP254" s="121" t="s">
        <v>736</v>
      </c>
      <c r="CQ254" s="89"/>
      <c r="CR254" s="108"/>
      <c r="CS254" s="89"/>
      <c r="CT254" s="102"/>
      <c r="CU254" s="90"/>
      <c r="CV254" s="105"/>
      <c r="CW254" s="102"/>
      <c r="CX254" s="84"/>
      <c r="CY254" s="123" t="s">
        <v>175</v>
      </c>
      <c r="CZ254" s="103" t="s">
        <v>143</v>
      </c>
      <c r="DA254" s="103" t="s">
        <v>144</v>
      </c>
      <c r="DB254" s="103"/>
      <c r="DC254" s="123" t="s">
        <v>146</v>
      </c>
      <c r="DD254" s="84"/>
      <c r="DE254" s="84"/>
      <c r="DF254" s="84"/>
      <c r="DG254" s="84"/>
      <c r="DH254" s="52"/>
      <c r="DI254" s="52"/>
      <c r="DJ254" s="52"/>
      <c r="DK254" s="52"/>
      <c r="DL254" s="52"/>
      <c r="DM254" s="52"/>
    </row>
    <row r="255" ht="25.5" customHeight="1">
      <c r="A255" s="124">
        <v>253.0</v>
      </c>
      <c r="B255" s="86" t="s">
        <v>120</v>
      </c>
      <c r="C255" s="87" t="s">
        <v>3179</v>
      </c>
      <c r="D255" s="88" t="s">
        <v>3180</v>
      </c>
      <c r="E255" s="89" t="s">
        <v>123</v>
      </c>
      <c r="F255" s="89" t="s">
        <v>124</v>
      </c>
      <c r="G255" s="90">
        <v>1.013595533E9</v>
      </c>
      <c r="H255" s="90">
        <v>5.0</v>
      </c>
      <c r="I255" s="89" t="s">
        <v>125</v>
      </c>
      <c r="J255" s="137">
        <v>32206.0</v>
      </c>
      <c r="K255" s="138">
        <v>4.0</v>
      </c>
      <c r="L255" s="139">
        <v>3.0</v>
      </c>
      <c r="M255" s="139">
        <v>1988.0</v>
      </c>
      <c r="N255" s="87" t="s">
        <v>198</v>
      </c>
      <c r="O255" s="87" t="s">
        <v>3181</v>
      </c>
      <c r="P255" s="92" t="s">
        <v>127</v>
      </c>
      <c r="Q255" s="87">
        <v>3.202259566E9</v>
      </c>
      <c r="R255" s="93" t="s">
        <v>3182</v>
      </c>
      <c r="S255" s="93" t="s">
        <v>3183</v>
      </c>
      <c r="T255" s="103" t="s">
        <v>155</v>
      </c>
      <c r="U255" s="92" t="s">
        <v>156</v>
      </c>
      <c r="V255" s="103" t="s">
        <v>157</v>
      </c>
      <c r="W255" s="88">
        <v>4.0</v>
      </c>
      <c r="X255" s="87" t="s">
        <v>741</v>
      </c>
      <c r="Y255" s="87" t="s">
        <v>741</v>
      </c>
      <c r="Z255" s="130" t="s">
        <v>1182</v>
      </c>
      <c r="AA255" s="87" t="s">
        <v>3184</v>
      </c>
      <c r="AB255" s="94" t="s">
        <v>130</v>
      </c>
      <c r="AC255" s="130" t="s">
        <v>161</v>
      </c>
      <c r="AD255" s="87" t="s">
        <v>3174</v>
      </c>
      <c r="AE255" s="95" t="s">
        <v>1185</v>
      </c>
      <c r="AF255" s="131" t="s">
        <v>1186</v>
      </c>
      <c r="AG255" s="143">
        <v>590.0</v>
      </c>
      <c r="AH255" s="199">
        <v>5.52E7</v>
      </c>
      <c r="AI255" s="201">
        <v>44335.0</v>
      </c>
      <c r="AJ255" s="100">
        <v>58763.0</v>
      </c>
      <c r="AK255" s="101">
        <v>44349.0</v>
      </c>
      <c r="AL255" s="195">
        <v>44351.0</v>
      </c>
      <c r="AM255" s="101">
        <v>44561.0</v>
      </c>
      <c r="AN255" s="87">
        <v>6.0</v>
      </c>
      <c r="AO255" s="87">
        <v>27.0</v>
      </c>
      <c r="AP255" s="87" t="str">
        <f t="shared" si="30"/>
        <v>207</v>
      </c>
      <c r="AQ255" s="87" t="s">
        <v>3185</v>
      </c>
      <c r="AR255" s="104">
        <v>1.248E7</v>
      </c>
      <c r="AS255" s="104">
        <v>1800000.0</v>
      </c>
      <c r="AT255" s="106">
        <v>835.0</v>
      </c>
      <c r="AU255" s="104">
        <v>1.248E7</v>
      </c>
      <c r="AV255" s="183">
        <v>44351.0</v>
      </c>
      <c r="AW255" s="108" t="s">
        <v>3186</v>
      </c>
      <c r="AX255" s="84"/>
      <c r="AY255" s="84"/>
      <c r="AZ255" s="84"/>
      <c r="BA255" s="84"/>
      <c r="BB255" s="84"/>
      <c r="BC255" s="84"/>
      <c r="BD255" s="84"/>
      <c r="BE255" s="84"/>
      <c r="BF255" s="84"/>
      <c r="BG255" s="84"/>
      <c r="BH255" s="84"/>
      <c r="BI255" s="84"/>
      <c r="BJ255" s="84"/>
      <c r="BK255" s="84"/>
      <c r="BL255" s="84"/>
      <c r="BM255" s="84"/>
      <c r="BN255" s="84"/>
      <c r="BO255" s="84"/>
      <c r="BP255" s="84"/>
      <c r="BQ255" s="84"/>
      <c r="BR255" s="84"/>
      <c r="BS255" s="84"/>
      <c r="BT255" s="84"/>
      <c r="BU255" s="132"/>
      <c r="BV255" s="133"/>
      <c r="BW255" s="132"/>
      <c r="BX255" s="134"/>
      <c r="BY255" s="132"/>
      <c r="BZ255" s="132"/>
      <c r="CA255" s="132"/>
      <c r="CB255" s="133"/>
      <c r="CC255" s="114" t="str">
        <f t="shared" si="1"/>
        <v>$ 12,480,000</v>
      </c>
      <c r="CD255" s="115" t="str">
        <f t="shared" si="37"/>
        <v>360</v>
      </c>
      <c r="CE255" s="84"/>
      <c r="CF255" s="159">
        <v>44561.0</v>
      </c>
      <c r="CG255" s="130" t="s">
        <v>2330</v>
      </c>
      <c r="CH255" s="103" t="s">
        <v>1182</v>
      </c>
      <c r="CI255" s="118" t="s">
        <v>2930</v>
      </c>
      <c r="CJ255" s="84"/>
      <c r="CK255" s="84"/>
      <c r="CL255" s="101">
        <v>44349.0</v>
      </c>
      <c r="CM255" s="195">
        <v>44351.0</v>
      </c>
      <c r="CN255" s="119" t="s">
        <v>3187</v>
      </c>
      <c r="CO255" s="120" t="s">
        <v>3188</v>
      </c>
      <c r="CP255" s="121" t="s">
        <v>420</v>
      </c>
      <c r="CQ255" s="89"/>
      <c r="CR255" s="108"/>
      <c r="CS255" s="89"/>
      <c r="CT255" s="102"/>
      <c r="CU255" s="84"/>
      <c r="CV255" s="84"/>
      <c r="CW255" s="84"/>
      <c r="CX255" s="84"/>
      <c r="CY255" s="123" t="s">
        <v>175</v>
      </c>
      <c r="CZ255" s="103" t="s">
        <v>143</v>
      </c>
      <c r="DA255" s="103" t="s">
        <v>205</v>
      </c>
      <c r="DB255" s="103"/>
      <c r="DC255" s="123" t="s">
        <v>146</v>
      </c>
      <c r="DD255" s="84"/>
      <c r="DE255" s="84"/>
      <c r="DF255" s="84"/>
      <c r="DG255" s="84"/>
      <c r="DH255" s="52"/>
      <c r="DI255" s="52"/>
      <c r="DJ255" s="52"/>
      <c r="DK255" s="52"/>
      <c r="DL255" s="52"/>
      <c r="DM255" s="52"/>
    </row>
    <row r="256" ht="25.5" customHeight="1">
      <c r="A256" s="191">
        <v>254.0</v>
      </c>
      <c r="B256" s="86" t="s">
        <v>120</v>
      </c>
      <c r="C256" s="87" t="s">
        <v>3189</v>
      </c>
      <c r="D256" s="88" t="s">
        <v>3190</v>
      </c>
      <c r="E256" s="89" t="s">
        <v>2660</v>
      </c>
      <c r="F256" s="89" t="s">
        <v>2661</v>
      </c>
      <c r="G256" s="90">
        <v>8.99999061E8</v>
      </c>
      <c r="H256" s="90">
        <v>9.0</v>
      </c>
      <c r="I256" s="89" t="s">
        <v>120</v>
      </c>
      <c r="J256" s="89" t="s">
        <v>120</v>
      </c>
      <c r="K256" s="89" t="s">
        <v>120</v>
      </c>
      <c r="L256" s="89" t="s">
        <v>120</v>
      </c>
      <c r="M256" s="89" t="s">
        <v>120</v>
      </c>
      <c r="N256" s="89" t="s">
        <v>120</v>
      </c>
      <c r="O256" s="87" t="s">
        <v>1660</v>
      </c>
      <c r="P256" s="89" t="s">
        <v>120</v>
      </c>
      <c r="Q256" s="89" t="s">
        <v>120</v>
      </c>
      <c r="R256" s="89" t="s">
        <v>120</v>
      </c>
      <c r="S256" s="89" t="s">
        <v>120</v>
      </c>
      <c r="T256" s="89" t="s">
        <v>120</v>
      </c>
      <c r="U256" s="89" t="s">
        <v>120</v>
      </c>
      <c r="V256" s="89" t="s">
        <v>120</v>
      </c>
      <c r="W256" s="89" t="s">
        <v>120</v>
      </c>
      <c r="X256" s="89" t="s">
        <v>120</v>
      </c>
      <c r="Y256" s="89" t="s">
        <v>120</v>
      </c>
      <c r="Z256" s="130" t="s">
        <v>2664</v>
      </c>
      <c r="AA256" s="87" t="s">
        <v>3189</v>
      </c>
      <c r="AB256" s="130" t="s">
        <v>3191</v>
      </c>
      <c r="AC256" s="130" t="s">
        <v>161</v>
      </c>
      <c r="AD256" s="87" t="s">
        <v>3192</v>
      </c>
      <c r="AE256" s="95" t="s">
        <v>3193</v>
      </c>
      <c r="AF256" s="204" t="s">
        <v>3194</v>
      </c>
      <c r="AG256" s="143" t="s">
        <v>120</v>
      </c>
      <c r="AH256" s="199" t="s">
        <v>120</v>
      </c>
      <c r="AI256" s="201" t="s">
        <v>120</v>
      </c>
      <c r="AJ256" s="100">
        <v>59494.0</v>
      </c>
      <c r="AK256" s="101">
        <v>44351.0</v>
      </c>
      <c r="AL256" s="195">
        <v>44375.0</v>
      </c>
      <c r="AM256" s="101">
        <v>44742.0</v>
      </c>
      <c r="AN256" s="87">
        <v>12.0</v>
      </c>
      <c r="AO256" s="87">
        <v>0.0</v>
      </c>
      <c r="AP256" s="87" t="str">
        <f t="shared" ref="AP256:AP257" si="38">AN256*30</f>
        <v>360</v>
      </c>
      <c r="AQ256" s="87" t="s">
        <v>3195</v>
      </c>
      <c r="AR256" s="104">
        <v>0.0</v>
      </c>
      <c r="AS256" s="104" t="s">
        <v>120</v>
      </c>
      <c r="AT256" s="106" t="s">
        <v>120</v>
      </c>
      <c r="AU256" s="104" t="s">
        <v>120</v>
      </c>
      <c r="AV256" s="183" t="s">
        <v>120</v>
      </c>
      <c r="AW256" s="104" t="s">
        <v>120</v>
      </c>
      <c r="AX256" s="84"/>
      <c r="AY256" s="84"/>
      <c r="AZ256" s="84"/>
      <c r="BA256" s="84"/>
      <c r="BB256" s="84"/>
      <c r="BC256" s="84"/>
      <c r="BD256" s="84"/>
      <c r="BE256" s="84"/>
      <c r="BF256" s="84"/>
      <c r="BG256" s="84"/>
      <c r="BH256" s="84"/>
      <c r="BI256" s="84"/>
      <c r="BJ256" s="84"/>
      <c r="BK256" s="84"/>
      <c r="BL256" s="84"/>
      <c r="BM256" s="84"/>
      <c r="BN256" s="84"/>
      <c r="BO256" s="84"/>
      <c r="BP256" s="84"/>
      <c r="BQ256" s="84"/>
      <c r="BR256" s="84"/>
      <c r="BS256" s="84"/>
      <c r="BT256" s="84"/>
      <c r="BU256" s="132"/>
      <c r="BV256" s="133"/>
      <c r="BW256" s="132"/>
      <c r="BX256" s="134"/>
      <c r="BY256" s="132"/>
      <c r="BZ256" s="132"/>
      <c r="CA256" s="132"/>
      <c r="CB256" s="133"/>
      <c r="CC256" s="114" t="str">
        <f t="shared" si="1"/>
        <v>$ 0</v>
      </c>
      <c r="CD256" s="115" t="str">
        <f t="shared" si="37"/>
        <v>360</v>
      </c>
      <c r="CE256" s="84"/>
      <c r="CF256" s="101">
        <v>44742.0</v>
      </c>
      <c r="CG256" s="130" t="s">
        <v>169</v>
      </c>
      <c r="CH256" s="103" t="s">
        <v>160</v>
      </c>
      <c r="CI256" s="118" t="s">
        <v>3196</v>
      </c>
      <c r="CJ256" s="84"/>
      <c r="CK256" s="84"/>
      <c r="CL256" s="101">
        <v>44363.0</v>
      </c>
      <c r="CM256" s="195" t="s">
        <v>120</v>
      </c>
      <c r="CN256" s="119" t="s">
        <v>3197</v>
      </c>
      <c r="CO256" s="120" t="s">
        <v>3198</v>
      </c>
      <c r="CP256" s="121" t="s">
        <v>736</v>
      </c>
      <c r="CQ256" s="89"/>
      <c r="CR256" s="108"/>
      <c r="CS256" s="89"/>
      <c r="CT256" s="102"/>
      <c r="CU256" s="84"/>
      <c r="CV256" s="84"/>
      <c r="CW256" s="84"/>
      <c r="CX256" s="117" t="s">
        <v>3199</v>
      </c>
      <c r="CY256" s="123" t="s">
        <v>175</v>
      </c>
      <c r="CZ256" s="103" t="s">
        <v>3200</v>
      </c>
      <c r="DA256" s="103" t="s">
        <v>144</v>
      </c>
      <c r="DB256" s="103" t="s">
        <v>145</v>
      </c>
      <c r="DC256" s="123" t="s">
        <v>146</v>
      </c>
      <c r="DD256" s="84"/>
      <c r="DE256" s="84"/>
      <c r="DF256" s="84"/>
      <c r="DG256" s="84"/>
      <c r="DH256" s="52"/>
      <c r="DI256" s="52"/>
      <c r="DJ256" s="52"/>
      <c r="DK256" s="52"/>
      <c r="DL256" s="52"/>
      <c r="DM256" s="52"/>
    </row>
    <row r="257" ht="25.5" customHeight="1">
      <c r="A257" s="191">
        <v>255.0</v>
      </c>
      <c r="B257" s="86" t="s">
        <v>120</v>
      </c>
      <c r="C257" s="87" t="s">
        <v>3201</v>
      </c>
      <c r="D257" s="88" t="s">
        <v>3202</v>
      </c>
      <c r="E257" s="89" t="s">
        <v>2660</v>
      </c>
      <c r="F257" s="89" t="s">
        <v>2661</v>
      </c>
      <c r="G257" s="90">
        <v>8.99999061E8</v>
      </c>
      <c r="H257" s="90">
        <v>9.0</v>
      </c>
      <c r="I257" s="89" t="s">
        <v>120</v>
      </c>
      <c r="J257" s="89" t="s">
        <v>120</v>
      </c>
      <c r="K257" s="89" t="s">
        <v>120</v>
      </c>
      <c r="L257" s="89" t="s">
        <v>120</v>
      </c>
      <c r="M257" s="89" t="s">
        <v>120</v>
      </c>
      <c r="N257" s="89" t="s">
        <v>120</v>
      </c>
      <c r="O257" s="87" t="s">
        <v>1660</v>
      </c>
      <c r="P257" s="89" t="s">
        <v>120</v>
      </c>
      <c r="Q257" s="89" t="s">
        <v>120</v>
      </c>
      <c r="R257" s="89" t="s">
        <v>120</v>
      </c>
      <c r="S257" s="89" t="s">
        <v>120</v>
      </c>
      <c r="T257" s="89" t="s">
        <v>120</v>
      </c>
      <c r="U257" s="89" t="s">
        <v>120</v>
      </c>
      <c r="V257" s="89" t="s">
        <v>120</v>
      </c>
      <c r="W257" s="89" t="s">
        <v>120</v>
      </c>
      <c r="X257" s="89" t="s">
        <v>120</v>
      </c>
      <c r="Y257" s="89" t="s">
        <v>120</v>
      </c>
      <c r="Z257" s="130" t="s">
        <v>2664</v>
      </c>
      <c r="AA257" s="87" t="s">
        <v>3201</v>
      </c>
      <c r="AB257" s="130" t="s">
        <v>3191</v>
      </c>
      <c r="AC257" s="130" t="s">
        <v>161</v>
      </c>
      <c r="AD257" s="87" t="s">
        <v>3203</v>
      </c>
      <c r="AE257" s="95" t="s">
        <v>869</v>
      </c>
      <c r="AF257" s="131" t="s">
        <v>870</v>
      </c>
      <c r="AG257" s="143" t="s">
        <v>120</v>
      </c>
      <c r="AH257" s="199" t="s">
        <v>120</v>
      </c>
      <c r="AI257" s="201" t="s">
        <v>120</v>
      </c>
      <c r="AJ257" s="100">
        <v>59625.0</v>
      </c>
      <c r="AK257" s="101">
        <v>44365.0</v>
      </c>
      <c r="AL257" s="195">
        <v>44378.0</v>
      </c>
      <c r="AM257" s="101">
        <v>44742.0</v>
      </c>
      <c r="AN257" s="87">
        <v>12.0</v>
      </c>
      <c r="AO257" s="87">
        <v>0.0</v>
      </c>
      <c r="AP257" s="87" t="str">
        <f t="shared" si="38"/>
        <v>360</v>
      </c>
      <c r="AQ257" s="87" t="s">
        <v>3195</v>
      </c>
      <c r="AR257" s="104">
        <v>0.0</v>
      </c>
      <c r="AS257" s="104" t="s">
        <v>120</v>
      </c>
      <c r="AT257" s="106" t="s">
        <v>120</v>
      </c>
      <c r="AU257" s="104" t="s">
        <v>120</v>
      </c>
      <c r="AV257" s="183" t="s">
        <v>120</v>
      </c>
      <c r="AW257" s="104" t="s">
        <v>120</v>
      </c>
      <c r="AX257" s="84"/>
      <c r="AY257" s="84"/>
      <c r="AZ257" s="84"/>
      <c r="BA257" s="84"/>
      <c r="BB257" s="84"/>
      <c r="BC257" s="84"/>
      <c r="BD257" s="84"/>
      <c r="BE257" s="84"/>
      <c r="BF257" s="84"/>
      <c r="BG257" s="84"/>
      <c r="BH257" s="84"/>
      <c r="BI257" s="84"/>
      <c r="BJ257" s="84"/>
      <c r="BK257" s="84"/>
      <c r="BL257" s="84"/>
      <c r="BM257" s="84"/>
      <c r="BN257" s="84"/>
      <c r="BO257" s="84"/>
      <c r="BP257" s="84"/>
      <c r="BQ257" s="84"/>
      <c r="BR257" s="84"/>
      <c r="BS257" s="84"/>
      <c r="BT257" s="84"/>
      <c r="BU257" s="132"/>
      <c r="BV257" s="133"/>
      <c r="BW257" s="132"/>
      <c r="BX257" s="134"/>
      <c r="BY257" s="132"/>
      <c r="BZ257" s="132"/>
      <c r="CA257" s="132"/>
      <c r="CB257" s="133"/>
      <c r="CC257" s="114" t="str">
        <f t="shared" si="1"/>
        <v>$ 0</v>
      </c>
      <c r="CD257" s="115" t="str">
        <f t="shared" si="37"/>
        <v>186</v>
      </c>
      <c r="CE257" s="84"/>
      <c r="CF257" s="101">
        <v>44742.0</v>
      </c>
      <c r="CG257" s="130" t="s">
        <v>169</v>
      </c>
      <c r="CH257" s="103" t="s">
        <v>160</v>
      </c>
      <c r="CI257" s="118" t="s">
        <v>3204</v>
      </c>
      <c r="CJ257" s="84"/>
      <c r="CK257" s="84"/>
      <c r="CL257" s="101">
        <v>44365.0</v>
      </c>
      <c r="CM257" s="195" t="s">
        <v>120</v>
      </c>
      <c r="CN257" s="119" t="s">
        <v>3205</v>
      </c>
      <c r="CO257" s="120" t="s">
        <v>3206</v>
      </c>
      <c r="CP257" s="121" t="s">
        <v>3207</v>
      </c>
      <c r="CQ257" s="89"/>
      <c r="CR257" s="108"/>
      <c r="CS257" s="89"/>
      <c r="CT257" s="102"/>
      <c r="CU257" s="84"/>
      <c r="CV257" s="84"/>
      <c r="CW257" s="84"/>
      <c r="CX257" s="117" t="s">
        <v>3208</v>
      </c>
      <c r="CY257" s="123" t="s">
        <v>175</v>
      </c>
      <c r="CZ257" s="103" t="s">
        <v>3200</v>
      </c>
      <c r="DA257" s="103" t="s">
        <v>144</v>
      </c>
      <c r="DB257" s="103" t="s">
        <v>145</v>
      </c>
      <c r="DC257" s="123" t="s">
        <v>146</v>
      </c>
      <c r="DD257" s="84"/>
      <c r="DE257" s="84"/>
      <c r="DF257" s="84"/>
      <c r="DG257" s="84"/>
      <c r="DH257" s="52"/>
      <c r="DI257" s="52"/>
      <c r="DJ257" s="52"/>
      <c r="DK257" s="52"/>
      <c r="DL257" s="52"/>
      <c r="DM257" s="52"/>
    </row>
    <row r="258" ht="25.5" customHeight="1">
      <c r="A258" s="124">
        <v>256.0</v>
      </c>
      <c r="B258" s="86" t="s">
        <v>120</v>
      </c>
      <c r="C258" s="153" t="s">
        <v>3209</v>
      </c>
      <c r="D258" s="88" t="s">
        <v>3210</v>
      </c>
      <c r="E258" s="89" t="s">
        <v>123</v>
      </c>
      <c r="F258" s="89" t="s">
        <v>124</v>
      </c>
      <c r="G258" s="90">
        <v>1.121873803E9</v>
      </c>
      <c r="H258" s="90">
        <v>3.0</v>
      </c>
      <c r="I258" s="89" t="s">
        <v>125</v>
      </c>
      <c r="J258" s="137">
        <v>33288.0</v>
      </c>
      <c r="K258" s="138">
        <v>19.0</v>
      </c>
      <c r="L258" s="139">
        <v>2.0</v>
      </c>
      <c r="M258" s="139">
        <v>1991.0</v>
      </c>
      <c r="N258" s="87" t="s">
        <v>150</v>
      </c>
      <c r="O258" s="87" t="s">
        <v>3211</v>
      </c>
      <c r="P258" s="103" t="s">
        <v>152</v>
      </c>
      <c r="Q258" s="87">
        <v>3.142317263E9</v>
      </c>
      <c r="R258" s="93" t="s">
        <v>3212</v>
      </c>
      <c r="S258" s="176" t="s">
        <v>3213</v>
      </c>
      <c r="T258" s="103" t="s">
        <v>323</v>
      </c>
      <c r="U258" s="92" t="s">
        <v>156</v>
      </c>
      <c r="V258" s="103" t="s">
        <v>157</v>
      </c>
      <c r="W258" s="88">
        <v>4.0</v>
      </c>
      <c r="X258" s="87" t="s">
        <v>158</v>
      </c>
      <c r="Y258" s="117" t="s">
        <v>3161</v>
      </c>
      <c r="Z258" s="130" t="s">
        <v>186</v>
      </c>
      <c r="AA258" s="87" t="s">
        <v>3214</v>
      </c>
      <c r="AB258" s="94" t="s">
        <v>130</v>
      </c>
      <c r="AC258" s="130" t="s">
        <v>161</v>
      </c>
      <c r="AD258" s="87" t="s">
        <v>3215</v>
      </c>
      <c r="AE258" s="140" t="s">
        <v>188</v>
      </c>
      <c r="AF258" s="131" t="s">
        <v>189</v>
      </c>
      <c r="AG258" s="143">
        <v>596.0</v>
      </c>
      <c r="AH258" s="199">
        <v>4.6E7</v>
      </c>
      <c r="AI258" s="201">
        <v>44369.0</v>
      </c>
      <c r="AJ258" s="100">
        <v>58703.0</v>
      </c>
      <c r="AK258" s="101">
        <v>44371.0</v>
      </c>
      <c r="AL258" s="195">
        <v>44372.0</v>
      </c>
      <c r="AM258" s="101">
        <v>44561.0</v>
      </c>
      <c r="AN258" s="87">
        <v>6.0</v>
      </c>
      <c r="AO258" s="87" t="str">
        <f>31-25</f>
        <v>6</v>
      </c>
      <c r="AP258" s="87" t="str">
        <f t="shared" ref="AP258:AP279" si="39">(AN258*30)+AO258</f>
        <v>186</v>
      </c>
      <c r="AQ258" s="87" t="s">
        <v>3216</v>
      </c>
      <c r="AR258" s="104">
        <v>3.72E7</v>
      </c>
      <c r="AS258" s="104">
        <v>6000000.0</v>
      </c>
      <c r="AT258" s="106">
        <v>839.0</v>
      </c>
      <c r="AU258" s="104">
        <v>3.72E7</v>
      </c>
      <c r="AV258" s="183">
        <v>44372.0</v>
      </c>
      <c r="AW258" s="108" t="s">
        <v>3217</v>
      </c>
      <c r="AX258" s="84"/>
      <c r="AY258" s="84"/>
      <c r="AZ258" s="84"/>
      <c r="BA258" s="84"/>
      <c r="BB258" s="84"/>
      <c r="BC258" s="84"/>
      <c r="BD258" s="84"/>
      <c r="BE258" s="84"/>
      <c r="BF258" s="84"/>
      <c r="BG258" s="84"/>
      <c r="BH258" s="84"/>
      <c r="BI258" s="84"/>
      <c r="BJ258" s="84"/>
      <c r="BK258" s="84"/>
      <c r="BL258" s="84"/>
      <c r="BM258" s="84"/>
      <c r="BN258" s="84"/>
      <c r="BO258" s="84"/>
      <c r="BP258" s="84"/>
      <c r="BQ258" s="84"/>
      <c r="BR258" s="84"/>
      <c r="BS258" s="84"/>
      <c r="BT258" s="84"/>
      <c r="BU258" s="132" t="s">
        <v>168</v>
      </c>
      <c r="BV258" s="133">
        <v>44561.0</v>
      </c>
      <c r="BW258" s="132">
        <v>65775.0</v>
      </c>
      <c r="BX258" s="134">
        <v>2000000.0</v>
      </c>
      <c r="BY258" s="132">
        <v>923.0</v>
      </c>
      <c r="BZ258" s="132">
        <v>1169.0</v>
      </c>
      <c r="CA258" s="132">
        <v>10.0</v>
      </c>
      <c r="CB258" s="133">
        <v>44571.0</v>
      </c>
      <c r="CC258" s="114" t="str">
        <f t="shared" si="1"/>
        <v>$ 37,200,000</v>
      </c>
      <c r="CD258" s="115" t="str">
        <f t="shared" si="37"/>
        <v>193</v>
      </c>
      <c r="CE258" s="84"/>
      <c r="CF258" s="141">
        <v>44571.0</v>
      </c>
      <c r="CG258" s="130" t="s">
        <v>169</v>
      </c>
      <c r="CH258" s="103" t="s">
        <v>186</v>
      </c>
      <c r="CI258" s="118" t="s">
        <v>605</v>
      </c>
      <c r="CJ258" s="84"/>
      <c r="CK258" s="84"/>
      <c r="CL258" s="101">
        <v>44371.0</v>
      </c>
      <c r="CM258" s="195">
        <v>44372.0</v>
      </c>
      <c r="CN258" s="119" t="s">
        <v>3218</v>
      </c>
      <c r="CO258" s="120" t="s">
        <v>3219</v>
      </c>
      <c r="CP258" s="121" t="s">
        <v>608</v>
      </c>
      <c r="CQ258" s="89"/>
      <c r="CR258" s="108"/>
      <c r="CS258" s="89"/>
      <c r="CT258" s="102"/>
      <c r="CU258" s="84"/>
      <c r="CV258" s="84"/>
      <c r="CW258" s="84"/>
      <c r="CX258" s="84"/>
      <c r="CY258" s="123" t="s">
        <v>175</v>
      </c>
      <c r="CZ258" s="103" t="s">
        <v>143</v>
      </c>
      <c r="DA258" s="103" t="s">
        <v>144</v>
      </c>
      <c r="DB258" s="103"/>
      <c r="DC258" s="123" t="s">
        <v>146</v>
      </c>
      <c r="DD258" s="84"/>
      <c r="DE258" s="84"/>
      <c r="DF258" s="84"/>
      <c r="DG258" s="84"/>
      <c r="DH258" s="52"/>
      <c r="DI258" s="52"/>
      <c r="DJ258" s="52"/>
      <c r="DK258" s="52"/>
      <c r="DL258" s="52"/>
      <c r="DM258" s="52"/>
    </row>
    <row r="259" ht="25.5" customHeight="1">
      <c r="A259" s="124">
        <v>257.0</v>
      </c>
      <c r="B259" s="86" t="s">
        <v>120</v>
      </c>
      <c r="C259" s="153" t="s">
        <v>3220</v>
      </c>
      <c r="D259" s="88" t="s">
        <v>3221</v>
      </c>
      <c r="E259" s="89" t="s">
        <v>123</v>
      </c>
      <c r="F259" s="89" t="s">
        <v>124</v>
      </c>
      <c r="G259" s="90">
        <v>5.1979995E7</v>
      </c>
      <c r="H259" s="90">
        <v>0.0</v>
      </c>
      <c r="I259" s="89" t="s">
        <v>125</v>
      </c>
      <c r="J259" s="137">
        <v>25564.0</v>
      </c>
      <c r="K259" s="138">
        <v>27.0</v>
      </c>
      <c r="L259" s="139">
        <v>12.0</v>
      </c>
      <c r="M259" s="139">
        <v>1969.0</v>
      </c>
      <c r="N259" s="87" t="s">
        <v>198</v>
      </c>
      <c r="O259" s="87" t="s">
        <v>3222</v>
      </c>
      <c r="P259" s="103" t="s">
        <v>180</v>
      </c>
      <c r="Q259" s="87">
        <v>3.134001254E9</v>
      </c>
      <c r="R259" s="93" t="s">
        <v>3223</v>
      </c>
      <c r="S259" s="176" t="s">
        <v>3224</v>
      </c>
      <c r="T259" s="103" t="s">
        <v>323</v>
      </c>
      <c r="U259" s="87" t="s">
        <v>272</v>
      </c>
      <c r="V259" s="103" t="s">
        <v>157</v>
      </c>
      <c r="W259" s="88">
        <v>1.0</v>
      </c>
      <c r="X259" s="87" t="s">
        <v>158</v>
      </c>
      <c r="Y259" s="87" t="s">
        <v>234</v>
      </c>
      <c r="Z259" s="130" t="s">
        <v>778</v>
      </c>
      <c r="AA259" s="87" t="s">
        <v>3225</v>
      </c>
      <c r="AB259" s="94" t="s">
        <v>130</v>
      </c>
      <c r="AC259" s="130" t="s">
        <v>161</v>
      </c>
      <c r="AD259" s="87" t="s">
        <v>3226</v>
      </c>
      <c r="AE259" s="95" t="s">
        <v>163</v>
      </c>
      <c r="AF259" s="131" t="s">
        <v>164</v>
      </c>
      <c r="AG259" s="143">
        <v>585.0</v>
      </c>
      <c r="AH259" s="199">
        <v>3.492E7</v>
      </c>
      <c r="AI259" s="201">
        <v>44316.0</v>
      </c>
      <c r="AJ259" s="100">
        <v>58626.0</v>
      </c>
      <c r="AK259" s="101">
        <v>44371.0</v>
      </c>
      <c r="AL259" s="195">
        <v>44375.0</v>
      </c>
      <c r="AM259" s="101">
        <v>44561.0</v>
      </c>
      <c r="AN259" s="94">
        <v>6.0</v>
      </c>
      <c r="AO259" s="87" t="str">
        <f t="shared" ref="AO259:AO261" si="40">31-28</f>
        <v>3</v>
      </c>
      <c r="AP259" s="87" t="str">
        <f t="shared" si="39"/>
        <v>183</v>
      </c>
      <c r="AQ259" s="87" t="s">
        <v>3227</v>
      </c>
      <c r="AR259" s="104">
        <v>2.66265E7</v>
      </c>
      <c r="AS259" s="104">
        <v>4365000.0</v>
      </c>
      <c r="AT259" s="106">
        <v>842.0</v>
      </c>
      <c r="AU259" s="104">
        <v>2.7063E7</v>
      </c>
      <c r="AV259" s="183">
        <v>44375.0</v>
      </c>
      <c r="AW259" s="108" t="s">
        <v>3228</v>
      </c>
      <c r="AX259" s="84"/>
      <c r="AY259" s="84"/>
      <c r="AZ259" s="84"/>
      <c r="BA259" s="84"/>
      <c r="BB259" s="84"/>
      <c r="BC259" s="84"/>
      <c r="BD259" s="84"/>
      <c r="BE259" s="84"/>
      <c r="BF259" s="84"/>
      <c r="BG259" s="84"/>
      <c r="BH259" s="84"/>
      <c r="BI259" s="84"/>
      <c r="BJ259" s="84"/>
      <c r="BK259" s="84"/>
      <c r="BL259" s="84"/>
      <c r="BM259" s="84"/>
      <c r="BN259" s="84"/>
      <c r="BO259" s="84"/>
      <c r="BP259" s="84"/>
      <c r="BQ259" s="84"/>
      <c r="BR259" s="84"/>
      <c r="BS259" s="84"/>
      <c r="BT259" s="84"/>
      <c r="BU259" s="132" t="s">
        <v>168</v>
      </c>
      <c r="BV259" s="133">
        <v>44561.0</v>
      </c>
      <c r="BW259" s="132">
        <v>64638.0</v>
      </c>
      <c r="BX259" s="134">
        <v>1455000.0</v>
      </c>
      <c r="BY259" s="132">
        <v>924.0</v>
      </c>
      <c r="BZ259" s="132">
        <v>1178.0</v>
      </c>
      <c r="CA259" s="132">
        <v>10.0</v>
      </c>
      <c r="CB259" s="133">
        <v>44571.0</v>
      </c>
      <c r="CC259" s="114" t="str">
        <f t="shared" si="1"/>
        <v>$ 26,626,500</v>
      </c>
      <c r="CD259" s="115" t="str">
        <f t="shared" si="37"/>
        <v>193</v>
      </c>
      <c r="CE259" s="84"/>
      <c r="CF259" s="141">
        <v>44571.0</v>
      </c>
      <c r="CG259" s="130" t="s">
        <v>169</v>
      </c>
      <c r="CH259" s="103" t="s">
        <v>778</v>
      </c>
      <c r="CI259" s="118" t="s">
        <v>783</v>
      </c>
      <c r="CJ259" s="84"/>
      <c r="CK259" s="84"/>
      <c r="CL259" s="101">
        <v>44372.0</v>
      </c>
      <c r="CM259" s="195">
        <v>44375.0</v>
      </c>
      <c r="CN259" s="119" t="s">
        <v>3229</v>
      </c>
      <c r="CO259" s="120" t="s">
        <v>3230</v>
      </c>
      <c r="CP259" s="121" t="s">
        <v>1123</v>
      </c>
      <c r="CQ259" s="89"/>
      <c r="CR259" s="108"/>
      <c r="CS259" s="89"/>
      <c r="CT259" s="102"/>
      <c r="CU259" s="84"/>
      <c r="CV259" s="84"/>
      <c r="CW259" s="84"/>
      <c r="CX259" s="84"/>
      <c r="CY259" s="123" t="s">
        <v>175</v>
      </c>
      <c r="CZ259" s="103" t="s">
        <v>143</v>
      </c>
      <c r="DA259" s="103" t="s">
        <v>144</v>
      </c>
      <c r="DB259" s="103"/>
      <c r="DC259" s="123" t="s">
        <v>146</v>
      </c>
      <c r="DD259" s="84"/>
      <c r="DE259" s="84"/>
      <c r="DF259" s="84"/>
      <c r="DG259" s="84"/>
      <c r="DH259" s="52"/>
      <c r="DI259" s="52"/>
      <c r="DJ259" s="52"/>
      <c r="DK259" s="52"/>
      <c r="DL259" s="52"/>
      <c r="DM259" s="52"/>
    </row>
    <row r="260" ht="25.5" customHeight="1">
      <c r="A260" s="124">
        <v>258.0</v>
      </c>
      <c r="B260" s="86" t="s">
        <v>120</v>
      </c>
      <c r="C260" s="153" t="s">
        <v>3231</v>
      </c>
      <c r="D260" s="88" t="s">
        <v>3232</v>
      </c>
      <c r="E260" s="89" t="s">
        <v>123</v>
      </c>
      <c r="F260" s="89" t="s">
        <v>124</v>
      </c>
      <c r="G260" s="90">
        <v>1.020731784E9</v>
      </c>
      <c r="H260" s="90">
        <v>6.0</v>
      </c>
      <c r="I260" s="89" t="s">
        <v>125</v>
      </c>
      <c r="J260" s="137">
        <v>32195.0</v>
      </c>
      <c r="K260" s="138">
        <v>22.0</v>
      </c>
      <c r="L260" s="139">
        <v>2.0</v>
      </c>
      <c r="M260" s="139">
        <v>1988.0</v>
      </c>
      <c r="N260" s="87" t="s">
        <v>198</v>
      </c>
      <c r="O260" s="87" t="s">
        <v>3233</v>
      </c>
      <c r="P260" s="103" t="s">
        <v>127</v>
      </c>
      <c r="Q260" s="87">
        <v>3.132569439E9</v>
      </c>
      <c r="R260" s="93" t="s">
        <v>3234</v>
      </c>
      <c r="S260" s="176" t="s">
        <v>3235</v>
      </c>
      <c r="T260" s="103" t="s">
        <v>803</v>
      </c>
      <c r="U260" s="92" t="s">
        <v>184</v>
      </c>
      <c r="V260" s="103" t="s">
        <v>157</v>
      </c>
      <c r="W260" s="88">
        <v>4.0</v>
      </c>
      <c r="X260" s="87" t="s">
        <v>158</v>
      </c>
      <c r="Y260" s="87" t="s">
        <v>234</v>
      </c>
      <c r="Z260" s="130" t="s">
        <v>697</v>
      </c>
      <c r="AA260" s="87" t="s">
        <v>3236</v>
      </c>
      <c r="AB260" s="94" t="s">
        <v>130</v>
      </c>
      <c r="AC260" s="130" t="s">
        <v>161</v>
      </c>
      <c r="AD260" s="87" t="s">
        <v>3237</v>
      </c>
      <c r="AE260" s="95" t="s">
        <v>3238</v>
      </c>
      <c r="AF260" s="131" t="s">
        <v>3239</v>
      </c>
      <c r="AG260" s="143">
        <v>595.0</v>
      </c>
      <c r="AH260" s="199">
        <v>3.3465E7</v>
      </c>
      <c r="AI260" s="201">
        <v>44369.0</v>
      </c>
      <c r="AJ260" s="100">
        <v>58748.0</v>
      </c>
      <c r="AK260" s="101">
        <v>44372.0</v>
      </c>
      <c r="AL260" s="195">
        <v>44375.0</v>
      </c>
      <c r="AM260" s="101">
        <v>44561.0</v>
      </c>
      <c r="AN260" s="94">
        <v>6.0</v>
      </c>
      <c r="AO260" s="87" t="str">
        <f t="shared" si="40"/>
        <v>3</v>
      </c>
      <c r="AP260" s="87" t="str">
        <f t="shared" si="39"/>
        <v>183</v>
      </c>
      <c r="AQ260" s="87" t="s">
        <v>3227</v>
      </c>
      <c r="AR260" s="104">
        <v>2.66265E7</v>
      </c>
      <c r="AS260" s="104">
        <v>4365000.0</v>
      </c>
      <c r="AT260" s="106">
        <v>841.0</v>
      </c>
      <c r="AU260" s="104">
        <v>2.66265E7</v>
      </c>
      <c r="AV260" s="183">
        <v>44375.0</v>
      </c>
      <c r="AW260" s="108" t="s">
        <v>3240</v>
      </c>
      <c r="AX260" s="84"/>
      <c r="AY260" s="84"/>
      <c r="AZ260" s="84"/>
      <c r="BA260" s="84"/>
      <c r="BB260" s="84"/>
      <c r="BC260" s="84"/>
      <c r="BD260" s="84"/>
      <c r="BE260" s="84"/>
      <c r="BF260" s="84"/>
      <c r="BG260" s="84"/>
      <c r="BH260" s="84"/>
      <c r="BI260" s="84"/>
      <c r="BJ260" s="84"/>
      <c r="BK260" s="84"/>
      <c r="BL260" s="84"/>
      <c r="BM260" s="84"/>
      <c r="BN260" s="84"/>
      <c r="BO260" s="84"/>
      <c r="BP260" s="84"/>
      <c r="BQ260" s="84"/>
      <c r="BR260" s="84"/>
      <c r="BS260" s="84"/>
      <c r="BT260" s="84"/>
      <c r="BU260" s="132"/>
      <c r="BV260" s="133"/>
      <c r="BW260" s="132"/>
      <c r="BX260" s="134"/>
      <c r="BY260" s="132"/>
      <c r="BZ260" s="132"/>
      <c r="CA260" s="132"/>
      <c r="CB260" s="133"/>
      <c r="CC260" s="114" t="str">
        <f t="shared" si="1"/>
        <v>$ 26,626,500</v>
      </c>
      <c r="CD260" s="115" t="str">
        <f t="shared" si="37"/>
        <v>183</v>
      </c>
      <c r="CE260" s="84"/>
      <c r="CF260" s="101">
        <v>44561.0</v>
      </c>
      <c r="CG260" s="130" t="s">
        <v>136</v>
      </c>
      <c r="CH260" s="103" t="s">
        <v>757</v>
      </c>
      <c r="CI260" s="118" t="s">
        <v>279</v>
      </c>
      <c r="CJ260" s="84"/>
      <c r="CK260" s="84"/>
      <c r="CL260" s="101">
        <v>44372.0</v>
      </c>
      <c r="CM260" s="195">
        <v>44375.0</v>
      </c>
      <c r="CN260" s="119" t="s">
        <v>3241</v>
      </c>
      <c r="CO260" s="120" t="s">
        <v>3242</v>
      </c>
      <c r="CP260" s="121" t="s">
        <v>736</v>
      </c>
      <c r="CQ260" s="89"/>
      <c r="CR260" s="108"/>
      <c r="CS260" s="89"/>
      <c r="CT260" s="102"/>
      <c r="CU260" s="84"/>
      <c r="CV260" s="84"/>
      <c r="CW260" s="84"/>
      <c r="CX260" s="84"/>
      <c r="CY260" s="123" t="s">
        <v>175</v>
      </c>
      <c r="CZ260" s="103" t="s">
        <v>143</v>
      </c>
      <c r="DA260" s="103" t="s">
        <v>144</v>
      </c>
      <c r="DB260" s="103"/>
      <c r="DC260" s="123" t="s">
        <v>146</v>
      </c>
      <c r="DD260" s="84"/>
      <c r="DE260" s="84"/>
      <c r="DF260" s="84"/>
      <c r="DG260" s="84"/>
      <c r="DH260" s="52"/>
      <c r="DI260" s="52"/>
      <c r="DJ260" s="52"/>
      <c r="DK260" s="52"/>
      <c r="DL260" s="52"/>
      <c r="DM260" s="52"/>
    </row>
    <row r="261" ht="25.5" customHeight="1">
      <c r="A261" s="124">
        <v>259.0</v>
      </c>
      <c r="B261" s="86" t="s">
        <v>120</v>
      </c>
      <c r="C261" s="153" t="s">
        <v>3243</v>
      </c>
      <c r="D261" s="88" t="s">
        <v>3244</v>
      </c>
      <c r="E261" s="89" t="s">
        <v>123</v>
      </c>
      <c r="F261" s="89" t="s">
        <v>124</v>
      </c>
      <c r="G261" s="90">
        <v>1.022949497E9</v>
      </c>
      <c r="H261" s="90">
        <v>1.0</v>
      </c>
      <c r="I261" s="89" t="s">
        <v>149</v>
      </c>
      <c r="J261" s="137" t="s">
        <v>3245</v>
      </c>
      <c r="K261" s="138">
        <v>21.0</v>
      </c>
      <c r="L261" s="139">
        <v>3.0</v>
      </c>
      <c r="M261" s="139">
        <v>1989.0</v>
      </c>
      <c r="N261" s="87" t="s">
        <v>198</v>
      </c>
      <c r="O261" s="87" t="s">
        <v>3246</v>
      </c>
      <c r="P261" s="103" t="s">
        <v>127</v>
      </c>
      <c r="Q261" s="87">
        <v>3.107721169E9</v>
      </c>
      <c r="R261" s="93" t="s">
        <v>3247</v>
      </c>
      <c r="S261" s="93" t="s">
        <v>1294</v>
      </c>
      <c r="T261" s="103" t="s">
        <v>258</v>
      </c>
      <c r="U261" s="92" t="s">
        <v>184</v>
      </c>
      <c r="V261" s="103" t="s">
        <v>157</v>
      </c>
      <c r="W261" s="88">
        <v>4.0</v>
      </c>
      <c r="X261" s="87" t="s">
        <v>218</v>
      </c>
      <c r="Y261" s="87" t="s">
        <v>3248</v>
      </c>
      <c r="Z261" s="130" t="s">
        <v>3249</v>
      </c>
      <c r="AA261" s="87" t="s">
        <v>3250</v>
      </c>
      <c r="AB261" s="94" t="s">
        <v>130</v>
      </c>
      <c r="AC261" s="130" t="s">
        <v>161</v>
      </c>
      <c r="AD261" s="87" t="s">
        <v>3251</v>
      </c>
      <c r="AE261" s="95" t="s">
        <v>286</v>
      </c>
      <c r="AF261" s="131" t="s">
        <v>287</v>
      </c>
      <c r="AG261" s="143">
        <v>603.0</v>
      </c>
      <c r="AH261" s="199">
        <v>1.38E7</v>
      </c>
      <c r="AI261" s="201">
        <v>44372.0</v>
      </c>
      <c r="AJ261" s="100">
        <v>58515.0</v>
      </c>
      <c r="AK261" s="101">
        <v>44372.0</v>
      </c>
      <c r="AL261" s="195">
        <v>44375.0</v>
      </c>
      <c r="AM261" s="101">
        <v>44557.0</v>
      </c>
      <c r="AN261" s="94">
        <v>6.0</v>
      </c>
      <c r="AO261" s="87" t="str">
        <f t="shared" si="40"/>
        <v>3</v>
      </c>
      <c r="AP261" s="87" t="str">
        <f t="shared" si="39"/>
        <v>183</v>
      </c>
      <c r="AQ261" s="87" t="s">
        <v>288</v>
      </c>
      <c r="AR261" s="104">
        <v>1.38E7</v>
      </c>
      <c r="AS261" s="104">
        <v>2300000.0</v>
      </c>
      <c r="AT261" s="106">
        <v>840.0</v>
      </c>
      <c r="AU261" s="104">
        <v>1.38E7</v>
      </c>
      <c r="AV261" s="183">
        <v>44375.0</v>
      </c>
      <c r="AW261" s="108" t="s">
        <v>3252</v>
      </c>
      <c r="AX261" s="84"/>
      <c r="AY261" s="84"/>
      <c r="AZ261" s="84"/>
      <c r="BA261" s="84"/>
      <c r="BB261" s="84"/>
      <c r="BC261" s="84"/>
      <c r="BD261" s="84"/>
      <c r="BE261" s="84"/>
      <c r="BF261" s="84"/>
      <c r="BG261" s="84"/>
      <c r="BH261" s="84"/>
      <c r="BI261" s="84"/>
      <c r="BJ261" s="84"/>
      <c r="BK261" s="84"/>
      <c r="BL261" s="84"/>
      <c r="BM261" s="84"/>
      <c r="BN261" s="84"/>
      <c r="BO261" s="84"/>
      <c r="BP261" s="84"/>
      <c r="BQ261" s="84"/>
      <c r="BR261" s="84"/>
      <c r="BS261" s="84"/>
      <c r="BT261" s="84"/>
      <c r="BU261" s="132" t="s">
        <v>168</v>
      </c>
      <c r="BV261" s="133">
        <v>44557.0</v>
      </c>
      <c r="BW261" s="132">
        <v>66383.0</v>
      </c>
      <c r="BX261" s="134">
        <v>996667.0</v>
      </c>
      <c r="BY261" s="132">
        <v>860.0</v>
      </c>
      <c r="BZ261" s="132">
        <v>1111.0</v>
      </c>
      <c r="CA261" s="132">
        <v>10.0</v>
      </c>
      <c r="CB261" s="133">
        <v>44571.0</v>
      </c>
      <c r="CC261" s="114" t="str">
        <f t="shared" si="1"/>
        <v>$ 13,800,000</v>
      </c>
      <c r="CD261" s="115" t="str">
        <f t="shared" si="37"/>
        <v>191</v>
      </c>
      <c r="CE261" s="84"/>
      <c r="CF261" s="141">
        <v>44571.0</v>
      </c>
      <c r="CG261" s="130" t="s">
        <v>169</v>
      </c>
      <c r="CH261" s="103" t="s">
        <v>170</v>
      </c>
      <c r="CI261" s="118" t="s">
        <v>249</v>
      </c>
      <c r="CJ261" s="84"/>
      <c r="CK261" s="84"/>
      <c r="CL261" s="101">
        <v>44372.0</v>
      </c>
      <c r="CM261" s="195">
        <v>44375.0</v>
      </c>
      <c r="CN261" s="119" t="s">
        <v>3253</v>
      </c>
      <c r="CO261" s="120" t="s">
        <v>3254</v>
      </c>
      <c r="CP261" s="121" t="s">
        <v>294</v>
      </c>
      <c r="CQ261" s="89"/>
      <c r="CR261" s="108"/>
      <c r="CS261" s="89"/>
      <c r="CT261" s="102"/>
      <c r="CU261" s="84"/>
      <c r="CV261" s="84"/>
      <c r="CW261" s="84"/>
      <c r="CX261" s="84"/>
      <c r="CY261" s="123" t="s">
        <v>175</v>
      </c>
      <c r="CZ261" s="103" t="s">
        <v>143</v>
      </c>
      <c r="DA261" s="103" t="s">
        <v>205</v>
      </c>
      <c r="DB261" s="103"/>
      <c r="DC261" s="123" t="s">
        <v>146</v>
      </c>
      <c r="DD261" s="84"/>
      <c r="DE261" s="84"/>
      <c r="DF261" s="84"/>
      <c r="DG261" s="84"/>
      <c r="DH261" s="52"/>
      <c r="DI261" s="52"/>
      <c r="DJ261" s="52"/>
      <c r="DK261" s="52"/>
      <c r="DL261" s="52"/>
      <c r="DM261" s="52"/>
    </row>
    <row r="262" ht="25.5" customHeight="1">
      <c r="A262" s="124">
        <v>260.0</v>
      </c>
      <c r="B262" s="86" t="s">
        <v>120</v>
      </c>
      <c r="C262" s="153" t="s">
        <v>3255</v>
      </c>
      <c r="D262" s="88" t="s">
        <v>3256</v>
      </c>
      <c r="E262" s="89" t="s">
        <v>123</v>
      </c>
      <c r="F262" s="89" t="s">
        <v>124</v>
      </c>
      <c r="G262" s="90">
        <v>1.022970805E9</v>
      </c>
      <c r="H262" s="90">
        <v>4.0</v>
      </c>
      <c r="I262" s="89" t="s">
        <v>149</v>
      </c>
      <c r="J262" s="137">
        <v>33476.0</v>
      </c>
      <c r="K262" s="138">
        <v>26.0</v>
      </c>
      <c r="L262" s="139">
        <v>8.0</v>
      </c>
      <c r="M262" s="139">
        <v>1991.0</v>
      </c>
      <c r="N262" s="87" t="s">
        <v>198</v>
      </c>
      <c r="O262" s="87" t="s">
        <v>3257</v>
      </c>
      <c r="P262" s="103" t="s">
        <v>817</v>
      </c>
      <c r="Q262" s="87">
        <v>3.017565751E9</v>
      </c>
      <c r="R262" s="93" t="s">
        <v>3258</v>
      </c>
      <c r="S262" s="176" t="s">
        <v>3259</v>
      </c>
      <c r="T262" s="103" t="s">
        <v>2138</v>
      </c>
      <c r="U262" s="92" t="s">
        <v>184</v>
      </c>
      <c r="V262" s="103" t="s">
        <v>157</v>
      </c>
      <c r="W262" s="88">
        <v>2.0</v>
      </c>
      <c r="X262" s="87" t="s">
        <v>158</v>
      </c>
      <c r="Y262" s="87" t="s">
        <v>300</v>
      </c>
      <c r="Z262" s="130" t="s">
        <v>479</v>
      </c>
      <c r="AA262" s="87" t="s">
        <v>3260</v>
      </c>
      <c r="AB262" s="94" t="s">
        <v>130</v>
      </c>
      <c r="AC262" s="130" t="s">
        <v>161</v>
      </c>
      <c r="AD262" s="87" t="s">
        <v>571</v>
      </c>
      <c r="AE262" s="95" t="s">
        <v>482</v>
      </c>
      <c r="AF262" s="131" t="s">
        <v>483</v>
      </c>
      <c r="AG262" s="143">
        <v>601.0</v>
      </c>
      <c r="AH262" s="199">
        <v>4.0E7</v>
      </c>
      <c r="AI262" s="201">
        <v>44372.0</v>
      </c>
      <c r="AJ262" s="100">
        <v>58695.0</v>
      </c>
      <c r="AK262" s="101">
        <v>44376.0</v>
      </c>
      <c r="AL262" s="195">
        <v>44377.0</v>
      </c>
      <c r="AM262" s="101">
        <v>44561.0</v>
      </c>
      <c r="AN262" s="94">
        <v>6.0</v>
      </c>
      <c r="AO262" s="87">
        <v>1.0</v>
      </c>
      <c r="AP262" s="87" t="str">
        <f t="shared" si="39"/>
        <v>181</v>
      </c>
      <c r="AQ262" s="87" t="s">
        <v>3261</v>
      </c>
      <c r="AR262" s="104">
        <v>3.0166667E7</v>
      </c>
      <c r="AS262" s="104">
        <v>5000000.0</v>
      </c>
      <c r="AT262" s="106">
        <v>843.0</v>
      </c>
      <c r="AU262" s="104">
        <v>3.0166667E7</v>
      </c>
      <c r="AV262" s="183">
        <v>44376.0</v>
      </c>
      <c r="AW262" s="108" t="s">
        <v>3262</v>
      </c>
      <c r="AX262" s="84"/>
      <c r="AY262" s="84"/>
      <c r="AZ262" s="84"/>
      <c r="BA262" s="84"/>
      <c r="BB262" s="84"/>
      <c r="BC262" s="84"/>
      <c r="BD262" s="84"/>
      <c r="BE262" s="84"/>
      <c r="BF262" s="84"/>
      <c r="BG262" s="84"/>
      <c r="BH262" s="84"/>
      <c r="BI262" s="84"/>
      <c r="BJ262" s="84"/>
      <c r="BK262" s="84"/>
      <c r="BL262" s="84"/>
      <c r="BM262" s="84"/>
      <c r="BN262" s="84"/>
      <c r="BO262" s="84"/>
      <c r="BP262" s="84"/>
      <c r="BQ262" s="84"/>
      <c r="BR262" s="84"/>
      <c r="BS262" s="84"/>
      <c r="BT262" s="84"/>
      <c r="BU262" s="132" t="s">
        <v>168</v>
      </c>
      <c r="BV262" s="133">
        <v>44561.0</v>
      </c>
      <c r="BW262" s="132">
        <v>69131.0</v>
      </c>
      <c r="BX262" s="134">
        <v>1666667.0</v>
      </c>
      <c r="BY262" s="132">
        <v>925.0</v>
      </c>
      <c r="BZ262" s="132">
        <v>1247.0</v>
      </c>
      <c r="CA262" s="132">
        <v>10.0</v>
      </c>
      <c r="CB262" s="133">
        <v>44571.0</v>
      </c>
      <c r="CC262" s="114" t="str">
        <f t="shared" si="1"/>
        <v>$ 30,166,667</v>
      </c>
      <c r="CD262" s="115" t="str">
        <f t="shared" si="37"/>
        <v>2170</v>
      </c>
      <c r="CE262" s="84"/>
      <c r="CF262" s="141">
        <v>44571.0</v>
      </c>
      <c r="CG262" s="130" t="s">
        <v>169</v>
      </c>
      <c r="CH262" s="103" t="s">
        <v>3263</v>
      </c>
      <c r="CI262" s="118" t="s">
        <v>3264</v>
      </c>
      <c r="CJ262" s="84"/>
      <c r="CK262" s="84"/>
      <c r="CL262" s="101">
        <v>44376.0</v>
      </c>
      <c r="CM262" s="195">
        <v>44377.0</v>
      </c>
      <c r="CN262" s="119" t="s">
        <v>3265</v>
      </c>
      <c r="CO262" s="120" t="s">
        <v>3266</v>
      </c>
      <c r="CP262" s="121" t="s">
        <v>736</v>
      </c>
      <c r="CQ262" s="89"/>
      <c r="CR262" s="108"/>
      <c r="CS262" s="89"/>
      <c r="CT262" s="102"/>
      <c r="CU262" s="84"/>
      <c r="CV262" s="84"/>
      <c r="CW262" s="84"/>
      <c r="CX262" s="84"/>
      <c r="CY262" s="123" t="s">
        <v>175</v>
      </c>
      <c r="CZ262" s="103" t="s">
        <v>143</v>
      </c>
      <c r="DA262" s="103" t="s">
        <v>144</v>
      </c>
      <c r="DB262" s="103"/>
      <c r="DC262" s="123" t="s">
        <v>146</v>
      </c>
      <c r="DD262" s="84"/>
      <c r="DE262" s="84"/>
      <c r="DF262" s="84"/>
      <c r="DG262" s="84"/>
      <c r="DH262" s="52"/>
      <c r="DI262" s="52"/>
      <c r="DJ262" s="52"/>
      <c r="DK262" s="52"/>
      <c r="DL262" s="52"/>
      <c r="DM262" s="52"/>
    </row>
    <row r="263" ht="25.5" customHeight="1">
      <c r="A263" s="191">
        <v>261.0</v>
      </c>
      <c r="B263" s="86" t="s">
        <v>120</v>
      </c>
      <c r="C263" s="87" t="s">
        <v>3267</v>
      </c>
      <c r="D263" s="88" t="s">
        <v>3268</v>
      </c>
      <c r="E263" s="89" t="s">
        <v>2660</v>
      </c>
      <c r="F263" s="89" t="s">
        <v>2661</v>
      </c>
      <c r="G263" s="90">
        <v>8.99999061E8</v>
      </c>
      <c r="H263" s="90">
        <v>9.0</v>
      </c>
      <c r="I263" s="89" t="s">
        <v>120</v>
      </c>
      <c r="J263" s="137" t="s">
        <v>120</v>
      </c>
      <c r="K263" s="138" t="s">
        <v>120</v>
      </c>
      <c r="L263" s="139" t="s">
        <v>120</v>
      </c>
      <c r="M263" s="139" t="s">
        <v>120</v>
      </c>
      <c r="N263" s="87" t="s">
        <v>120</v>
      </c>
      <c r="O263" s="87" t="s">
        <v>1660</v>
      </c>
      <c r="P263" s="103" t="s">
        <v>120</v>
      </c>
      <c r="Q263" s="87">
        <v>3241000.0</v>
      </c>
      <c r="R263" s="89" t="s">
        <v>120</v>
      </c>
      <c r="S263" s="89" t="s">
        <v>120</v>
      </c>
      <c r="T263" s="89" t="s">
        <v>120</v>
      </c>
      <c r="U263" s="89" t="s">
        <v>120</v>
      </c>
      <c r="V263" s="89" t="s">
        <v>120</v>
      </c>
      <c r="W263" s="89" t="s">
        <v>120</v>
      </c>
      <c r="X263" s="89" t="s">
        <v>120</v>
      </c>
      <c r="Y263" s="89" t="s">
        <v>120</v>
      </c>
      <c r="Z263" s="130" t="s">
        <v>2664</v>
      </c>
      <c r="AA263" s="87" t="s">
        <v>3267</v>
      </c>
      <c r="AB263" s="130" t="s">
        <v>3191</v>
      </c>
      <c r="AC263" s="130" t="s">
        <v>161</v>
      </c>
      <c r="AD263" s="87" t="s">
        <v>3269</v>
      </c>
      <c r="AE263" s="140" t="s">
        <v>3270</v>
      </c>
      <c r="AF263" s="204" t="s">
        <v>3271</v>
      </c>
      <c r="AG263" s="143">
        <v>593.0</v>
      </c>
      <c r="AH263" s="199">
        <v>4.374694E9</v>
      </c>
      <c r="AI263" s="201">
        <v>44362.0</v>
      </c>
      <c r="AJ263" s="100">
        <v>59466.0</v>
      </c>
      <c r="AK263" s="101">
        <v>44375.0</v>
      </c>
      <c r="AL263" s="101">
        <v>44386.0</v>
      </c>
      <c r="AM263" s="101">
        <v>46568.0</v>
      </c>
      <c r="AN263" s="103">
        <v>72.0</v>
      </c>
      <c r="AO263" s="92">
        <v>0.0</v>
      </c>
      <c r="AP263" s="92" t="str">
        <f t="shared" si="39"/>
        <v>2160</v>
      </c>
      <c r="AQ263" s="92" t="s">
        <v>3272</v>
      </c>
      <c r="AR263" s="104">
        <v>6.4893973359E10</v>
      </c>
      <c r="AS263" s="104" t="s">
        <v>120</v>
      </c>
      <c r="AT263" s="106">
        <v>844.0</v>
      </c>
      <c r="AU263" s="104">
        <v>4.374694E9</v>
      </c>
      <c r="AV263" s="183">
        <v>44376.0</v>
      </c>
      <c r="AW263" s="104" t="s">
        <v>120</v>
      </c>
      <c r="AX263" s="84"/>
      <c r="AY263" s="84"/>
      <c r="AZ263" s="84"/>
      <c r="BA263" s="84"/>
      <c r="BB263" s="84"/>
      <c r="BC263" s="84"/>
      <c r="BD263" s="84"/>
      <c r="BE263" s="84"/>
      <c r="BF263" s="84"/>
      <c r="BG263" s="84"/>
      <c r="BH263" s="84"/>
      <c r="BI263" s="84"/>
      <c r="BJ263" s="84"/>
      <c r="BK263" s="84"/>
      <c r="BL263" s="84"/>
      <c r="BM263" s="84"/>
      <c r="BN263" s="84"/>
      <c r="BO263" s="84"/>
      <c r="BP263" s="84"/>
      <c r="BQ263" s="84"/>
      <c r="BR263" s="84"/>
      <c r="BS263" s="84"/>
      <c r="BT263" s="84"/>
      <c r="BU263" s="132"/>
      <c r="BV263" s="133"/>
      <c r="BW263" s="132"/>
      <c r="BX263" s="134"/>
      <c r="BY263" s="132"/>
      <c r="BZ263" s="132"/>
      <c r="CA263" s="132"/>
      <c r="CB263" s="133"/>
      <c r="CC263" s="114" t="str">
        <f t="shared" si="1"/>
        <v>$ 64,893,973,359</v>
      </c>
      <c r="CD263" s="115" t="str">
        <f t="shared" si="37"/>
        <v>180</v>
      </c>
      <c r="CE263" s="84"/>
      <c r="CF263" s="101">
        <v>46568.0</v>
      </c>
      <c r="CG263" s="130" t="s">
        <v>169</v>
      </c>
      <c r="CH263" s="103" t="s">
        <v>160</v>
      </c>
      <c r="CI263" s="118" t="s">
        <v>3273</v>
      </c>
      <c r="CJ263" s="84"/>
      <c r="CK263" s="84"/>
      <c r="CL263" s="101">
        <v>44375.0</v>
      </c>
      <c r="CM263" s="195" t="s">
        <v>120</v>
      </c>
      <c r="CN263" s="119" t="s">
        <v>3274</v>
      </c>
      <c r="CO263" s="120" t="s">
        <v>3275</v>
      </c>
      <c r="CP263" s="121" t="s">
        <v>294</v>
      </c>
      <c r="CQ263" s="89"/>
      <c r="CR263" s="108"/>
      <c r="CS263" s="89"/>
      <c r="CT263" s="102"/>
      <c r="CU263" s="84"/>
      <c r="CV263" s="84"/>
      <c r="CW263" s="84"/>
      <c r="CX263" s="117" t="s">
        <v>3276</v>
      </c>
      <c r="CY263" s="123" t="s">
        <v>175</v>
      </c>
      <c r="CZ263" s="103" t="s">
        <v>3200</v>
      </c>
      <c r="DA263" s="103" t="s">
        <v>3277</v>
      </c>
      <c r="DB263" s="103" t="s">
        <v>145</v>
      </c>
      <c r="DC263" s="123" t="s">
        <v>146</v>
      </c>
      <c r="DD263" s="84"/>
      <c r="DE263" s="84"/>
      <c r="DF263" s="84"/>
      <c r="DG263" s="84"/>
      <c r="DH263" s="52"/>
      <c r="DI263" s="52"/>
      <c r="DJ263" s="52"/>
      <c r="DK263" s="52"/>
      <c r="DL263" s="52"/>
      <c r="DM263" s="52"/>
    </row>
    <row r="264" ht="25.5" customHeight="1">
      <c r="A264" s="191">
        <v>262.0</v>
      </c>
      <c r="B264" s="86" t="s">
        <v>120</v>
      </c>
      <c r="C264" s="87" t="s">
        <v>3278</v>
      </c>
      <c r="D264" s="88" t="s">
        <v>3279</v>
      </c>
      <c r="E264" s="89" t="s">
        <v>2660</v>
      </c>
      <c r="F264" s="89" t="s">
        <v>2661</v>
      </c>
      <c r="G264" s="90">
        <v>9.0041303E8</v>
      </c>
      <c r="H264" s="90">
        <v>9.0</v>
      </c>
      <c r="I264" s="89" t="s">
        <v>120</v>
      </c>
      <c r="J264" s="137" t="s">
        <v>120</v>
      </c>
      <c r="K264" s="138" t="s">
        <v>120</v>
      </c>
      <c r="L264" s="139" t="s">
        <v>120</v>
      </c>
      <c r="M264" s="139" t="s">
        <v>120</v>
      </c>
      <c r="N264" s="87" t="s">
        <v>120</v>
      </c>
      <c r="O264" s="87" t="s">
        <v>3280</v>
      </c>
      <c r="P264" s="103" t="s">
        <v>120</v>
      </c>
      <c r="Q264" s="87" t="s">
        <v>120</v>
      </c>
      <c r="R264" s="89" t="s">
        <v>120</v>
      </c>
      <c r="S264" s="89" t="s">
        <v>120</v>
      </c>
      <c r="T264" s="89" t="s">
        <v>120</v>
      </c>
      <c r="U264" s="89" t="s">
        <v>120</v>
      </c>
      <c r="V264" s="89" t="s">
        <v>120</v>
      </c>
      <c r="W264" s="89" t="s">
        <v>120</v>
      </c>
      <c r="X264" s="89" t="s">
        <v>120</v>
      </c>
      <c r="Y264" s="89" t="s">
        <v>120</v>
      </c>
      <c r="Z264" s="130" t="s">
        <v>2664</v>
      </c>
      <c r="AA264" s="87" t="s">
        <v>3278</v>
      </c>
      <c r="AB264" s="130" t="s">
        <v>3191</v>
      </c>
      <c r="AC264" s="130" t="s">
        <v>161</v>
      </c>
      <c r="AD264" s="87" t="s">
        <v>3281</v>
      </c>
      <c r="AE264" s="95" t="s">
        <v>3193</v>
      </c>
      <c r="AF264" s="204" t="s">
        <v>3194</v>
      </c>
      <c r="AG264" s="143">
        <v>599.0</v>
      </c>
      <c r="AH264" s="199">
        <v>2.2E8</v>
      </c>
      <c r="AI264" s="201">
        <v>44370.0</v>
      </c>
      <c r="AJ264" s="100">
        <v>59800.0</v>
      </c>
      <c r="AK264" s="101">
        <v>44377.0</v>
      </c>
      <c r="AL264" s="195">
        <v>44377.0</v>
      </c>
      <c r="AM264" s="101">
        <v>44561.0</v>
      </c>
      <c r="AN264" s="94">
        <v>6.0</v>
      </c>
      <c r="AO264" s="87">
        <v>0.0</v>
      </c>
      <c r="AP264" s="87" t="str">
        <f t="shared" si="39"/>
        <v>180</v>
      </c>
      <c r="AQ264" s="87" t="s">
        <v>288</v>
      </c>
      <c r="AR264" s="104">
        <v>2.2E8</v>
      </c>
      <c r="AS264" s="104" t="s">
        <v>120</v>
      </c>
      <c r="AT264" s="106" t="s">
        <v>3282</v>
      </c>
      <c r="AU264" s="104" t="s">
        <v>3283</v>
      </c>
      <c r="AV264" s="183">
        <v>44378.0</v>
      </c>
      <c r="AW264" s="104" t="s">
        <v>120</v>
      </c>
      <c r="AX264" s="84"/>
      <c r="AY264" s="84"/>
      <c r="AZ264" s="84"/>
      <c r="BA264" s="84"/>
      <c r="BB264" s="84"/>
      <c r="BC264" s="84"/>
      <c r="BD264" s="84"/>
      <c r="BE264" s="84"/>
      <c r="BF264" s="84"/>
      <c r="BG264" s="84"/>
      <c r="BH264" s="84"/>
      <c r="BI264" s="84"/>
      <c r="BJ264" s="84"/>
      <c r="BK264" s="84"/>
      <c r="BL264" s="84"/>
      <c r="BM264" s="84"/>
      <c r="BN264" s="84"/>
      <c r="BO264" s="84"/>
      <c r="BP264" s="84"/>
      <c r="BQ264" s="84"/>
      <c r="BR264" s="84"/>
      <c r="BS264" s="84"/>
      <c r="BT264" s="84"/>
      <c r="BU264" s="132"/>
      <c r="BV264" s="133"/>
      <c r="BW264" s="132"/>
      <c r="BX264" s="134"/>
      <c r="BY264" s="132"/>
      <c r="BZ264" s="132"/>
      <c r="CA264" s="132"/>
      <c r="CB264" s="133"/>
      <c r="CC264" s="114" t="str">
        <f t="shared" si="1"/>
        <v>$ 220,000,000</v>
      </c>
      <c r="CD264" s="115" t="str">
        <f t="shared" si="37"/>
        <v>170</v>
      </c>
      <c r="CE264" s="84"/>
      <c r="CF264" s="101">
        <v>44561.0</v>
      </c>
      <c r="CG264" s="117" t="s">
        <v>136</v>
      </c>
      <c r="CH264" s="103" t="s">
        <v>160</v>
      </c>
      <c r="CI264" s="118" t="s">
        <v>3196</v>
      </c>
      <c r="CJ264" s="84"/>
      <c r="CK264" s="84"/>
      <c r="CL264" s="101">
        <v>44377.0</v>
      </c>
      <c r="CM264" s="195" t="s">
        <v>120</v>
      </c>
      <c r="CN264" s="119" t="s">
        <v>3284</v>
      </c>
      <c r="CO264" s="120" t="s">
        <v>3285</v>
      </c>
      <c r="CP264" s="121" t="s">
        <v>736</v>
      </c>
      <c r="CQ264" s="89"/>
      <c r="CR264" s="108"/>
      <c r="CS264" s="89"/>
      <c r="CT264" s="102"/>
      <c r="CU264" s="84"/>
      <c r="CV264" s="84"/>
      <c r="CW264" s="84"/>
      <c r="CX264" s="117" t="s">
        <v>3286</v>
      </c>
      <c r="CY264" s="123" t="s">
        <v>175</v>
      </c>
      <c r="CZ264" s="103" t="s">
        <v>3200</v>
      </c>
      <c r="DA264" s="103" t="s">
        <v>144</v>
      </c>
      <c r="DB264" s="103" t="s">
        <v>145</v>
      </c>
      <c r="DC264" s="123" t="s">
        <v>146</v>
      </c>
      <c r="DD264" s="84"/>
      <c r="DE264" s="84"/>
      <c r="DF264" s="84"/>
      <c r="DG264" s="84"/>
      <c r="DH264" s="52"/>
      <c r="DI264" s="52"/>
      <c r="DJ264" s="52"/>
      <c r="DK264" s="52"/>
      <c r="DL264" s="52"/>
      <c r="DM264" s="52"/>
    </row>
    <row r="265" ht="25.5" customHeight="1">
      <c r="A265" s="124">
        <v>263.0</v>
      </c>
      <c r="B265" s="86" t="s">
        <v>120</v>
      </c>
      <c r="C265" s="153" t="s">
        <v>3287</v>
      </c>
      <c r="D265" s="88" t="s">
        <v>3288</v>
      </c>
      <c r="E265" s="89" t="s">
        <v>123</v>
      </c>
      <c r="F265" s="89" t="s">
        <v>124</v>
      </c>
      <c r="G265" s="90">
        <v>1.014253012E9</v>
      </c>
      <c r="H265" s="90">
        <v>6.0</v>
      </c>
      <c r="I265" s="89" t="s">
        <v>125</v>
      </c>
      <c r="J265" s="137">
        <v>34422.0</v>
      </c>
      <c r="K265" s="138">
        <v>29.0</v>
      </c>
      <c r="L265" s="139">
        <v>3.0</v>
      </c>
      <c r="M265" s="139">
        <v>1994.0</v>
      </c>
      <c r="N265" s="87" t="s">
        <v>198</v>
      </c>
      <c r="O265" s="87" t="s">
        <v>3289</v>
      </c>
      <c r="P265" s="103" t="s">
        <v>399</v>
      </c>
      <c r="Q265" s="87">
        <v>3.213430859E9</v>
      </c>
      <c r="R265" s="93" t="s">
        <v>3290</v>
      </c>
      <c r="S265" s="176" t="s">
        <v>3291</v>
      </c>
      <c r="T265" s="103" t="s">
        <v>258</v>
      </c>
      <c r="U265" s="92" t="s">
        <v>184</v>
      </c>
      <c r="V265" s="103" t="s">
        <v>157</v>
      </c>
      <c r="W265" s="88">
        <v>1.0</v>
      </c>
      <c r="X265" s="87" t="s">
        <v>158</v>
      </c>
      <c r="Y265" s="87" t="s">
        <v>300</v>
      </c>
      <c r="Z265" s="130" t="s">
        <v>205</v>
      </c>
      <c r="AA265" s="87" t="s">
        <v>3292</v>
      </c>
      <c r="AB265" s="94" t="s">
        <v>130</v>
      </c>
      <c r="AC265" s="130" t="s">
        <v>161</v>
      </c>
      <c r="AD265" s="87" t="s">
        <v>3293</v>
      </c>
      <c r="AE265" s="95" t="s">
        <v>163</v>
      </c>
      <c r="AF265" s="131" t="s">
        <v>164</v>
      </c>
      <c r="AG265" s="143">
        <v>614.0</v>
      </c>
      <c r="AH265" s="199">
        <v>3.1166667E7</v>
      </c>
      <c r="AI265" s="201">
        <v>44386.0</v>
      </c>
      <c r="AJ265" s="100">
        <v>60038.0</v>
      </c>
      <c r="AK265" s="101">
        <v>44389.0</v>
      </c>
      <c r="AL265" s="195">
        <v>44391.0</v>
      </c>
      <c r="AM265" s="101">
        <v>44561.0</v>
      </c>
      <c r="AN265" s="94">
        <v>5.0</v>
      </c>
      <c r="AO265" s="87">
        <v>20.0</v>
      </c>
      <c r="AP265" s="87" t="str">
        <f t="shared" si="39"/>
        <v>170</v>
      </c>
      <c r="AQ265" s="87" t="s">
        <v>3294</v>
      </c>
      <c r="AR265" s="104">
        <v>3.08E7</v>
      </c>
      <c r="AS265" s="104">
        <v>5500000.0</v>
      </c>
      <c r="AT265" s="106">
        <v>850.0</v>
      </c>
      <c r="AU265" s="104">
        <v>3.0983333E7</v>
      </c>
      <c r="AV265" s="183">
        <v>44391.0</v>
      </c>
      <c r="AW265" s="108" t="s">
        <v>3295</v>
      </c>
      <c r="AX265" s="84"/>
      <c r="AY265" s="84"/>
      <c r="AZ265" s="84"/>
      <c r="BA265" s="84"/>
      <c r="BB265" s="84"/>
      <c r="BC265" s="84"/>
      <c r="BD265" s="84"/>
      <c r="BE265" s="84"/>
      <c r="BF265" s="84"/>
      <c r="BG265" s="84"/>
      <c r="BH265" s="84"/>
      <c r="BI265" s="84"/>
      <c r="BJ265" s="84"/>
      <c r="BK265" s="84"/>
      <c r="BL265" s="84"/>
      <c r="BM265" s="84"/>
      <c r="BN265" s="84"/>
      <c r="BO265" s="84"/>
      <c r="BP265" s="84"/>
      <c r="BQ265" s="84"/>
      <c r="BR265" s="84"/>
      <c r="BS265" s="84"/>
      <c r="BT265" s="84"/>
      <c r="BU265" s="132"/>
      <c r="BV265" s="133"/>
      <c r="BW265" s="132"/>
      <c r="BX265" s="134"/>
      <c r="BY265" s="132"/>
      <c r="BZ265" s="132"/>
      <c r="CA265" s="132"/>
      <c r="CB265" s="133"/>
      <c r="CC265" s="114" t="str">
        <f t="shared" si="1"/>
        <v>$ 30,800,000</v>
      </c>
      <c r="CD265" s="115" t="str">
        <f t="shared" si="37"/>
        <v>161</v>
      </c>
      <c r="CE265" s="84"/>
      <c r="CF265" s="101">
        <v>44561.0</v>
      </c>
      <c r="CG265" s="117" t="s">
        <v>136</v>
      </c>
      <c r="CH265" s="103" t="s">
        <v>205</v>
      </c>
      <c r="CI265" s="118" t="s">
        <v>196</v>
      </c>
      <c r="CJ265" s="84"/>
      <c r="CK265" s="84"/>
      <c r="CL265" s="101">
        <v>44391.0</v>
      </c>
      <c r="CM265" s="101">
        <v>44391.0</v>
      </c>
      <c r="CN265" s="119" t="s">
        <v>3296</v>
      </c>
      <c r="CO265" s="120" t="s">
        <v>3297</v>
      </c>
      <c r="CP265" s="121" t="s">
        <v>309</v>
      </c>
      <c r="CQ265" s="89"/>
      <c r="CR265" s="108"/>
      <c r="CS265" s="89"/>
      <c r="CT265" s="102"/>
      <c r="CU265" s="84"/>
      <c r="CV265" s="205"/>
      <c r="CW265" s="205"/>
      <c r="CX265" s="84"/>
      <c r="CY265" s="123" t="s">
        <v>175</v>
      </c>
      <c r="CZ265" s="103" t="s">
        <v>143</v>
      </c>
      <c r="DA265" s="103" t="s">
        <v>205</v>
      </c>
      <c r="DB265" s="103"/>
      <c r="DC265" s="123" t="s">
        <v>146</v>
      </c>
      <c r="DD265" s="84"/>
      <c r="DE265" s="84"/>
      <c r="DF265" s="84"/>
      <c r="DG265" s="84"/>
      <c r="DH265" s="52"/>
      <c r="DI265" s="52"/>
      <c r="DJ265" s="52"/>
      <c r="DK265" s="52"/>
      <c r="DL265" s="52"/>
      <c r="DM265" s="52"/>
    </row>
    <row r="266" ht="25.5" customHeight="1">
      <c r="A266" s="124">
        <v>264.0</v>
      </c>
      <c r="B266" s="86" t="s">
        <v>120</v>
      </c>
      <c r="C266" s="87" t="s">
        <v>3298</v>
      </c>
      <c r="D266" s="88" t="s">
        <v>3299</v>
      </c>
      <c r="E266" s="89" t="s">
        <v>123</v>
      </c>
      <c r="F266" s="89" t="s">
        <v>124</v>
      </c>
      <c r="G266" s="90">
        <v>1.033794759E9</v>
      </c>
      <c r="H266" s="90">
        <v>9.0</v>
      </c>
      <c r="I266" s="89" t="s">
        <v>125</v>
      </c>
      <c r="J266" s="137">
        <v>35450.0</v>
      </c>
      <c r="K266" s="138">
        <v>20.0</v>
      </c>
      <c r="L266" s="139">
        <v>1.0</v>
      </c>
      <c r="M266" s="139">
        <v>1997.0</v>
      </c>
      <c r="N266" s="87" t="s">
        <v>198</v>
      </c>
      <c r="O266" s="87" t="s">
        <v>3300</v>
      </c>
      <c r="P266" s="103" t="s">
        <v>127</v>
      </c>
      <c r="Q266" s="87">
        <v>3.117991025E9</v>
      </c>
      <c r="R266" s="93" t="s">
        <v>3301</v>
      </c>
      <c r="S266" s="176" t="s">
        <v>1294</v>
      </c>
      <c r="T266" s="103" t="s">
        <v>183</v>
      </c>
      <c r="U266" s="92" t="s">
        <v>184</v>
      </c>
      <c r="V266" s="103" t="s">
        <v>157</v>
      </c>
      <c r="W266" s="88">
        <v>3.0</v>
      </c>
      <c r="X266" s="87" t="s">
        <v>741</v>
      </c>
      <c r="Y266" s="87" t="s">
        <v>3302</v>
      </c>
      <c r="Z266" s="130" t="s">
        <v>3303</v>
      </c>
      <c r="AA266" s="87" t="s">
        <v>3304</v>
      </c>
      <c r="AB266" s="94" t="s">
        <v>130</v>
      </c>
      <c r="AC266" s="130" t="s">
        <v>161</v>
      </c>
      <c r="AD266" s="87" t="s">
        <v>3305</v>
      </c>
      <c r="AE266" s="95" t="s">
        <v>1169</v>
      </c>
      <c r="AF266" s="131" t="s">
        <v>1170</v>
      </c>
      <c r="AG266" s="143">
        <v>613.0</v>
      </c>
      <c r="AH266" s="199">
        <v>9.75E7</v>
      </c>
      <c r="AI266" s="201">
        <v>44386.0</v>
      </c>
      <c r="AJ266" s="100">
        <v>59379.0</v>
      </c>
      <c r="AK266" s="101">
        <v>44391.0</v>
      </c>
      <c r="AL266" s="195">
        <v>44398.0</v>
      </c>
      <c r="AM266" s="101">
        <v>44561.0</v>
      </c>
      <c r="AN266" s="94">
        <v>5.0</v>
      </c>
      <c r="AO266" s="87">
        <v>11.0</v>
      </c>
      <c r="AP266" s="87" t="str">
        <f t="shared" si="39"/>
        <v>161</v>
      </c>
      <c r="AQ266" s="87" t="s">
        <v>3306</v>
      </c>
      <c r="AR266" s="104">
        <v>8050000.0</v>
      </c>
      <c r="AS266" s="104">
        <v>1500000.0</v>
      </c>
      <c r="AT266" s="106">
        <v>852.0</v>
      </c>
      <c r="AU266" s="104">
        <v>8350000.0</v>
      </c>
      <c r="AV266" s="183">
        <v>44398.0</v>
      </c>
      <c r="AW266" s="108" t="s">
        <v>3307</v>
      </c>
      <c r="AX266" s="84"/>
      <c r="AY266" s="84"/>
      <c r="AZ266" s="84"/>
      <c r="BA266" s="84"/>
      <c r="BB266" s="84"/>
      <c r="BC266" s="84"/>
      <c r="BD266" s="84"/>
      <c r="BE266" s="84"/>
      <c r="BF266" s="84"/>
      <c r="BG266" s="84"/>
      <c r="BH266" s="84"/>
      <c r="BI266" s="84"/>
      <c r="BJ266" s="84"/>
      <c r="BK266" s="84"/>
      <c r="BL266" s="84"/>
      <c r="BM266" s="84"/>
      <c r="BN266" s="84"/>
      <c r="BO266" s="84"/>
      <c r="BP266" s="84"/>
      <c r="BQ266" s="84"/>
      <c r="BR266" s="84"/>
      <c r="BS266" s="84"/>
      <c r="BT266" s="84"/>
      <c r="BU266" s="132"/>
      <c r="BV266" s="133"/>
      <c r="BW266" s="132"/>
      <c r="BX266" s="134"/>
      <c r="BY266" s="132"/>
      <c r="BZ266" s="132"/>
      <c r="CA266" s="132"/>
      <c r="CB266" s="133"/>
      <c r="CC266" s="114" t="str">
        <f t="shared" si="1"/>
        <v>$ 8,050,000</v>
      </c>
      <c r="CD266" s="115" t="str">
        <f t="shared" si="37"/>
        <v>333</v>
      </c>
      <c r="CE266" s="84"/>
      <c r="CF266" s="101">
        <v>44561.0</v>
      </c>
      <c r="CG266" s="130" t="s">
        <v>136</v>
      </c>
      <c r="CH266" s="103" t="s">
        <v>448</v>
      </c>
      <c r="CI266" s="118" t="s">
        <v>3043</v>
      </c>
      <c r="CJ266" s="84"/>
      <c r="CK266" s="84"/>
      <c r="CL266" s="101">
        <v>44391.0</v>
      </c>
      <c r="CM266" s="101">
        <v>44398.0</v>
      </c>
      <c r="CN266" s="119" t="s">
        <v>3308</v>
      </c>
      <c r="CO266" s="120" t="s">
        <v>3309</v>
      </c>
      <c r="CP266" s="121" t="s">
        <v>309</v>
      </c>
      <c r="CQ266" s="89"/>
      <c r="CR266" s="108"/>
      <c r="CS266" s="89"/>
      <c r="CT266" s="102"/>
      <c r="CU266" s="84"/>
      <c r="CV266" s="205"/>
      <c r="CW266" s="84"/>
      <c r="CX266" s="84"/>
      <c r="CY266" s="123" t="s">
        <v>175</v>
      </c>
      <c r="CZ266" s="103" t="s">
        <v>143</v>
      </c>
      <c r="DA266" s="103" t="s">
        <v>205</v>
      </c>
      <c r="DB266" s="103"/>
      <c r="DC266" s="123" t="s">
        <v>146</v>
      </c>
      <c r="DD266" s="84"/>
      <c r="DE266" s="84"/>
      <c r="DF266" s="84"/>
      <c r="DG266" s="84"/>
      <c r="DH266" s="52"/>
      <c r="DI266" s="52"/>
      <c r="DJ266" s="52"/>
      <c r="DK266" s="52"/>
      <c r="DL266" s="52"/>
      <c r="DM266" s="52"/>
    </row>
    <row r="267" ht="25.5" customHeight="1">
      <c r="A267" s="191">
        <v>265.0</v>
      </c>
      <c r="B267" s="86" t="s">
        <v>3310</v>
      </c>
      <c r="C267" s="87" t="s">
        <v>3311</v>
      </c>
      <c r="D267" s="88" t="s">
        <v>3312</v>
      </c>
      <c r="E267" s="89" t="s">
        <v>2660</v>
      </c>
      <c r="F267" s="89" t="s">
        <v>2661</v>
      </c>
      <c r="G267" s="90">
        <v>8.60524654E8</v>
      </c>
      <c r="H267" s="90">
        <v>6.0</v>
      </c>
      <c r="I267" s="89" t="s">
        <v>120</v>
      </c>
      <c r="J267" s="137" t="s">
        <v>120</v>
      </c>
      <c r="K267" s="138" t="s">
        <v>120</v>
      </c>
      <c r="L267" s="139" t="s">
        <v>120</v>
      </c>
      <c r="M267" s="139" t="s">
        <v>120</v>
      </c>
      <c r="N267" s="87" t="s">
        <v>120</v>
      </c>
      <c r="O267" s="87" t="s">
        <v>3313</v>
      </c>
      <c r="P267" s="103" t="s">
        <v>120</v>
      </c>
      <c r="Q267" s="87">
        <v>7443392.0</v>
      </c>
      <c r="R267" s="89" t="s">
        <v>120</v>
      </c>
      <c r="S267" s="89" t="s">
        <v>120</v>
      </c>
      <c r="T267" s="89" t="s">
        <v>120</v>
      </c>
      <c r="U267" s="89" t="s">
        <v>120</v>
      </c>
      <c r="V267" s="89" t="s">
        <v>120</v>
      </c>
      <c r="W267" s="89" t="s">
        <v>120</v>
      </c>
      <c r="X267" s="89" t="s">
        <v>120</v>
      </c>
      <c r="Y267" s="89" t="s">
        <v>120</v>
      </c>
      <c r="Z267" s="130" t="s">
        <v>2664</v>
      </c>
      <c r="AA267" s="87" t="s">
        <v>3310</v>
      </c>
      <c r="AB267" s="130" t="s">
        <v>3314</v>
      </c>
      <c r="AC267" s="130" t="s">
        <v>161</v>
      </c>
      <c r="AD267" s="87" t="s">
        <v>3315</v>
      </c>
      <c r="AE267" s="95" t="s">
        <v>3316</v>
      </c>
      <c r="AF267" s="131" t="s">
        <v>3317</v>
      </c>
      <c r="AG267" s="143">
        <v>597.0</v>
      </c>
      <c r="AH267" s="199" t="str">
        <f>245019483+8627634</f>
        <v>253,647,117</v>
      </c>
      <c r="AI267" s="201">
        <v>44370.0</v>
      </c>
      <c r="AJ267" s="100">
        <v>59746.0</v>
      </c>
      <c r="AK267" s="101">
        <v>44389.0</v>
      </c>
      <c r="AL267" s="195">
        <v>44390.0</v>
      </c>
      <c r="AM267" s="101">
        <v>44696.0</v>
      </c>
      <c r="AN267" s="94">
        <v>11.0</v>
      </c>
      <c r="AO267" s="87">
        <v>3.0</v>
      </c>
      <c r="AP267" s="87" t="str">
        <f t="shared" si="39"/>
        <v>333</v>
      </c>
      <c r="AQ267" s="87" t="s">
        <v>3318</v>
      </c>
      <c r="AR267" s="104">
        <v>2.44443419E8</v>
      </c>
      <c r="AS267" s="104" t="s">
        <v>120</v>
      </c>
      <c r="AT267" s="106">
        <v>848.0</v>
      </c>
      <c r="AU267" s="104">
        <v>2.44443419E8</v>
      </c>
      <c r="AV267" s="183">
        <v>44390.0</v>
      </c>
      <c r="AW267" s="104" t="s">
        <v>120</v>
      </c>
      <c r="AX267" s="84"/>
      <c r="AY267" s="84"/>
      <c r="AZ267" s="84"/>
      <c r="BA267" s="84"/>
      <c r="BB267" s="84"/>
      <c r="BC267" s="84"/>
      <c r="BD267" s="84"/>
      <c r="BE267" s="84"/>
      <c r="BF267" s="84"/>
      <c r="BG267" s="84"/>
      <c r="BH267" s="84"/>
      <c r="BI267" s="84"/>
      <c r="BJ267" s="84"/>
      <c r="BK267" s="84"/>
      <c r="BL267" s="84"/>
      <c r="BM267" s="84"/>
      <c r="BN267" s="84"/>
      <c r="BO267" s="84"/>
      <c r="BP267" s="84"/>
      <c r="BQ267" s="84"/>
      <c r="BR267" s="84"/>
      <c r="BS267" s="84"/>
      <c r="BT267" s="84"/>
      <c r="BU267" s="132"/>
      <c r="BV267" s="133"/>
      <c r="BW267" s="132"/>
      <c r="BX267" s="134"/>
      <c r="BY267" s="132"/>
      <c r="BZ267" s="132"/>
      <c r="CA267" s="132"/>
      <c r="CB267" s="133"/>
      <c r="CC267" s="114" t="str">
        <f t="shared" si="1"/>
        <v>$ 244,443,419</v>
      </c>
      <c r="CD267" s="115" t="str">
        <f t="shared" si="37"/>
        <v>374</v>
      </c>
      <c r="CE267" s="84"/>
      <c r="CF267" s="101">
        <v>44696.0</v>
      </c>
      <c r="CG267" s="130" t="s">
        <v>169</v>
      </c>
      <c r="CH267" s="103" t="s">
        <v>137</v>
      </c>
      <c r="CI267" s="118" t="s">
        <v>2110</v>
      </c>
      <c r="CJ267" s="84"/>
      <c r="CK267" s="84"/>
      <c r="CL267" s="101">
        <v>44389.0</v>
      </c>
      <c r="CM267" s="195" t="s">
        <v>120</v>
      </c>
      <c r="CN267" s="119" t="s">
        <v>3319</v>
      </c>
      <c r="CO267" s="120" t="s">
        <v>3320</v>
      </c>
      <c r="CP267" s="121" t="s">
        <v>420</v>
      </c>
      <c r="CQ267" s="89"/>
      <c r="CR267" s="108"/>
      <c r="CS267" s="89"/>
      <c r="CT267" s="102"/>
      <c r="CU267" s="84"/>
      <c r="CV267" s="205"/>
      <c r="CW267" s="84"/>
      <c r="CX267" s="84"/>
      <c r="CY267" s="123" t="s">
        <v>142</v>
      </c>
      <c r="CZ267" s="103" t="s">
        <v>143</v>
      </c>
      <c r="DA267" s="103" t="s">
        <v>205</v>
      </c>
      <c r="DB267" s="103" t="s">
        <v>145</v>
      </c>
      <c r="DC267" s="123" t="s">
        <v>146</v>
      </c>
      <c r="DD267" s="84"/>
      <c r="DE267" s="84"/>
      <c r="DF267" s="84"/>
      <c r="DG267" s="84"/>
      <c r="DH267" s="52"/>
      <c r="DI267" s="52"/>
      <c r="DJ267" s="52"/>
      <c r="DK267" s="52"/>
      <c r="DL267" s="52"/>
      <c r="DM267" s="52"/>
    </row>
    <row r="268" ht="25.5" customHeight="1">
      <c r="A268" s="191">
        <v>266.0</v>
      </c>
      <c r="B268" s="86" t="s">
        <v>120</v>
      </c>
      <c r="C268" s="87" t="s">
        <v>3321</v>
      </c>
      <c r="D268" s="88" t="s">
        <v>3322</v>
      </c>
      <c r="E268" s="89" t="s">
        <v>2660</v>
      </c>
      <c r="F268" s="89" t="s">
        <v>2661</v>
      </c>
      <c r="G268" s="90">
        <v>8.00091076E8</v>
      </c>
      <c r="H268" s="90">
        <v>0.0</v>
      </c>
      <c r="I268" s="89" t="s">
        <v>120</v>
      </c>
      <c r="J268" s="137" t="s">
        <v>120</v>
      </c>
      <c r="K268" s="138" t="s">
        <v>120</v>
      </c>
      <c r="L268" s="139" t="s">
        <v>120</v>
      </c>
      <c r="M268" s="139" t="s">
        <v>120</v>
      </c>
      <c r="N268" s="87" t="s">
        <v>120</v>
      </c>
      <c r="O268" s="87" t="s">
        <v>3323</v>
      </c>
      <c r="P268" s="103" t="s">
        <v>120</v>
      </c>
      <c r="Q268" s="87">
        <v>4889000.0</v>
      </c>
      <c r="R268" s="89" t="s">
        <v>120</v>
      </c>
      <c r="S268" s="89" t="s">
        <v>120</v>
      </c>
      <c r="T268" s="89" t="s">
        <v>120</v>
      </c>
      <c r="U268" s="89" t="s">
        <v>120</v>
      </c>
      <c r="V268" s="89" t="s">
        <v>120</v>
      </c>
      <c r="W268" s="89" t="s">
        <v>120</v>
      </c>
      <c r="X268" s="89" t="s">
        <v>120</v>
      </c>
      <c r="Y268" s="89" t="s">
        <v>120</v>
      </c>
      <c r="Z268" s="130" t="s">
        <v>2664</v>
      </c>
      <c r="AA268" s="87" t="s">
        <v>3321</v>
      </c>
      <c r="AB268" s="94" t="s">
        <v>3324</v>
      </c>
      <c r="AC268" s="130" t="s">
        <v>3325</v>
      </c>
      <c r="AD268" s="87" t="s">
        <v>3326</v>
      </c>
      <c r="AE268" s="95" t="s">
        <v>352</v>
      </c>
      <c r="AF268" s="131" t="s">
        <v>353</v>
      </c>
      <c r="AG268" s="143">
        <v>615.0</v>
      </c>
      <c r="AH268" s="199">
        <v>2.864560625E9</v>
      </c>
      <c r="AI268" s="201">
        <v>44389.0</v>
      </c>
      <c r="AJ268" s="100">
        <v>60180.0</v>
      </c>
      <c r="AK268" s="101">
        <v>44389.0</v>
      </c>
      <c r="AL268" s="195">
        <v>44393.0</v>
      </c>
      <c r="AM268" s="101">
        <v>44771.0</v>
      </c>
      <c r="AN268" s="94">
        <v>12.0</v>
      </c>
      <c r="AO268" s="87">
        <v>14.0</v>
      </c>
      <c r="AP268" s="87" t="str">
        <f t="shared" si="39"/>
        <v>374</v>
      </c>
      <c r="AQ268" s="87" t="s">
        <v>3327</v>
      </c>
      <c r="AR268" s="104">
        <v>2.864560625E9</v>
      </c>
      <c r="AS268" s="104" t="s">
        <v>120</v>
      </c>
      <c r="AT268" s="106">
        <v>851.0</v>
      </c>
      <c r="AU268" s="104">
        <v>2.864560625E9</v>
      </c>
      <c r="AV268" s="183">
        <v>44393.0</v>
      </c>
      <c r="AW268" s="104" t="s">
        <v>120</v>
      </c>
      <c r="AX268" s="84"/>
      <c r="AY268" s="84"/>
      <c r="AZ268" s="84"/>
      <c r="BA268" s="84"/>
      <c r="BB268" s="84"/>
      <c r="BC268" s="84"/>
      <c r="BD268" s="84"/>
      <c r="BE268" s="84"/>
      <c r="BF268" s="84"/>
      <c r="BG268" s="84"/>
      <c r="BH268" s="84"/>
      <c r="BI268" s="84"/>
      <c r="BJ268" s="84"/>
      <c r="BK268" s="84"/>
      <c r="BL268" s="84"/>
      <c r="BM268" s="84"/>
      <c r="BN268" s="84"/>
      <c r="BO268" s="84"/>
      <c r="BP268" s="84"/>
      <c r="BQ268" s="84"/>
      <c r="BR268" s="84"/>
      <c r="BS268" s="84"/>
      <c r="BT268" s="84"/>
      <c r="BU268" s="132"/>
      <c r="BV268" s="133"/>
      <c r="BW268" s="132"/>
      <c r="BX268" s="134"/>
      <c r="BY268" s="132"/>
      <c r="BZ268" s="132"/>
      <c r="CA268" s="132"/>
      <c r="CB268" s="133"/>
      <c r="CC268" s="114" t="str">
        <f t="shared" si="1"/>
        <v>$ 2,864,560,625</v>
      </c>
      <c r="CD268" s="115" t="str">
        <f t="shared" si="37"/>
        <v>161</v>
      </c>
      <c r="CE268" s="84"/>
      <c r="CF268" s="101">
        <v>44771.0</v>
      </c>
      <c r="CG268" s="130" t="s">
        <v>169</v>
      </c>
      <c r="CH268" s="103" t="s">
        <v>160</v>
      </c>
      <c r="CI268" s="118" t="s">
        <v>3328</v>
      </c>
      <c r="CJ268" s="84"/>
      <c r="CK268" s="84"/>
      <c r="CL268" s="101">
        <v>44392.0</v>
      </c>
      <c r="CM268" s="195" t="s">
        <v>120</v>
      </c>
      <c r="CN268" s="119" t="s">
        <v>3329</v>
      </c>
      <c r="CO268" s="120" t="s">
        <v>3330</v>
      </c>
      <c r="CP268" s="121" t="s">
        <v>294</v>
      </c>
      <c r="CQ268" s="89"/>
      <c r="CR268" s="108"/>
      <c r="CS268" s="89"/>
      <c r="CT268" s="102"/>
      <c r="CU268" s="84"/>
      <c r="CV268" s="205"/>
      <c r="CW268" s="84"/>
      <c r="CX268" s="84"/>
      <c r="CY268" s="123" t="s">
        <v>175</v>
      </c>
      <c r="CZ268" s="103" t="s">
        <v>143</v>
      </c>
      <c r="DA268" s="103" t="s">
        <v>205</v>
      </c>
      <c r="DB268" s="103" t="s">
        <v>145</v>
      </c>
      <c r="DC268" s="123" t="s">
        <v>146</v>
      </c>
      <c r="DD268" s="84"/>
      <c r="DE268" s="84"/>
      <c r="DF268" s="84"/>
      <c r="DG268" s="84"/>
      <c r="DH268" s="52"/>
      <c r="DI268" s="52"/>
      <c r="DJ268" s="52"/>
      <c r="DK268" s="52"/>
      <c r="DL268" s="52"/>
      <c r="DM268" s="52"/>
    </row>
    <row r="269" ht="25.5" customHeight="1">
      <c r="A269" s="124">
        <v>267.0</v>
      </c>
      <c r="B269" s="86" t="s">
        <v>120</v>
      </c>
      <c r="C269" s="87" t="s">
        <v>3331</v>
      </c>
      <c r="D269" s="88" t="s">
        <v>3332</v>
      </c>
      <c r="E269" s="89" t="s">
        <v>123</v>
      </c>
      <c r="F269" s="89" t="s">
        <v>124</v>
      </c>
      <c r="G269" s="90">
        <v>8.0076513E7</v>
      </c>
      <c r="H269" s="90">
        <v>4.0</v>
      </c>
      <c r="I269" s="89" t="s">
        <v>149</v>
      </c>
      <c r="J269" s="137">
        <v>31321.0</v>
      </c>
      <c r="K269" s="138">
        <v>1.0</v>
      </c>
      <c r="L269" s="139">
        <v>10.0</v>
      </c>
      <c r="M269" s="139">
        <v>1985.0</v>
      </c>
      <c r="N269" s="87" t="s">
        <v>198</v>
      </c>
      <c r="O269" s="87" t="s">
        <v>3333</v>
      </c>
      <c r="P269" s="103" t="s">
        <v>127</v>
      </c>
      <c r="Q269" s="87">
        <v>3.102534395E9</v>
      </c>
      <c r="R269" s="93" t="s">
        <v>3334</v>
      </c>
      <c r="S269" s="176" t="s">
        <v>1294</v>
      </c>
      <c r="T269" s="103" t="s">
        <v>183</v>
      </c>
      <c r="U269" s="92" t="s">
        <v>184</v>
      </c>
      <c r="V269" s="103" t="s">
        <v>157</v>
      </c>
      <c r="W269" s="88">
        <v>3.0</v>
      </c>
      <c r="X269" s="87" t="s">
        <v>741</v>
      </c>
      <c r="Y269" s="87" t="s">
        <v>741</v>
      </c>
      <c r="Z269" s="130" t="s">
        <v>3303</v>
      </c>
      <c r="AA269" s="87" t="s">
        <v>3335</v>
      </c>
      <c r="AB269" s="94" t="s">
        <v>130</v>
      </c>
      <c r="AC269" s="130" t="s">
        <v>161</v>
      </c>
      <c r="AD269" s="87" t="s">
        <v>3336</v>
      </c>
      <c r="AE269" s="95" t="s">
        <v>1169</v>
      </c>
      <c r="AF269" s="131" t="s">
        <v>1170</v>
      </c>
      <c r="AG269" s="143">
        <v>613.0</v>
      </c>
      <c r="AH269" s="199">
        <v>9.75E7</v>
      </c>
      <c r="AI269" s="201">
        <v>44386.0</v>
      </c>
      <c r="AJ269" s="100">
        <v>59379.0</v>
      </c>
      <c r="AK269" s="101">
        <v>44396.0</v>
      </c>
      <c r="AL269" s="101">
        <v>44398.0</v>
      </c>
      <c r="AM269" s="101">
        <v>44561.0</v>
      </c>
      <c r="AN269" s="94">
        <v>5.0</v>
      </c>
      <c r="AO269" s="87">
        <v>11.0</v>
      </c>
      <c r="AP269" s="87" t="str">
        <f t="shared" si="39"/>
        <v>161</v>
      </c>
      <c r="AQ269" s="87" t="s">
        <v>3306</v>
      </c>
      <c r="AR269" s="104">
        <v>8050000.0</v>
      </c>
      <c r="AS269" s="104">
        <v>1500000.0</v>
      </c>
      <c r="AT269" s="106">
        <v>853.0</v>
      </c>
      <c r="AU269" s="104">
        <v>8050000.0</v>
      </c>
      <c r="AV269" s="183">
        <v>44398.0</v>
      </c>
      <c r="AW269" s="108" t="s">
        <v>3337</v>
      </c>
      <c r="AX269" s="84"/>
      <c r="AY269" s="84"/>
      <c r="AZ269" s="84"/>
      <c r="BA269" s="84"/>
      <c r="BB269" s="84"/>
      <c r="BC269" s="84"/>
      <c r="BD269" s="84"/>
      <c r="BE269" s="84"/>
      <c r="BF269" s="84"/>
      <c r="BG269" s="84"/>
      <c r="BH269" s="84"/>
      <c r="BI269" s="84"/>
      <c r="BJ269" s="84"/>
      <c r="BK269" s="84"/>
      <c r="BL269" s="84"/>
      <c r="BM269" s="84"/>
      <c r="BN269" s="84"/>
      <c r="BO269" s="84"/>
      <c r="BP269" s="84"/>
      <c r="BQ269" s="84"/>
      <c r="BR269" s="84"/>
      <c r="BS269" s="84"/>
      <c r="BT269" s="84"/>
      <c r="BU269" s="132"/>
      <c r="BV269" s="133"/>
      <c r="BW269" s="132"/>
      <c r="BX269" s="134"/>
      <c r="BY269" s="132"/>
      <c r="BZ269" s="132"/>
      <c r="CA269" s="132"/>
      <c r="CB269" s="133"/>
      <c r="CC269" s="114" t="str">
        <f t="shared" si="1"/>
        <v>$ 8,050,000</v>
      </c>
      <c r="CD269" s="115" t="str">
        <f t="shared" si="37"/>
        <v>160</v>
      </c>
      <c r="CE269" s="84"/>
      <c r="CF269" s="101">
        <v>44561.0</v>
      </c>
      <c r="CG269" s="130" t="s">
        <v>136</v>
      </c>
      <c r="CH269" s="103" t="s">
        <v>448</v>
      </c>
      <c r="CI269" s="118" t="s">
        <v>3043</v>
      </c>
      <c r="CJ269" s="84"/>
      <c r="CK269" s="84"/>
      <c r="CL269" s="101">
        <v>44396.0</v>
      </c>
      <c r="CM269" s="101" t="s">
        <v>3338</v>
      </c>
      <c r="CN269" s="119" t="s">
        <v>3339</v>
      </c>
      <c r="CO269" s="120" t="s">
        <v>3340</v>
      </c>
      <c r="CP269" s="121" t="s">
        <v>3341</v>
      </c>
      <c r="CQ269" s="89"/>
      <c r="CR269" s="108"/>
      <c r="CS269" s="89"/>
      <c r="CT269" s="102"/>
      <c r="CU269" s="84"/>
      <c r="CV269" s="205"/>
      <c r="CW269" s="84"/>
      <c r="CX269" s="84"/>
      <c r="CY269" s="123" t="s">
        <v>175</v>
      </c>
      <c r="CZ269" s="103" t="s">
        <v>143</v>
      </c>
      <c r="DA269" s="103" t="s">
        <v>205</v>
      </c>
      <c r="DB269" s="103"/>
      <c r="DC269" s="123" t="s">
        <v>146</v>
      </c>
      <c r="DD269" s="84"/>
      <c r="DE269" s="84"/>
      <c r="DF269" s="84"/>
      <c r="DG269" s="84"/>
      <c r="DH269" s="52"/>
      <c r="DI269" s="52"/>
      <c r="DJ269" s="52"/>
      <c r="DK269" s="52"/>
      <c r="DL269" s="52"/>
      <c r="DM269" s="52"/>
    </row>
    <row r="270" ht="25.5" customHeight="1">
      <c r="A270" s="124">
        <v>268.0</v>
      </c>
      <c r="B270" s="86" t="s">
        <v>120</v>
      </c>
      <c r="C270" s="87" t="s">
        <v>3342</v>
      </c>
      <c r="D270" s="88" t="s">
        <v>3343</v>
      </c>
      <c r="E270" s="89" t="s">
        <v>123</v>
      </c>
      <c r="F270" s="89" t="s">
        <v>124</v>
      </c>
      <c r="G270" s="90">
        <v>1.022930431E9</v>
      </c>
      <c r="H270" s="90">
        <v>2.0</v>
      </c>
      <c r="I270" s="89" t="s">
        <v>149</v>
      </c>
      <c r="J270" s="137">
        <v>31760.0</v>
      </c>
      <c r="K270" s="138">
        <v>1.0</v>
      </c>
      <c r="L270" s="139">
        <v>12.0</v>
      </c>
      <c r="M270" s="139">
        <v>1986.0</v>
      </c>
      <c r="N270" s="87" t="s">
        <v>198</v>
      </c>
      <c r="O270" s="87" t="s">
        <v>3344</v>
      </c>
      <c r="P270" s="103" t="s">
        <v>127</v>
      </c>
      <c r="Q270" s="87">
        <v>3.195693338E9</v>
      </c>
      <c r="R270" s="93" t="s">
        <v>3345</v>
      </c>
      <c r="S270" s="176" t="s">
        <v>1294</v>
      </c>
      <c r="T270" s="103" t="s">
        <v>323</v>
      </c>
      <c r="U270" s="92" t="s">
        <v>233</v>
      </c>
      <c r="V270" s="103" t="s">
        <v>157</v>
      </c>
      <c r="W270" s="88">
        <v>3.0</v>
      </c>
      <c r="X270" s="87" t="s">
        <v>741</v>
      </c>
      <c r="Y270" s="87" t="s">
        <v>3346</v>
      </c>
      <c r="Z270" s="130" t="s">
        <v>3303</v>
      </c>
      <c r="AA270" s="87" t="s">
        <v>3347</v>
      </c>
      <c r="AB270" s="94" t="s">
        <v>130</v>
      </c>
      <c r="AC270" s="130" t="s">
        <v>161</v>
      </c>
      <c r="AD270" s="87" t="s">
        <v>3348</v>
      </c>
      <c r="AE270" s="95" t="s">
        <v>1169</v>
      </c>
      <c r="AF270" s="131" t="s">
        <v>1170</v>
      </c>
      <c r="AG270" s="143">
        <v>613.0</v>
      </c>
      <c r="AH270" s="199">
        <v>9.75E7</v>
      </c>
      <c r="AI270" s="201">
        <v>44386.0</v>
      </c>
      <c r="AJ270" s="100">
        <v>59379.0</v>
      </c>
      <c r="AK270" s="101">
        <v>44396.0</v>
      </c>
      <c r="AL270" s="101">
        <v>44399.0</v>
      </c>
      <c r="AM270" s="101">
        <v>44561.0</v>
      </c>
      <c r="AN270" s="94">
        <v>5.0</v>
      </c>
      <c r="AO270" s="87">
        <v>10.0</v>
      </c>
      <c r="AP270" s="87" t="str">
        <f t="shared" si="39"/>
        <v>160</v>
      </c>
      <c r="AQ270" s="87" t="s">
        <v>3349</v>
      </c>
      <c r="AR270" s="104">
        <v>8000000.0</v>
      </c>
      <c r="AS270" s="104">
        <v>1500000.0</v>
      </c>
      <c r="AT270" s="106">
        <v>857.0</v>
      </c>
      <c r="AU270" s="104">
        <v>8050000.0</v>
      </c>
      <c r="AV270" s="183">
        <v>44399.0</v>
      </c>
      <c r="AW270" s="108" t="s">
        <v>3350</v>
      </c>
      <c r="AX270" s="84"/>
      <c r="AY270" s="84"/>
      <c r="AZ270" s="84"/>
      <c r="BA270" s="84"/>
      <c r="BB270" s="84"/>
      <c r="BC270" s="84"/>
      <c r="BD270" s="84"/>
      <c r="BE270" s="84"/>
      <c r="BF270" s="84"/>
      <c r="BG270" s="84"/>
      <c r="BH270" s="84"/>
      <c r="BI270" s="84"/>
      <c r="BJ270" s="84"/>
      <c r="BK270" s="84"/>
      <c r="BL270" s="84"/>
      <c r="BM270" s="84"/>
      <c r="BN270" s="84"/>
      <c r="BO270" s="84"/>
      <c r="BP270" s="84"/>
      <c r="BQ270" s="84"/>
      <c r="BR270" s="84"/>
      <c r="BS270" s="84"/>
      <c r="BT270" s="84"/>
      <c r="BU270" s="132"/>
      <c r="BV270" s="133"/>
      <c r="BW270" s="132"/>
      <c r="BX270" s="134"/>
      <c r="BY270" s="132"/>
      <c r="BZ270" s="132"/>
      <c r="CA270" s="132"/>
      <c r="CB270" s="133"/>
      <c r="CC270" s="114" t="str">
        <f t="shared" si="1"/>
        <v>$ 8,000,000</v>
      </c>
      <c r="CD270" s="115" t="str">
        <f t="shared" si="37"/>
        <v>159</v>
      </c>
      <c r="CE270" s="84"/>
      <c r="CF270" s="101">
        <v>44561.0</v>
      </c>
      <c r="CG270" s="130" t="s">
        <v>136</v>
      </c>
      <c r="CH270" s="103" t="s">
        <v>448</v>
      </c>
      <c r="CI270" s="118" t="s">
        <v>3043</v>
      </c>
      <c r="CJ270" s="84"/>
      <c r="CK270" s="84"/>
      <c r="CL270" s="101">
        <v>44396.0</v>
      </c>
      <c r="CM270" s="101">
        <v>44399.0</v>
      </c>
      <c r="CN270" s="119" t="s">
        <v>3351</v>
      </c>
      <c r="CO270" s="120" t="s">
        <v>3352</v>
      </c>
      <c r="CP270" s="121" t="s">
        <v>608</v>
      </c>
      <c r="CQ270" s="89"/>
      <c r="CR270" s="108"/>
      <c r="CS270" s="89"/>
      <c r="CT270" s="102"/>
      <c r="CU270" s="84"/>
      <c r="CV270" s="205"/>
      <c r="CW270" s="84"/>
      <c r="CX270" s="84"/>
      <c r="CY270" s="123" t="s">
        <v>175</v>
      </c>
      <c r="CZ270" s="103" t="s">
        <v>143</v>
      </c>
      <c r="DA270" s="103" t="s">
        <v>3353</v>
      </c>
      <c r="DB270" s="103"/>
      <c r="DC270" s="123" t="s">
        <v>146</v>
      </c>
      <c r="DD270" s="84"/>
      <c r="DE270" s="84"/>
      <c r="DF270" s="84"/>
      <c r="DG270" s="84"/>
      <c r="DH270" s="52"/>
      <c r="DI270" s="52"/>
      <c r="DJ270" s="52"/>
      <c r="DK270" s="52"/>
      <c r="DL270" s="52"/>
      <c r="DM270" s="52"/>
    </row>
    <row r="271" ht="25.5" customHeight="1">
      <c r="A271" s="124">
        <v>269.0</v>
      </c>
      <c r="B271" s="86" t="s">
        <v>120</v>
      </c>
      <c r="C271" s="87" t="s">
        <v>3354</v>
      </c>
      <c r="D271" s="88" t="s">
        <v>3355</v>
      </c>
      <c r="E271" s="89" t="s">
        <v>123</v>
      </c>
      <c r="F271" s="89" t="s">
        <v>124</v>
      </c>
      <c r="G271" s="90">
        <v>1.022985341E9</v>
      </c>
      <c r="H271" s="90">
        <v>4.0</v>
      </c>
      <c r="I271" s="89" t="s">
        <v>149</v>
      </c>
      <c r="J271" s="137">
        <v>34043.0</v>
      </c>
      <c r="K271" s="138">
        <v>15.0</v>
      </c>
      <c r="L271" s="139">
        <v>3.0</v>
      </c>
      <c r="M271" s="139">
        <v>1993.0</v>
      </c>
      <c r="N271" s="87" t="s">
        <v>198</v>
      </c>
      <c r="O271" s="87" t="s">
        <v>3356</v>
      </c>
      <c r="P271" s="92" t="s">
        <v>127</v>
      </c>
      <c r="Q271" s="87">
        <v>3.197547392E9</v>
      </c>
      <c r="R271" s="93" t="s">
        <v>3357</v>
      </c>
      <c r="S271" s="176" t="s">
        <v>1294</v>
      </c>
      <c r="T271" s="103" t="s">
        <v>803</v>
      </c>
      <c r="U271" s="92" t="s">
        <v>233</v>
      </c>
      <c r="V271" s="103" t="s">
        <v>157</v>
      </c>
      <c r="W271" s="88">
        <v>3.0</v>
      </c>
      <c r="X271" s="87" t="s">
        <v>741</v>
      </c>
      <c r="Y271" s="87" t="s">
        <v>741</v>
      </c>
      <c r="Z271" s="130" t="s">
        <v>1618</v>
      </c>
      <c r="AA271" s="87" t="s">
        <v>3358</v>
      </c>
      <c r="AB271" s="94" t="s">
        <v>130</v>
      </c>
      <c r="AC271" s="130" t="s">
        <v>161</v>
      </c>
      <c r="AD271" s="87" t="s">
        <v>3359</v>
      </c>
      <c r="AE271" s="95" t="s">
        <v>482</v>
      </c>
      <c r="AF271" s="131" t="s">
        <v>483</v>
      </c>
      <c r="AG271" s="143">
        <v>619.0</v>
      </c>
      <c r="AH271" s="199">
        <v>5.94E7</v>
      </c>
      <c r="AI271" s="201">
        <v>44392.0</v>
      </c>
      <c r="AJ271" s="100">
        <v>60067.0</v>
      </c>
      <c r="AK271" s="101">
        <v>44398.0</v>
      </c>
      <c r="AL271" s="101">
        <v>44400.0</v>
      </c>
      <c r="AM271" s="101">
        <v>44561.0</v>
      </c>
      <c r="AN271" s="94">
        <v>5.0</v>
      </c>
      <c r="AO271" s="87">
        <v>9.0</v>
      </c>
      <c r="AP271" s="87" t="str">
        <f t="shared" si="39"/>
        <v>159</v>
      </c>
      <c r="AQ271" s="87" t="s">
        <v>3360</v>
      </c>
      <c r="AR271" s="104">
        <v>9600000.0</v>
      </c>
      <c r="AS271" s="104">
        <v>1800000.0</v>
      </c>
      <c r="AT271" s="106">
        <v>855.0</v>
      </c>
      <c r="AU271" s="104">
        <v>9600000.0</v>
      </c>
      <c r="AV271" s="183">
        <v>44399.0</v>
      </c>
      <c r="AW271" s="108" t="s">
        <v>3361</v>
      </c>
      <c r="AX271" s="84"/>
      <c r="AY271" s="84"/>
      <c r="AZ271" s="84"/>
      <c r="BA271" s="84"/>
      <c r="BB271" s="84"/>
      <c r="BC271" s="84"/>
      <c r="BD271" s="84"/>
      <c r="BE271" s="84"/>
      <c r="BF271" s="84"/>
      <c r="BG271" s="84"/>
      <c r="BH271" s="84"/>
      <c r="BI271" s="84"/>
      <c r="BJ271" s="84"/>
      <c r="BK271" s="84"/>
      <c r="BL271" s="84"/>
      <c r="BM271" s="84"/>
      <c r="BN271" s="84"/>
      <c r="BO271" s="84"/>
      <c r="BP271" s="84"/>
      <c r="BQ271" s="84"/>
      <c r="BR271" s="84"/>
      <c r="BS271" s="84"/>
      <c r="BT271" s="84"/>
      <c r="BU271" s="132" t="s">
        <v>168</v>
      </c>
      <c r="BV271" s="133">
        <v>44561.0</v>
      </c>
      <c r="BW271" s="132">
        <v>69130.0</v>
      </c>
      <c r="BX271" s="134">
        <v>600000.0</v>
      </c>
      <c r="BY271" s="132">
        <v>926.0</v>
      </c>
      <c r="BZ271" s="132">
        <v>1248.0</v>
      </c>
      <c r="CA271" s="132">
        <v>10.0</v>
      </c>
      <c r="CB271" s="133">
        <v>44571.0</v>
      </c>
      <c r="CC271" s="114" t="str">
        <f t="shared" si="1"/>
        <v>$ 9,600,000</v>
      </c>
      <c r="CD271" s="115" t="str">
        <f t="shared" si="37"/>
        <v>170</v>
      </c>
      <c r="CE271" s="84"/>
      <c r="CF271" s="141">
        <v>44571.0</v>
      </c>
      <c r="CG271" s="130" t="s">
        <v>169</v>
      </c>
      <c r="CH271" s="103" t="s">
        <v>160</v>
      </c>
      <c r="CI271" s="118" t="s">
        <v>3362</v>
      </c>
      <c r="CJ271" s="84"/>
      <c r="CK271" s="84"/>
      <c r="CL271" s="101">
        <v>44398.0</v>
      </c>
      <c r="CM271" s="101">
        <v>44400.0</v>
      </c>
      <c r="CN271" s="119" t="s">
        <v>3363</v>
      </c>
      <c r="CO271" s="120" t="s">
        <v>3364</v>
      </c>
      <c r="CP271" s="121" t="s">
        <v>1123</v>
      </c>
      <c r="CQ271" s="89"/>
      <c r="CR271" s="108"/>
      <c r="CS271" s="89"/>
      <c r="CT271" s="102"/>
      <c r="CU271" s="84"/>
      <c r="CV271" s="205"/>
      <c r="CW271" s="84"/>
      <c r="CX271" s="84"/>
      <c r="CY271" s="123" t="s">
        <v>175</v>
      </c>
      <c r="CZ271" s="103" t="s">
        <v>143</v>
      </c>
      <c r="DA271" s="103" t="s">
        <v>205</v>
      </c>
      <c r="DB271" s="103"/>
      <c r="DC271" s="123" t="s">
        <v>146</v>
      </c>
      <c r="DD271" s="84"/>
      <c r="DE271" s="84"/>
      <c r="DF271" s="84"/>
      <c r="DG271" s="84"/>
      <c r="DH271" s="52"/>
      <c r="DI271" s="52"/>
      <c r="DJ271" s="52"/>
      <c r="DK271" s="52"/>
      <c r="DL271" s="52"/>
      <c r="DM271" s="52"/>
    </row>
    <row r="272" ht="25.5" customHeight="1">
      <c r="A272" s="124">
        <v>270.0</v>
      </c>
      <c r="B272" s="86" t="s">
        <v>120</v>
      </c>
      <c r="C272" s="87" t="s">
        <v>3365</v>
      </c>
      <c r="D272" s="88" t="s">
        <v>3366</v>
      </c>
      <c r="E272" s="89" t="s">
        <v>123</v>
      </c>
      <c r="F272" s="89" t="s">
        <v>124</v>
      </c>
      <c r="G272" s="90">
        <v>1.9389666E7</v>
      </c>
      <c r="H272" s="90">
        <v>4.0</v>
      </c>
      <c r="I272" s="89" t="s">
        <v>149</v>
      </c>
      <c r="J272" s="137">
        <v>21942.0</v>
      </c>
      <c r="K272" s="138">
        <v>27.0</v>
      </c>
      <c r="L272" s="139">
        <v>1.0</v>
      </c>
      <c r="M272" s="139">
        <v>1960.0</v>
      </c>
      <c r="N272" s="87" t="s">
        <v>198</v>
      </c>
      <c r="O272" s="87" t="s">
        <v>3367</v>
      </c>
      <c r="P272" s="103" t="s">
        <v>127</v>
      </c>
      <c r="Q272" s="87">
        <v>3.227538699E9</v>
      </c>
      <c r="R272" s="93" t="s">
        <v>3368</v>
      </c>
      <c r="S272" s="176" t="s">
        <v>1294</v>
      </c>
      <c r="T272" s="103" t="s">
        <v>258</v>
      </c>
      <c r="U272" s="92" t="s">
        <v>184</v>
      </c>
      <c r="V272" s="103" t="s">
        <v>157</v>
      </c>
      <c r="W272" s="88">
        <v>4.0</v>
      </c>
      <c r="X272" s="87" t="s">
        <v>741</v>
      </c>
      <c r="Y272" s="87" t="s">
        <v>741</v>
      </c>
      <c r="Z272" s="130" t="s">
        <v>697</v>
      </c>
      <c r="AA272" s="87" t="s">
        <v>3369</v>
      </c>
      <c r="AB272" s="94" t="s">
        <v>130</v>
      </c>
      <c r="AC272" s="130" t="s">
        <v>161</v>
      </c>
      <c r="AD272" s="87" t="s">
        <v>3370</v>
      </c>
      <c r="AE272" s="95" t="s">
        <v>286</v>
      </c>
      <c r="AF272" s="131" t="s">
        <v>287</v>
      </c>
      <c r="AG272" s="143">
        <v>620.0</v>
      </c>
      <c r="AH272" s="199">
        <v>1.21E7</v>
      </c>
      <c r="AI272" s="201">
        <v>44392.0</v>
      </c>
      <c r="AJ272" s="100">
        <v>60065.0</v>
      </c>
      <c r="AK272" s="101">
        <v>44398.0</v>
      </c>
      <c r="AL272" s="101">
        <v>44399.0</v>
      </c>
      <c r="AM272" s="101">
        <v>44561.0</v>
      </c>
      <c r="AN272" s="94">
        <v>5.0</v>
      </c>
      <c r="AO272" s="87">
        <v>10.0</v>
      </c>
      <c r="AP272" s="87" t="str">
        <f t="shared" si="39"/>
        <v>160</v>
      </c>
      <c r="AQ272" s="87" t="s">
        <v>3349</v>
      </c>
      <c r="AR272" s="104">
        <v>1.173333E7</v>
      </c>
      <c r="AS272" s="104">
        <v>2200000.0</v>
      </c>
      <c r="AT272" s="106">
        <v>856.0</v>
      </c>
      <c r="AU272" s="104">
        <v>1.173333E7</v>
      </c>
      <c r="AV272" s="183">
        <v>44399.0</v>
      </c>
      <c r="AW272" s="108" t="s">
        <v>3371</v>
      </c>
      <c r="AX272" s="84"/>
      <c r="AY272" s="84"/>
      <c r="AZ272" s="84"/>
      <c r="BA272" s="84"/>
      <c r="BB272" s="84"/>
      <c r="BC272" s="84"/>
      <c r="BD272" s="84"/>
      <c r="BE272" s="84"/>
      <c r="BF272" s="84"/>
      <c r="BG272" s="84"/>
      <c r="BH272" s="84"/>
      <c r="BI272" s="84"/>
      <c r="BJ272" s="84"/>
      <c r="BK272" s="84"/>
      <c r="BL272" s="84"/>
      <c r="BM272" s="84"/>
      <c r="BN272" s="84"/>
      <c r="BO272" s="84"/>
      <c r="BP272" s="84"/>
      <c r="BQ272" s="84"/>
      <c r="BR272" s="84"/>
      <c r="BS272" s="84"/>
      <c r="BT272" s="84"/>
      <c r="BU272" s="132" t="s">
        <v>168</v>
      </c>
      <c r="BV272" s="133">
        <v>44561.0</v>
      </c>
      <c r="BW272" s="132">
        <v>68042.0</v>
      </c>
      <c r="BX272" s="134">
        <v>733333.0</v>
      </c>
      <c r="BY272" s="132">
        <v>1021.0</v>
      </c>
      <c r="BZ272" s="132">
        <v>1148.0</v>
      </c>
      <c r="CA272" s="132">
        <v>10.0</v>
      </c>
      <c r="CB272" s="133">
        <v>44571.0</v>
      </c>
      <c r="CC272" s="114" t="str">
        <f t="shared" si="1"/>
        <v>$ 11,733,330</v>
      </c>
      <c r="CD272" s="115" t="str">
        <f t="shared" si="37"/>
        <v>170</v>
      </c>
      <c r="CE272" s="84"/>
      <c r="CF272" s="141">
        <v>44571.0</v>
      </c>
      <c r="CG272" s="130" t="s">
        <v>169</v>
      </c>
      <c r="CH272" s="103" t="s">
        <v>697</v>
      </c>
      <c r="CI272" s="130" t="s">
        <v>2144</v>
      </c>
      <c r="CJ272" s="84"/>
      <c r="CK272" s="84"/>
      <c r="CL272" s="101">
        <v>44398.0</v>
      </c>
      <c r="CM272" s="101">
        <v>44400.0</v>
      </c>
      <c r="CN272" s="119" t="s">
        <v>3372</v>
      </c>
      <c r="CO272" s="120" t="s">
        <v>3373</v>
      </c>
      <c r="CP272" s="121" t="s">
        <v>1123</v>
      </c>
      <c r="CQ272" s="89"/>
      <c r="CR272" s="108"/>
      <c r="CS272" s="89"/>
      <c r="CT272" s="102"/>
      <c r="CU272" s="84"/>
      <c r="CV272" s="205"/>
      <c r="CW272" s="84"/>
      <c r="CX272" s="84"/>
      <c r="CY272" s="123" t="s">
        <v>175</v>
      </c>
      <c r="CZ272" s="103" t="s">
        <v>143</v>
      </c>
      <c r="DA272" s="103" t="s">
        <v>205</v>
      </c>
      <c r="DB272" s="103"/>
      <c r="DC272" s="123" t="s">
        <v>146</v>
      </c>
      <c r="DD272" s="84"/>
      <c r="DE272" s="84"/>
      <c r="DF272" s="84"/>
      <c r="DG272" s="84"/>
      <c r="DH272" s="52"/>
      <c r="DI272" s="52"/>
      <c r="DJ272" s="52"/>
      <c r="DK272" s="52"/>
      <c r="DL272" s="52"/>
      <c r="DM272" s="52"/>
    </row>
    <row r="273" ht="25.5" customHeight="1">
      <c r="A273" s="124">
        <v>271.0</v>
      </c>
      <c r="B273" s="86" t="s">
        <v>120</v>
      </c>
      <c r="C273" s="87" t="s">
        <v>3374</v>
      </c>
      <c r="D273" s="88" t="s">
        <v>3375</v>
      </c>
      <c r="E273" s="89" t="s">
        <v>123</v>
      </c>
      <c r="F273" s="89" t="s">
        <v>124</v>
      </c>
      <c r="G273" s="90">
        <v>1.022995921E9</v>
      </c>
      <c r="H273" s="90">
        <v>9.0</v>
      </c>
      <c r="I273" s="89" t="s">
        <v>149</v>
      </c>
      <c r="J273" s="137">
        <v>34486.0</v>
      </c>
      <c r="K273" s="138">
        <v>1.0</v>
      </c>
      <c r="L273" s="139">
        <v>6.0</v>
      </c>
      <c r="M273" s="139">
        <v>1994.0</v>
      </c>
      <c r="N273" s="87" t="s">
        <v>198</v>
      </c>
      <c r="O273" s="87" t="s">
        <v>3376</v>
      </c>
      <c r="P273" s="103" t="s">
        <v>127</v>
      </c>
      <c r="Q273" s="87">
        <v>3.21317348E9</v>
      </c>
      <c r="R273" s="93" t="s">
        <v>3377</v>
      </c>
      <c r="S273" s="176" t="s">
        <v>3378</v>
      </c>
      <c r="T273" s="103" t="s">
        <v>803</v>
      </c>
      <c r="U273" s="92" t="s">
        <v>184</v>
      </c>
      <c r="V273" s="103" t="s">
        <v>157</v>
      </c>
      <c r="W273" s="88">
        <v>3.0</v>
      </c>
      <c r="X273" s="87" t="s">
        <v>464</v>
      </c>
      <c r="Y273" s="87" t="s">
        <v>464</v>
      </c>
      <c r="Z273" s="130" t="s">
        <v>3379</v>
      </c>
      <c r="AA273" s="87" t="s">
        <v>3380</v>
      </c>
      <c r="AB273" s="94" t="s">
        <v>130</v>
      </c>
      <c r="AC273" s="130" t="s">
        <v>161</v>
      </c>
      <c r="AD273" s="87" t="s">
        <v>3381</v>
      </c>
      <c r="AE273" s="95" t="s">
        <v>451</v>
      </c>
      <c r="AF273" s="131" t="s">
        <v>452</v>
      </c>
      <c r="AG273" s="143">
        <v>621.0</v>
      </c>
      <c r="AH273" s="199">
        <v>3.06E7</v>
      </c>
      <c r="AI273" s="201">
        <v>44396.0</v>
      </c>
      <c r="AJ273" s="100">
        <v>59946.0</v>
      </c>
      <c r="AK273" s="101">
        <v>44398.0</v>
      </c>
      <c r="AL273" s="101">
        <v>44399.0</v>
      </c>
      <c r="AM273" s="101">
        <v>44561.0</v>
      </c>
      <c r="AN273" s="94">
        <v>5.0</v>
      </c>
      <c r="AO273" s="87">
        <v>10.0</v>
      </c>
      <c r="AP273" s="87" t="str">
        <f t="shared" si="39"/>
        <v>160</v>
      </c>
      <c r="AQ273" s="87" t="s">
        <v>3349</v>
      </c>
      <c r="AR273" s="104">
        <v>1.44E7</v>
      </c>
      <c r="AS273" s="104">
        <v>2700000.0</v>
      </c>
      <c r="AT273" s="106">
        <v>854.0</v>
      </c>
      <c r="AU273" s="104">
        <v>1.44E7</v>
      </c>
      <c r="AV273" s="183">
        <v>44399.0</v>
      </c>
      <c r="AW273" s="108" t="s">
        <v>3382</v>
      </c>
      <c r="AX273" s="84"/>
      <c r="AY273" s="84"/>
      <c r="AZ273" s="84"/>
      <c r="BA273" s="84"/>
      <c r="BB273" s="84"/>
      <c r="BC273" s="84"/>
      <c r="BD273" s="84"/>
      <c r="BE273" s="84"/>
      <c r="BF273" s="84"/>
      <c r="BG273" s="84"/>
      <c r="BH273" s="84"/>
      <c r="BI273" s="84"/>
      <c r="BJ273" s="84"/>
      <c r="BK273" s="84"/>
      <c r="BL273" s="84"/>
      <c r="BM273" s="84"/>
      <c r="BN273" s="84"/>
      <c r="BO273" s="84"/>
      <c r="BP273" s="84"/>
      <c r="BQ273" s="84"/>
      <c r="BR273" s="84"/>
      <c r="BS273" s="84"/>
      <c r="BT273" s="84"/>
      <c r="BU273" s="132"/>
      <c r="BV273" s="133"/>
      <c r="BW273" s="132"/>
      <c r="BX273" s="134"/>
      <c r="BY273" s="132"/>
      <c r="BZ273" s="132"/>
      <c r="CA273" s="132"/>
      <c r="CB273" s="133"/>
      <c r="CC273" s="114" t="str">
        <f t="shared" si="1"/>
        <v>$ 14,400,000</v>
      </c>
      <c r="CD273" s="115" t="str">
        <f t="shared" si="37"/>
        <v>240</v>
      </c>
      <c r="CE273" s="84"/>
      <c r="CF273" s="101">
        <v>44561.0</v>
      </c>
      <c r="CG273" s="117" t="s">
        <v>136</v>
      </c>
      <c r="CH273" s="103" t="s">
        <v>448</v>
      </c>
      <c r="CI273" s="118" t="s">
        <v>3043</v>
      </c>
      <c r="CJ273" s="84"/>
      <c r="CK273" s="84"/>
      <c r="CL273" s="101">
        <v>44398.0</v>
      </c>
      <c r="CM273" s="101">
        <v>44399.0</v>
      </c>
      <c r="CN273" s="119" t="s">
        <v>3383</v>
      </c>
      <c r="CO273" s="120" t="s">
        <v>3384</v>
      </c>
      <c r="CP273" s="121" t="s">
        <v>736</v>
      </c>
      <c r="CQ273" s="89"/>
      <c r="CR273" s="108"/>
      <c r="CS273" s="89"/>
      <c r="CT273" s="102"/>
      <c r="CU273" s="84"/>
      <c r="CV273" s="205"/>
      <c r="CW273" s="84"/>
      <c r="CX273" s="84"/>
      <c r="CY273" s="123" t="s">
        <v>175</v>
      </c>
      <c r="CZ273" s="103" t="s">
        <v>143</v>
      </c>
      <c r="DA273" s="103" t="s">
        <v>3353</v>
      </c>
      <c r="DB273" s="103"/>
      <c r="DC273" s="123" t="s">
        <v>146</v>
      </c>
      <c r="DD273" s="84"/>
      <c r="DE273" s="84"/>
      <c r="DF273" s="84"/>
      <c r="DG273" s="84"/>
      <c r="DH273" s="52"/>
      <c r="DI273" s="52"/>
      <c r="DJ273" s="52"/>
      <c r="DK273" s="52"/>
      <c r="DL273" s="52"/>
      <c r="DM273" s="52"/>
    </row>
    <row r="274" ht="25.5" customHeight="1">
      <c r="A274" s="191">
        <v>272.0</v>
      </c>
      <c r="B274" s="86" t="s">
        <v>120</v>
      </c>
      <c r="C274" s="87" t="s">
        <v>3385</v>
      </c>
      <c r="D274" s="88" t="s">
        <v>3386</v>
      </c>
      <c r="E274" s="89" t="s">
        <v>2660</v>
      </c>
      <c r="F274" s="89" t="s">
        <v>2661</v>
      </c>
      <c r="G274" s="90">
        <v>1.9092458E7</v>
      </c>
      <c r="H274" s="90">
        <v>2.0</v>
      </c>
      <c r="I274" s="89" t="s">
        <v>120</v>
      </c>
      <c r="J274" s="137" t="s">
        <v>120</v>
      </c>
      <c r="K274" s="138" t="s">
        <v>120</v>
      </c>
      <c r="L274" s="139" t="s">
        <v>120</v>
      </c>
      <c r="M274" s="139" t="s">
        <v>120</v>
      </c>
      <c r="N274" s="87" t="s">
        <v>120</v>
      </c>
      <c r="O274" s="87" t="s">
        <v>3387</v>
      </c>
      <c r="P274" s="103" t="s">
        <v>120</v>
      </c>
      <c r="Q274" s="87">
        <v>5414138.0</v>
      </c>
      <c r="R274" s="89" t="s">
        <v>120</v>
      </c>
      <c r="S274" s="89" t="s">
        <v>120</v>
      </c>
      <c r="T274" s="89" t="s">
        <v>120</v>
      </c>
      <c r="U274" s="89" t="s">
        <v>120</v>
      </c>
      <c r="V274" s="89" t="s">
        <v>120</v>
      </c>
      <c r="W274" s="89" t="s">
        <v>120</v>
      </c>
      <c r="X274" s="89" t="s">
        <v>120</v>
      </c>
      <c r="Y274" s="89" t="s">
        <v>120</v>
      </c>
      <c r="Z274" s="130" t="s">
        <v>2664</v>
      </c>
      <c r="AA274" s="87" t="s">
        <v>3385</v>
      </c>
      <c r="AB274" s="94" t="s">
        <v>3324</v>
      </c>
      <c r="AC274" s="130" t="s">
        <v>3388</v>
      </c>
      <c r="AD274" s="87" t="s">
        <v>3389</v>
      </c>
      <c r="AE274" s="95" t="s">
        <v>3390</v>
      </c>
      <c r="AF274" s="131" t="s">
        <v>3391</v>
      </c>
      <c r="AG274" s="143">
        <v>616.0</v>
      </c>
      <c r="AH274" s="199">
        <v>4.02696768E8</v>
      </c>
      <c r="AI274" s="201">
        <v>44389.0</v>
      </c>
      <c r="AJ274" s="100">
        <v>60052.0</v>
      </c>
      <c r="AK274" s="101">
        <v>44399.0</v>
      </c>
      <c r="AL274" s="101">
        <v>44400.0</v>
      </c>
      <c r="AM274" s="101">
        <v>44795.0</v>
      </c>
      <c r="AN274" s="94">
        <v>8.0</v>
      </c>
      <c r="AO274" s="87">
        <v>0.0</v>
      </c>
      <c r="AP274" s="87" t="str">
        <f t="shared" si="39"/>
        <v>240</v>
      </c>
      <c r="AQ274" s="87" t="s">
        <v>3392</v>
      </c>
      <c r="AR274" s="104">
        <v>3090657.0</v>
      </c>
      <c r="AS274" s="104" t="s">
        <v>120</v>
      </c>
      <c r="AT274" s="106">
        <v>887.0</v>
      </c>
      <c r="AU274" s="104">
        <v>4526524.0</v>
      </c>
      <c r="AV274" s="183">
        <v>44469.0</v>
      </c>
      <c r="AW274" s="108" t="s">
        <v>3393</v>
      </c>
      <c r="AX274" s="84"/>
      <c r="AY274" s="84"/>
      <c r="AZ274" s="84"/>
      <c r="BA274" s="84"/>
      <c r="BB274" s="84"/>
      <c r="BC274" s="84"/>
      <c r="BD274" s="84"/>
      <c r="BE274" s="84"/>
      <c r="BF274" s="84"/>
      <c r="BG274" s="84"/>
      <c r="BH274" s="84"/>
      <c r="BI274" s="84"/>
      <c r="BJ274" s="84"/>
      <c r="BK274" s="84"/>
      <c r="BL274" s="84"/>
      <c r="BM274" s="84"/>
      <c r="BN274" s="84"/>
      <c r="BO274" s="84"/>
      <c r="BP274" s="84"/>
      <c r="BQ274" s="84"/>
      <c r="BR274" s="84"/>
      <c r="BS274" s="84"/>
      <c r="BT274" s="84"/>
      <c r="BU274" s="132"/>
      <c r="BV274" s="133"/>
      <c r="BW274" s="132"/>
      <c r="BX274" s="134"/>
      <c r="BY274" s="132"/>
      <c r="BZ274" s="132"/>
      <c r="CA274" s="132"/>
      <c r="CB274" s="133"/>
      <c r="CC274" s="114" t="str">
        <f t="shared" si="1"/>
        <v>$ 3,090,657</v>
      </c>
      <c r="CD274" s="115" t="str">
        <f t="shared" si="37"/>
        <v>155</v>
      </c>
      <c r="CE274" s="84"/>
      <c r="CF274" s="101">
        <v>44795.0</v>
      </c>
      <c r="CG274" s="130" t="s">
        <v>3394</v>
      </c>
      <c r="CH274" s="103" t="s">
        <v>495</v>
      </c>
      <c r="CI274" s="118" t="s">
        <v>3395</v>
      </c>
      <c r="CJ274" s="84"/>
      <c r="CK274" s="84"/>
      <c r="CL274" s="101">
        <v>44399.0</v>
      </c>
      <c r="CM274" s="195" t="s">
        <v>120</v>
      </c>
      <c r="CN274" s="119" t="s">
        <v>3396</v>
      </c>
      <c r="CO274" s="120" t="s">
        <v>3397</v>
      </c>
      <c r="CP274" s="121" t="s">
        <v>420</v>
      </c>
      <c r="CQ274" s="89"/>
      <c r="CR274" s="108"/>
      <c r="CS274" s="89"/>
      <c r="CT274" s="102"/>
      <c r="CU274" s="84"/>
      <c r="CV274" s="205"/>
      <c r="CW274" s="84"/>
      <c r="CX274" s="84"/>
      <c r="CY274" s="123" t="s">
        <v>142</v>
      </c>
      <c r="CZ274" s="103" t="s">
        <v>143</v>
      </c>
      <c r="DA274" s="103" t="s">
        <v>205</v>
      </c>
      <c r="DB274" s="103" t="s">
        <v>145</v>
      </c>
      <c r="DC274" s="123" t="s">
        <v>146</v>
      </c>
      <c r="DD274" s="103"/>
      <c r="DE274" s="84"/>
      <c r="DF274" s="84"/>
      <c r="DG274" s="84"/>
      <c r="DH274" s="52"/>
      <c r="DI274" s="52"/>
      <c r="DJ274" s="52"/>
      <c r="DK274" s="52"/>
      <c r="DL274" s="52"/>
      <c r="DM274" s="52"/>
    </row>
    <row r="275" ht="25.5" customHeight="1">
      <c r="A275" s="124">
        <v>273.0</v>
      </c>
      <c r="B275" s="86" t="s">
        <v>120</v>
      </c>
      <c r="C275" s="87" t="s">
        <v>3398</v>
      </c>
      <c r="D275" s="88" t="s">
        <v>3399</v>
      </c>
      <c r="E275" s="89" t="s">
        <v>123</v>
      </c>
      <c r="F275" s="89" t="s">
        <v>197</v>
      </c>
      <c r="G275" s="90">
        <v>1.7338422E7</v>
      </c>
      <c r="H275" s="90">
        <v>9.0</v>
      </c>
      <c r="I275" s="89" t="s">
        <v>149</v>
      </c>
      <c r="J275" s="137">
        <v>25034.0</v>
      </c>
      <c r="K275" s="138">
        <v>15.0</v>
      </c>
      <c r="L275" s="139">
        <v>7.0</v>
      </c>
      <c r="M275" s="139">
        <v>1968.0</v>
      </c>
      <c r="N275" s="87" t="s">
        <v>198</v>
      </c>
      <c r="O275" s="87" t="s">
        <v>3400</v>
      </c>
      <c r="P275" s="103" t="s">
        <v>399</v>
      </c>
      <c r="Q275" s="87">
        <v>3.204967388E9</v>
      </c>
      <c r="R275" s="93" t="s">
        <v>3401</v>
      </c>
      <c r="S275" s="176" t="s">
        <v>1294</v>
      </c>
      <c r="T275" s="184" t="s">
        <v>3402</v>
      </c>
      <c r="U275" s="92" t="s">
        <v>233</v>
      </c>
      <c r="V275" s="103" t="s">
        <v>157</v>
      </c>
      <c r="W275" s="88">
        <v>3.0</v>
      </c>
      <c r="X275" s="87" t="s">
        <v>741</v>
      </c>
      <c r="Y275" s="87" t="s">
        <v>3403</v>
      </c>
      <c r="Z275" s="130" t="s">
        <v>3379</v>
      </c>
      <c r="AA275" s="87" t="s">
        <v>3404</v>
      </c>
      <c r="AB275" s="94" t="s">
        <v>130</v>
      </c>
      <c r="AC275" s="130" t="s">
        <v>161</v>
      </c>
      <c r="AD275" s="87" t="s">
        <v>1446</v>
      </c>
      <c r="AE275" s="95" t="s">
        <v>1133</v>
      </c>
      <c r="AF275" s="131" t="s">
        <v>1134</v>
      </c>
      <c r="AG275" s="143">
        <v>611.0</v>
      </c>
      <c r="AH275" s="199">
        <v>1.02E7</v>
      </c>
      <c r="AI275" s="201">
        <v>44386.0</v>
      </c>
      <c r="AJ275" s="100">
        <v>59886.0</v>
      </c>
      <c r="AK275" s="101">
        <v>44400.0</v>
      </c>
      <c r="AL275" s="101">
        <v>44404.0</v>
      </c>
      <c r="AM275" s="101">
        <v>44561.0</v>
      </c>
      <c r="AN275" s="94">
        <v>5.0</v>
      </c>
      <c r="AO275" s="87">
        <v>5.0</v>
      </c>
      <c r="AP275" s="87" t="str">
        <f t="shared" si="39"/>
        <v>155</v>
      </c>
      <c r="AQ275" s="87" t="s">
        <v>3405</v>
      </c>
      <c r="AR275" s="104">
        <v>9300000.0</v>
      </c>
      <c r="AS275" s="104">
        <v>1800000.0</v>
      </c>
      <c r="AT275" s="106">
        <v>861.0</v>
      </c>
      <c r="AU275" s="104">
        <v>9360000.0</v>
      </c>
      <c r="AV275" s="183">
        <v>44399.0</v>
      </c>
      <c r="AW275" s="108" t="s">
        <v>3406</v>
      </c>
      <c r="AX275" s="84"/>
      <c r="AY275" s="84"/>
      <c r="AZ275" s="84"/>
      <c r="BA275" s="84"/>
      <c r="BB275" s="84"/>
      <c r="BC275" s="84"/>
      <c r="BD275" s="84"/>
      <c r="BE275" s="84"/>
      <c r="BF275" s="84"/>
      <c r="BG275" s="84"/>
      <c r="BH275" s="84"/>
      <c r="BI275" s="84"/>
      <c r="BJ275" s="84"/>
      <c r="BK275" s="84"/>
      <c r="BL275" s="84"/>
      <c r="BM275" s="84"/>
      <c r="BN275" s="84"/>
      <c r="BO275" s="84"/>
      <c r="BP275" s="84"/>
      <c r="BQ275" s="84"/>
      <c r="BR275" s="84"/>
      <c r="BS275" s="84"/>
      <c r="BT275" s="84"/>
      <c r="BU275" s="132"/>
      <c r="BV275" s="133"/>
      <c r="BW275" s="132"/>
      <c r="BX275" s="134"/>
      <c r="BY275" s="132"/>
      <c r="BZ275" s="132"/>
      <c r="CA275" s="132"/>
      <c r="CB275" s="133"/>
      <c r="CC275" s="114" t="str">
        <f t="shared" si="1"/>
        <v>$ 9,300,000</v>
      </c>
      <c r="CD275" s="115" t="str">
        <f t="shared" si="37"/>
        <v>154</v>
      </c>
      <c r="CE275" s="84"/>
      <c r="CF275" s="101">
        <v>44561.0</v>
      </c>
      <c r="CG275" s="130" t="s">
        <v>136</v>
      </c>
      <c r="CH275" s="103" t="s">
        <v>448</v>
      </c>
      <c r="CI275" s="118" t="s">
        <v>455</v>
      </c>
      <c r="CJ275" s="84"/>
      <c r="CK275" s="84"/>
      <c r="CL275" s="101">
        <v>44400.0</v>
      </c>
      <c r="CM275" s="101">
        <v>44404.0</v>
      </c>
      <c r="CN275" s="119" t="s">
        <v>3407</v>
      </c>
      <c r="CO275" s="120" t="s">
        <v>3408</v>
      </c>
      <c r="CP275" s="121" t="s">
        <v>608</v>
      </c>
      <c r="CQ275" s="89"/>
      <c r="CR275" s="108"/>
      <c r="CS275" s="89"/>
      <c r="CT275" s="102"/>
      <c r="CU275" s="84"/>
      <c r="CV275" s="84"/>
      <c r="CW275" s="84"/>
      <c r="CX275" s="84"/>
      <c r="CY275" s="123" t="s">
        <v>175</v>
      </c>
      <c r="CZ275" s="103" t="s">
        <v>143</v>
      </c>
      <c r="DA275" s="103" t="s">
        <v>3353</v>
      </c>
      <c r="DB275" s="103"/>
      <c r="DC275" s="123" t="s">
        <v>146</v>
      </c>
      <c r="DD275" s="84"/>
      <c r="DE275" s="84"/>
      <c r="DF275" s="84"/>
      <c r="DG275" s="84"/>
      <c r="DH275" s="52"/>
      <c r="DI275" s="52"/>
      <c r="DJ275" s="52"/>
      <c r="DK275" s="52"/>
      <c r="DL275" s="52"/>
      <c r="DM275" s="52"/>
    </row>
    <row r="276" ht="25.5" customHeight="1">
      <c r="A276" s="124">
        <v>274.0</v>
      </c>
      <c r="B276" s="86" t="s">
        <v>120</v>
      </c>
      <c r="C276" s="87" t="s">
        <v>3409</v>
      </c>
      <c r="D276" s="88" t="s">
        <v>3410</v>
      </c>
      <c r="E276" s="89" t="s">
        <v>123</v>
      </c>
      <c r="F276" s="89" t="s">
        <v>124</v>
      </c>
      <c r="G276" s="90">
        <v>1.010001182E9</v>
      </c>
      <c r="H276" s="90">
        <v>4.0</v>
      </c>
      <c r="I276" s="89" t="s">
        <v>149</v>
      </c>
      <c r="J276" s="137">
        <v>36806.0</v>
      </c>
      <c r="K276" s="138">
        <v>7.0</v>
      </c>
      <c r="L276" s="139">
        <v>10.0</v>
      </c>
      <c r="M276" s="139">
        <v>2000.0</v>
      </c>
      <c r="N276" s="87" t="s">
        <v>198</v>
      </c>
      <c r="O276" s="87" t="s">
        <v>3411</v>
      </c>
      <c r="P276" s="103" t="s">
        <v>127</v>
      </c>
      <c r="Q276" s="87">
        <v>3.222024001E9</v>
      </c>
      <c r="R276" s="93" t="s">
        <v>3412</v>
      </c>
      <c r="S276" s="93" t="s">
        <v>3413</v>
      </c>
      <c r="T276" s="103" t="s">
        <v>803</v>
      </c>
      <c r="U276" s="92" t="s">
        <v>156</v>
      </c>
      <c r="V276" s="103" t="s">
        <v>157</v>
      </c>
      <c r="W276" s="88">
        <v>1.0</v>
      </c>
      <c r="X276" s="87" t="s">
        <v>741</v>
      </c>
      <c r="Y276" s="87" t="s">
        <v>3403</v>
      </c>
      <c r="Z276" s="130" t="s">
        <v>479</v>
      </c>
      <c r="AA276" s="87" t="s">
        <v>3414</v>
      </c>
      <c r="AB276" s="94" t="s">
        <v>130</v>
      </c>
      <c r="AC276" s="130" t="s">
        <v>161</v>
      </c>
      <c r="AD276" s="87" t="s">
        <v>3415</v>
      </c>
      <c r="AE276" s="95" t="s">
        <v>617</v>
      </c>
      <c r="AF276" s="131" t="s">
        <v>618</v>
      </c>
      <c r="AG276" s="143">
        <v>610.0</v>
      </c>
      <c r="AH276" s="199">
        <v>1.5016667E7</v>
      </c>
      <c r="AI276" s="201">
        <v>44386.0</v>
      </c>
      <c r="AJ276" s="100">
        <v>59883.0</v>
      </c>
      <c r="AK276" s="101">
        <v>44404.0</v>
      </c>
      <c r="AL276" s="101">
        <v>44405.0</v>
      </c>
      <c r="AM276" s="101">
        <v>44561.0</v>
      </c>
      <c r="AN276" s="94">
        <v>5.0</v>
      </c>
      <c r="AO276" s="87">
        <v>4.0</v>
      </c>
      <c r="AP276" s="87" t="str">
        <f t="shared" si="39"/>
        <v>154</v>
      </c>
      <c r="AQ276" s="87" t="s">
        <v>3416</v>
      </c>
      <c r="AR276" s="104">
        <v>1.3603333E7</v>
      </c>
      <c r="AS276" s="104">
        <v>2650000.0</v>
      </c>
      <c r="AT276" s="106">
        <v>862.0</v>
      </c>
      <c r="AU276" s="104">
        <v>1.3603333E7</v>
      </c>
      <c r="AV276" s="183">
        <v>44405.0</v>
      </c>
      <c r="AW276" s="108" t="s">
        <v>3417</v>
      </c>
      <c r="AX276" s="84"/>
      <c r="AY276" s="84"/>
      <c r="AZ276" s="84"/>
      <c r="BA276" s="84"/>
      <c r="BB276" s="84"/>
      <c r="BC276" s="84"/>
      <c r="BD276" s="84"/>
      <c r="BE276" s="84"/>
      <c r="BF276" s="84"/>
      <c r="BG276" s="84"/>
      <c r="BH276" s="84"/>
      <c r="BI276" s="84"/>
      <c r="BJ276" s="84"/>
      <c r="BK276" s="84"/>
      <c r="BL276" s="84"/>
      <c r="BM276" s="84"/>
      <c r="BN276" s="84"/>
      <c r="BO276" s="84"/>
      <c r="BP276" s="84"/>
      <c r="BQ276" s="84"/>
      <c r="BR276" s="84"/>
      <c r="BS276" s="84"/>
      <c r="BT276" s="84"/>
      <c r="BU276" s="132" t="s">
        <v>168</v>
      </c>
      <c r="BV276" s="133">
        <v>44561.0</v>
      </c>
      <c r="BW276" s="132">
        <v>65792.0</v>
      </c>
      <c r="BX276" s="134">
        <v>883333.0</v>
      </c>
      <c r="BY276" s="132">
        <v>1034.0</v>
      </c>
      <c r="BZ276" s="132">
        <v>1224.0</v>
      </c>
      <c r="CA276" s="132">
        <v>10.0</v>
      </c>
      <c r="CB276" s="133">
        <v>44571.0</v>
      </c>
      <c r="CC276" s="114" t="str">
        <f t="shared" si="1"/>
        <v>$ 13,603,333</v>
      </c>
      <c r="CD276" s="115" t="str">
        <f t="shared" si="37"/>
        <v>162</v>
      </c>
      <c r="CE276" s="84"/>
      <c r="CF276" s="141">
        <v>44571.0</v>
      </c>
      <c r="CG276" s="130" t="s">
        <v>169</v>
      </c>
      <c r="CH276" s="103" t="s">
        <v>3263</v>
      </c>
      <c r="CI276" s="118" t="s">
        <v>3264</v>
      </c>
      <c r="CJ276" s="84"/>
      <c r="CK276" s="84"/>
      <c r="CL276" s="101">
        <v>44404.0</v>
      </c>
      <c r="CM276" s="101">
        <v>44405.0</v>
      </c>
      <c r="CN276" s="119" t="s">
        <v>3418</v>
      </c>
      <c r="CO276" s="120" t="s">
        <v>3419</v>
      </c>
      <c r="CP276" s="121" t="s">
        <v>736</v>
      </c>
      <c r="CQ276" s="89"/>
      <c r="CR276" s="108"/>
      <c r="CS276" s="89"/>
      <c r="CT276" s="102"/>
      <c r="CU276" s="84"/>
      <c r="CV276" s="84"/>
      <c r="CW276" s="84"/>
      <c r="CX276" s="84"/>
      <c r="CY276" s="123" t="s">
        <v>175</v>
      </c>
      <c r="CZ276" s="103" t="s">
        <v>143</v>
      </c>
      <c r="DA276" s="103" t="s">
        <v>3353</v>
      </c>
      <c r="DB276" s="103"/>
      <c r="DC276" s="123" t="s">
        <v>146</v>
      </c>
      <c r="DD276" s="84"/>
      <c r="DE276" s="84"/>
      <c r="DF276" s="84"/>
      <c r="DG276" s="84"/>
      <c r="DH276" s="52"/>
      <c r="DI276" s="52"/>
      <c r="DJ276" s="52"/>
      <c r="DK276" s="52"/>
      <c r="DL276" s="52"/>
      <c r="DM276" s="52"/>
    </row>
    <row r="277" ht="25.5" customHeight="1">
      <c r="A277" s="124">
        <v>275.0</v>
      </c>
      <c r="B277" s="86" t="s">
        <v>120</v>
      </c>
      <c r="C277" s="87" t="s">
        <v>3420</v>
      </c>
      <c r="D277" s="88" t="s">
        <v>3421</v>
      </c>
      <c r="E277" s="89" t="s">
        <v>123</v>
      </c>
      <c r="F277" s="89" t="s">
        <v>124</v>
      </c>
      <c r="G277" s="90">
        <v>5.2277077E7</v>
      </c>
      <c r="H277" s="90">
        <v>5.0</v>
      </c>
      <c r="I277" s="89" t="s">
        <v>125</v>
      </c>
      <c r="J277" s="137">
        <v>27576.0</v>
      </c>
      <c r="K277" s="138">
        <v>1.0</v>
      </c>
      <c r="L277" s="139">
        <v>7.0</v>
      </c>
      <c r="M277" s="139">
        <v>1975.0</v>
      </c>
      <c r="N277" s="87" t="s">
        <v>198</v>
      </c>
      <c r="O277" s="87" t="s">
        <v>3422</v>
      </c>
      <c r="P277" s="103" t="s">
        <v>880</v>
      </c>
      <c r="Q277" s="87">
        <v>3.156730512E9</v>
      </c>
      <c r="R277" s="93" t="s">
        <v>3423</v>
      </c>
      <c r="S277" s="176" t="s">
        <v>3424</v>
      </c>
      <c r="T277" s="103" t="s">
        <v>183</v>
      </c>
      <c r="U277" s="92" t="s">
        <v>184</v>
      </c>
      <c r="V277" s="103" t="s">
        <v>157</v>
      </c>
      <c r="W277" s="88">
        <v>3.0</v>
      </c>
      <c r="X277" s="87" t="s">
        <v>158</v>
      </c>
      <c r="Y277" s="87" t="s">
        <v>3425</v>
      </c>
      <c r="Z277" s="130" t="s">
        <v>1618</v>
      </c>
      <c r="AA277" s="87" t="s">
        <v>3426</v>
      </c>
      <c r="AB277" s="94" t="s">
        <v>130</v>
      </c>
      <c r="AC277" s="130" t="s">
        <v>161</v>
      </c>
      <c r="AD277" s="87" t="s">
        <v>3427</v>
      </c>
      <c r="AE277" s="95" t="s">
        <v>3193</v>
      </c>
      <c r="AF277" s="204" t="s">
        <v>3194</v>
      </c>
      <c r="AG277" s="143">
        <v>623.0</v>
      </c>
      <c r="AH277" s="199">
        <v>6.93E7</v>
      </c>
      <c r="AI277" s="201">
        <v>44398.0</v>
      </c>
      <c r="AJ277" s="100">
        <v>60066.0</v>
      </c>
      <c r="AK277" s="101">
        <v>44406.0</v>
      </c>
      <c r="AL277" s="101">
        <v>44407.0</v>
      </c>
      <c r="AM277" s="101">
        <v>44561.0</v>
      </c>
      <c r="AN277" s="94">
        <v>5.0</v>
      </c>
      <c r="AO277" s="87">
        <v>2.0</v>
      </c>
      <c r="AP277" s="87" t="str">
        <f t="shared" si="39"/>
        <v>152</v>
      </c>
      <c r="AQ277" s="87" t="s">
        <v>3428</v>
      </c>
      <c r="AR277" s="104">
        <v>9120000.0</v>
      </c>
      <c r="AS277" s="104">
        <v>1800000.0</v>
      </c>
      <c r="AT277" s="106">
        <v>863.0</v>
      </c>
      <c r="AU277" s="104">
        <v>9120000.0</v>
      </c>
      <c r="AV277" s="183">
        <v>44407.0</v>
      </c>
      <c r="AW277" s="108" t="s">
        <v>3429</v>
      </c>
      <c r="AX277" s="84"/>
      <c r="AY277" s="84"/>
      <c r="AZ277" s="84"/>
      <c r="BA277" s="84"/>
      <c r="BB277" s="84"/>
      <c r="BC277" s="84"/>
      <c r="BD277" s="84"/>
      <c r="BE277" s="84"/>
      <c r="BF277" s="84"/>
      <c r="BG277" s="84"/>
      <c r="BH277" s="84"/>
      <c r="BI277" s="84"/>
      <c r="BJ277" s="84"/>
      <c r="BK277" s="84"/>
      <c r="BL277" s="84"/>
      <c r="BM277" s="84"/>
      <c r="BN277" s="84"/>
      <c r="BO277" s="84"/>
      <c r="BP277" s="84"/>
      <c r="BQ277" s="84"/>
      <c r="BR277" s="84"/>
      <c r="BS277" s="84"/>
      <c r="BT277" s="84"/>
      <c r="BU277" s="132" t="s">
        <v>168</v>
      </c>
      <c r="BV277" s="133">
        <v>44561.0</v>
      </c>
      <c r="BW277" s="132">
        <v>69111.0</v>
      </c>
      <c r="BX277" s="134">
        <v>600000.0</v>
      </c>
      <c r="BY277" s="132">
        <v>907.0</v>
      </c>
      <c r="BZ277" s="132">
        <v>1226.0</v>
      </c>
      <c r="CA277" s="132">
        <v>10.0</v>
      </c>
      <c r="CB277" s="133">
        <v>44571.0</v>
      </c>
      <c r="CC277" s="114" t="str">
        <f t="shared" si="1"/>
        <v>$ 9,120,000</v>
      </c>
      <c r="CD277" s="115" t="str">
        <f t="shared" si="37"/>
        <v>250</v>
      </c>
      <c r="CE277" s="84"/>
      <c r="CF277" s="141">
        <v>44571.0</v>
      </c>
      <c r="CG277" s="130" t="s">
        <v>169</v>
      </c>
      <c r="CH277" s="103" t="s">
        <v>3263</v>
      </c>
      <c r="CI277" s="118" t="s">
        <v>3264</v>
      </c>
      <c r="CJ277" s="84"/>
      <c r="CK277" s="84"/>
      <c r="CL277" s="101">
        <v>44406.0</v>
      </c>
      <c r="CM277" s="101">
        <v>44407.0</v>
      </c>
      <c r="CN277" s="119" t="s">
        <v>3430</v>
      </c>
      <c r="CO277" s="120" t="s">
        <v>3431</v>
      </c>
      <c r="CP277" s="121" t="s">
        <v>294</v>
      </c>
      <c r="CQ277" s="89"/>
      <c r="CR277" s="108"/>
      <c r="CS277" s="89"/>
      <c r="CT277" s="102"/>
      <c r="CU277" s="84"/>
      <c r="CV277" s="84"/>
      <c r="CW277" s="84"/>
      <c r="CX277" s="84"/>
      <c r="CY277" s="123" t="s">
        <v>175</v>
      </c>
      <c r="CZ277" s="103" t="s">
        <v>143</v>
      </c>
      <c r="DA277" s="103" t="s">
        <v>3353</v>
      </c>
      <c r="DB277" s="103"/>
      <c r="DC277" s="123" t="s">
        <v>146</v>
      </c>
      <c r="DD277" s="84"/>
      <c r="DE277" s="84"/>
      <c r="DF277" s="84"/>
      <c r="DG277" s="84"/>
      <c r="DH277" s="52"/>
      <c r="DI277" s="52"/>
      <c r="DJ277" s="52"/>
      <c r="DK277" s="52"/>
      <c r="DL277" s="52"/>
      <c r="DM277" s="52"/>
    </row>
    <row r="278" ht="25.5" customHeight="1">
      <c r="A278" s="191">
        <v>276.0</v>
      </c>
      <c r="B278" s="86" t="s">
        <v>120</v>
      </c>
      <c r="C278" s="87" t="s">
        <v>3432</v>
      </c>
      <c r="D278" s="88" t="s">
        <v>3433</v>
      </c>
      <c r="E278" s="89" t="s">
        <v>2660</v>
      </c>
      <c r="F278" s="89" t="s">
        <v>2661</v>
      </c>
      <c r="G278" s="90">
        <v>9.00062917E8</v>
      </c>
      <c r="H278" s="90">
        <v>9.0</v>
      </c>
      <c r="I278" s="89" t="s">
        <v>120</v>
      </c>
      <c r="J278" s="137" t="s">
        <v>120</v>
      </c>
      <c r="K278" s="138" t="s">
        <v>120</v>
      </c>
      <c r="L278" s="139" t="s">
        <v>120</v>
      </c>
      <c r="M278" s="139" t="s">
        <v>120</v>
      </c>
      <c r="N278" s="87" t="s">
        <v>120</v>
      </c>
      <c r="O278" s="87" t="s">
        <v>3434</v>
      </c>
      <c r="P278" s="103" t="s">
        <v>120</v>
      </c>
      <c r="Q278" s="87">
        <v>4722005.0</v>
      </c>
      <c r="R278" s="89" t="s">
        <v>120</v>
      </c>
      <c r="S278" s="89" t="s">
        <v>120</v>
      </c>
      <c r="T278" s="89" t="s">
        <v>120</v>
      </c>
      <c r="U278" s="89" t="s">
        <v>120</v>
      </c>
      <c r="V278" s="89" t="s">
        <v>120</v>
      </c>
      <c r="W278" s="89" t="s">
        <v>120</v>
      </c>
      <c r="X278" s="89" t="s">
        <v>120</v>
      </c>
      <c r="Y278" s="89" t="s">
        <v>120</v>
      </c>
      <c r="Z278" s="130" t="s">
        <v>2664</v>
      </c>
      <c r="AA278" s="153" t="s">
        <v>3435</v>
      </c>
      <c r="AB278" s="94" t="s">
        <v>3191</v>
      </c>
      <c r="AC278" s="130" t="s">
        <v>161</v>
      </c>
      <c r="AD278" s="87" t="s">
        <v>3436</v>
      </c>
      <c r="AE278" s="140">
        <v>1.31020202010602E14</v>
      </c>
      <c r="AF278" s="204" t="s">
        <v>3437</v>
      </c>
      <c r="AG278" s="143">
        <v>622.0</v>
      </c>
      <c r="AH278" s="199">
        <v>2.7042464E7</v>
      </c>
      <c r="AI278" s="201">
        <v>44396.0</v>
      </c>
      <c r="AJ278" s="100">
        <v>60203.0</v>
      </c>
      <c r="AK278" s="101">
        <v>44439.0</v>
      </c>
      <c r="AL278" s="101">
        <v>44445.0</v>
      </c>
      <c r="AM278" s="101">
        <v>44682.0</v>
      </c>
      <c r="AN278" s="94">
        <v>8.0</v>
      </c>
      <c r="AO278" s="87">
        <v>0.0</v>
      </c>
      <c r="AP278" s="87" t="str">
        <f t="shared" si="39"/>
        <v>240</v>
      </c>
      <c r="AQ278" s="87" t="s">
        <v>3392</v>
      </c>
      <c r="AR278" s="104">
        <v>2.7042464E7</v>
      </c>
      <c r="AS278" s="104" t="s">
        <v>120</v>
      </c>
      <c r="AT278" s="106">
        <v>855.0</v>
      </c>
      <c r="AU278" s="104">
        <v>2.7042464E7</v>
      </c>
      <c r="AV278" s="183">
        <v>44441.0</v>
      </c>
      <c r="AW278" s="108" t="s">
        <v>120</v>
      </c>
      <c r="AX278" s="84"/>
      <c r="AY278" s="84"/>
      <c r="AZ278" s="84"/>
      <c r="BA278" s="84"/>
      <c r="BB278" s="84"/>
      <c r="BC278" s="84"/>
      <c r="BD278" s="84"/>
      <c r="BE278" s="84"/>
      <c r="BF278" s="84"/>
      <c r="BG278" s="84"/>
      <c r="BH278" s="84"/>
      <c r="BI278" s="84"/>
      <c r="BJ278" s="84"/>
      <c r="BK278" s="84"/>
      <c r="BL278" s="84"/>
      <c r="BM278" s="84"/>
      <c r="BN278" s="84"/>
      <c r="BO278" s="84"/>
      <c r="BP278" s="84"/>
      <c r="BQ278" s="84"/>
      <c r="BR278" s="84"/>
      <c r="BS278" s="84"/>
      <c r="BT278" s="84"/>
      <c r="BU278" s="132"/>
      <c r="BV278" s="133"/>
      <c r="BW278" s="132"/>
      <c r="BX278" s="134"/>
      <c r="BY278" s="132"/>
      <c r="BZ278" s="132"/>
      <c r="CA278" s="132"/>
      <c r="CB278" s="133"/>
      <c r="CC278" s="114" t="str">
        <f t="shared" si="1"/>
        <v>$ 27,042,464</v>
      </c>
      <c r="CD278" s="115" t="str">
        <f t="shared" si="37"/>
        <v>152</v>
      </c>
      <c r="CE278" s="84"/>
      <c r="CF278" s="101">
        <v>44682.0</v>
      </c>
      <c r="CG278" s="130" t="s">
        <v>169</v>
      </c>
      <c r="CH278" s="103" t="s">
        <v>495</v>
      </c>
      <c r="CI278" s="118" t="s">
        <v>3395</v>
      </c>
      <c r="CJ278" s="84"/>
      <c r="CK278" s="84"/>
      <c r="CL278" s="101">
        <v>44439.0</v>
      </c>
      <c r="CM278" s="101" t="s">
        <v>120</v>
      </c>
      <c r="CN278" s="119" t="s">
        <v>3438</v>
      </c>
      <c r="CO278" s="120" t="s">
        <v>3439</v>
      </c>
      <c r="CP278" s="121" t="s">
        <v>420</v>
      </c>
      <c r="CQ278" s="89"/>
      <c r="CR278" s="108"/>
      <c r="CS278" s="89"/>
      <c r="CT278" s="102"/>
      <c r="CU278" s="84"/>
      <c r="CV278" s="84"/>
      <c r="CW278" s="84"/>
      <c r="CX278" s="84"/>
      <c r="CY278" s="123" t="s">
        <v>142</v>
      </c>
      <c r="CZ278" s="103" t="s">
        <v>143</v>
      </c>
      <c r="DA278" s="103" t="s">
        <v>205</v>
      </c>
      <c r="DB278" s="103" t="s">
        <v>145</v>
      </c>
      <c r="DC278" s="123" t="s">
        <v>146</v>
      </c>
      <c r="DD278" s="103"/>
      <c r="DE278" s="84"/>
      <c r="DF278" s="84"/>
      <c r="DG278" s="84"/>
      <c r="DH278" s="52"/>
      <c r="DI278" s="52"/>
      <c r="DJ278" s="52"/>
      <c r="DK278" s="52"/>
      <c r="DL278" s="52"/>
      <c r="DM278" s="52"/>
    </row>
    <row r="279" ht="25.5" customHeight="1">
      <c r="A279" s="124">
        <v>277.0</v>
      </c>
      <c r="B279" s="86" t="s">
        <v>120</v>
      </c>
      <c r="C279" s="87" t="s">
        <v>3440</v>
      </c>
      <c r="D279" s="88" t="s">
        <v>3441</v>
      </c>
      <c r="E279" s="89" t="s">
        <v>123</v>
      </c>
      <c r="F279" s="89" t="s">
        <v>124</v>
      </c>
      <c r="G279" s="90">
        <v>8.012058E7</v>
      </c>
      <c r="H279" s="90">
        <v>6.0</v>
      </c>
      <c r="I279" s="89" t="s">
        <v>149</v>
      </c>
      <c r="J279" s="137">
        <v>30495.0</v>
      </c>
      <c r="K279" s="138">
        <v>28.0</v>
      </c>
      <c r="L279" s="139">
        <v>6.0</v>
      </c>
      <c r="M279" s="139">
        <v>1983.0</v>
      </c>
      <c r="N279" s="87" t="s">
        <v>198</v>
      </c>
      <c r="O279" s="87" t="s">
        <v>3442</v>
      </c>
      <c r="P279" s="103" t="s">
        <v>127</v>
      </c>
      <c r="Q279" s="87">
        <v>3.204138821E9</v>
      </c>
      <c r="R279" s="93" t="s">
        <v>3443</v>
      </c>
      <c r="S279" s="176" t="s">
        <v>3444</v>
      </c>
      <c r="T279" s="103" t="s">
        <v>803</v>
      </c>
      <c r="U279" s="92" t="s">
        <v>156</v>
      </c>
      <c r="V279" s="103" t="s">
        <v>157</v>
      </c>
      <c r="W279" s="88">
        <v>1.0</v>
      </c>
      <c r="X279" s="87" t="s">
        <v>741</v>
      </c>
      <c r="Y279" s="87" t="s">
        <v>3403</v>
      </c>
      <c r="Z279" s="130" t="s">
        <v>284</v>
      </c>
      <c r="AA279" s="87" t="s">
        <v>3445</v>
      </c>
      <c r="AB279" s="94" t="s">
        <v>130</v>
      </c>
      <c r="AC279" s="130" t="s">
        <v>161</v>
      </c>
      <c r="AD279" s="87" t="s">
        <v>3446</v>
      </c>
      <c r="AE279" s="95" t="s">
        <v>286</v>
      </c>
      <c r="AF279" s="131" t="s">
        <v>287</v>
      </c>
      <c r="AG279" s="143">
        <v>609.0</v>
      </c>
      <c r="AH279" s="199">
        <v>3.7400001E7</v>
      </c>
      <c r="AI279" s="201">
        <v>44386.0</v>
      </c>
      <c r="AJ279" s="100">
        <v>59882.0</v>
      </c>
      <c r="AK279" s="101">
        <v>44406.0</v>
      </c>
      <c r="AL279" s="101">
        <v>44407.0</v>
      </c>
      <c r="AM279" s="101">
        <v>44561.0</v>
      </c>
      <c r="AN279" s="94">
        <v>5.0</v>
      </c>
      <c r="AO279" s="87">
        <v>2.0</v>
      </c>
      <c r="AP279" s="87" t="str">
        <f t="shared" si="39"/>
        <v>152</v>
      </c>
      <c r="AQ279" s="87" t="s">
        <v>3428</v>
      </c>
      <c r="AR279" s="104">
        <v>1.1146666E7</v>
      </c>
      <c r="AS279" s="104">
        <v>2200000.0</v>
      </c>
      <c r="AT279" s="106">
        <v>864.0</v>
      </c>
      <c r="AU279" s="104">
        <v>1.1146666E7</v>
      </c>
      <c r="AV279" s="183">
        <v>44407.0</v>
      </c>
      <c r="AW279" s="108" t="s">
        <v>3447</v>
      </c>
      <c r="AX279" s="84"/>
      <c r="AY279" s="84"/>
      <c r="AZ279" s="84"/>
      <c r="BA279" s="84"/>
      <c r="BB279" s="84"/>
      <c r="BC279" s="84"/>
      <c r="BD279" s="84"/>
      <c r="BE279" s="84"/>
      <c r="BF279" s="84"/>
      <c r="BG279" s="84"/>
      <c r="BH279" s="84"/>
      <c r="BI279" s="84"/>
      <c r="BJ279" s="84"/>
      <c r="BK279" s="84"/>
      <c r="BL279" s="84"/>
      <c r="BM279" s="84"/>
      <c r="BN279" s="84"/>
      <c r="BO279" s="84"/>
      <c r="BP279" s="84"/>
      <c r="BQ279" s="84"/>
      <c r="BR279" s="84"/>
      <c r="BS279" s="84"/>
      <c r="BT279" s="84"/>
      <c r="BU279" s="132" t="s">
        <v>168</v>
      </c>
      <c r="BV279" s="133">
        <v>44561.0</v>
      </c>
      <c r="BW279" s="132">
        <v>68040.0</v>
      </c>
      <c r="BX279" s="134">
        <v>733333.0</v>
      </c>
      <c r="BY279" s="132">
        <v>1023.0</v>
      </c>
      <c r="BZ279" s="132">
        <v>1199.0</v>
      </c>
      <c r="CA279" s="132">
        <v>10.0</v>
      </c>
      <c r="CB279" s="133">
        <v>44571.0</v>
      </c>
      <c r="CC279" s="114" t="str">
        <f t="shared" si="1"/>
        <v>$ 11,146,666</v>
      </c>
      <c r="CD279" s="115" t="str">
        <f t="shared" si="37"/>
        <v>190</v>
      </c>
      <c r="CE279" s="84"/>
      <c r="CF279" s="141">
        <v>44571.0</v>
      </c>
      <c r="CG279" s="130" t="s">
        <v>169</v>
      </c>
      <c r="CH279" s="94" t="s">
        <v>757</v>
      </c>
      <c r="CI279" s="130" t="s">
        <v>279</v>
      </c>
      <c r="CJ279" s="84"/>
      <c r="CK279" s="84"/>
      <c r="CL279" s="101">
        <v>44406.0</v>
      </c>
      <c r="CM279" s="101">
        <v>44407.0</v>
      </c>
      <c r="CN279" s="119" t="s">
        <v>3448</v>
      </c>
      <c r="CO279" s="120" t="s">
        <v>3449</v>
      </c>
      <c r="CP279" s="121" t="s">
        <v>1123</v>
      </c>
      <c r="CQ279" s="89"/>
      <c r="CR279" s="108"/>
      <c r="CS279" s="89"/>
      <c r="CT279" s="102"/>
      <c r="CU279" s="84"/>
      <c r="CV279" s="84"/>
      <c r="CW279" s="84"/>
      <c r="CX279" s="84"/>
      <c r="CY279" s="123" t="s">
        <v>175</v>
      </c>
      <c r="CZ279" s="103" t="s">
        <v>143</v>
      </c>
      <c r="DA279" s="103" t="s">
        <v>205</v>
      </c>
      <c r="DB279" s="103"/>
      <c r="DC279" s="123" t="s">
        <v>146</v>
      </c>
      <c r="DD279" s="84"/>
      <c r="DE279" s="84"/>
      <c r="DF279" s="84"/>
      <c r="DG279" s="84"/>
      <c r="DH279" s="52"/>
      <c r="DI279" s="52"/>
      <c r="DJ279" s="52"/>
      <c r="DK279" s="52"/>
      <c r="DL279" s="52"/>
      <c r="DM279" s="52"/>
    </row>
    <row r="280" ht="25.5" customHeight="1">
      <c r="A280" s="191">
        <v>278.0</v>
      </c>
      <c r="B280" s="86" t="s">
        <v>3450</v>
      </c>
      <c r="C280" s="87" t="s">
        <v>3451</v>
      </c>
      <c r="D280" s="88" t="s">
        <v>3452</v>
      </c>
      <c r="E280" s="89" t="s">
        <v>2660</v>
      </c>
      <c r="F280" s="89" t="s">
        <v>2661</v>
      </c>
      <c r="G280" s="90">
        <v>9.00073254E8</v>
      </c>
      <c r="H280" s="90">
        <v>1.0</v>
      </c>
      <c r="I280" s="89" t="s">
        <v>120</v>
      </c>
      <c r="J280" s="89" t="s">
        <v>120</v>
      </c>
      <c r="K280" s="89" t="s">
        <v>120</v>
      </c>
      <c r="L280" s="89" t="s">
        <v>120</v>
      </c>
      <c r="M280" s="89" t="s">
        <v>120</v>
      </c>
      <c r="N280" s="89" t="s">
        <v>120</v>
      </c>
      <c r="O280" s="87" t="s">
        <v>3453</v>
      </c>
      <c r="P280" s="92" t="s">
        <v>120</v>
      </c>
      <c r="Q280" s="87">
        <v>6068433.0</v>
      </c>
      <c r="R280" s="89" t="s">
        <v>120</v>
      </c>
      <c r="S280" s="89" t="s">
        <v>120</v>
      </c>
      <c r="T280" s="89" t="s">
        <v>120</v>
      </c>
      <c r="U280" s="89" t="s">
        <v>120</v>
      </c>
      <c r="V280" s="89" t="s">
        <v>120</v>
      </c>
      <c r="W280" s="89" t="s">
        <v>120</v>
      </c>
      <c r="X280" s="89" t="s">
        <v>120</v>
      </c>
      <c r="Y280" s="89" t="s">
        <v>120</v>
      </c>
      <c r="Z280" s="130" t="s">
        <v>2664</v>
      </c>
      <c r="AA280" s="87" t="s">
        <v>3451</v>
      </c>
      <c r="AB280" s="94" t="s">
        <v>2666</v>
      </c>
      <c r="AC280" s="130" t="s">
        <v>161</v>
      </c>
      <c r="AD280" s="87" t="s">
        <v>3454</v>
      </c>
      <c r="AE280" s="206" t="s">
        <v>3455</v>
      </c>
      <c r="AF280" s="131" t="s">
        <v>3456</v>
      </c>
      <c r="AG280" s="143">
        <v>618.0</v>
      </c>
      <c r="AH280" s="199">
        <v>1.33724148E8</v>
      </c>
      <c r="AI280" s="201">
        <v>44391.0</v>
      </c>
      <c r="AJ280" s="100">
        <v>60124.0</v>
      </c>
      <c r="AK280" s="101">
        <v>44406.0</v>
      </c>
      <c r="AL280" s="101">
        <v>44410.0</v>
      </c>
      <c r="AM280" s="101">
        <v>44594.0</v>
      </c>
      <c r="AN280" s="94">
        <v>6.0</v>
      </c>
      <c r="AO280" s="87">
        <v>0.0</v>
      </c>
      <c r="AP280" s="87" t="str">
        <f t="shared" ref="AP280:AP281" si="41">AN280*30</f>
        <v>180</v>
      </c>
      <c r="AQ280" s="87" t="s">
        <v>288</v>
      </c>
      <c r="AR280" s="104">
        <v>1.0554239256E8</v>
      </c>
      <c r="AS280" s="104" t="s">
        <v>120</v>
      </c>
      <c r="AT280" s="106">
        <v>866.0</v>
      </c>
      <c r="AU280" s="104">
        <v>1.05542393E8</v>
      </c>
      <c r="AV280" s="183">
        <v>44407.0</v>
      </c>
      <c r="AW280" s="115" t="s">
        <v>120</v>
      </c>
      <c r="AX280" s="84"/>
      <c r="AY280" s="84"/>
      <c r="AZ280" s="84"/>
      <c r="BA280" s="84"/>
      <c r="BB280" s="84"/>
      <c r="BC280" s="84"/>
      <c r="BD280" s="84"/>
      <c r="BE280" s="84"/>
      <c r="BF280" s="84"/>
      <c r="BG280" s="84"/>
      <c r="BH280" s="84"/>
      <c r="BI280" s="84"/>
      <c r="BJ280" s="84"/>
      <c r="BK280" s="84"/>
      <c r="BL280" s="84"/>
      <c r="BM280" s="84"/>
      <c r="BN280" s="84"/>
      <c r="BO280" s="84"/>
      <c r="BP280" s="84"/>
      <c r="BQ280" s="84"/>
      <c r="BR280" s="84"/>
      <c r="BS280" s="84"/>
      <c r="BT280" s="84"/>
      <c r="BU280" s="132"/>
      <c r="BV280" s="133"/>
      <c r="BW280" s="132"/>
      <c r="BX280" s="134"/>
      <c r="BY280" s="132"/>
      <c r="BZ280" s="132"/>
      <c r="CA280" s="132"/>
      <c r="CB280" s="133"/>
      <c r="CC280" s="114" t="str">
        <f t="shared" si="1"/>
        <v>$ 105,542,393</v>
      </c>
      <c r="CD280" s="115" t="str">
        <f t="shared" si="37"/>
        <v>120</v>
      </c>
      <c r="CE280" s="94"/>
      <c r="CF280" s="101">
        <v>44594.0</v>
      </c>
      <c r="CG280" s="130" t="s">
        <v>169</v>
      </c>
      <c r="CH280" s="103" t="s">
        <v>137</v>
      </c>
      <c r="CI280" s="118" t="s">
        <v>2110</v>
      </c>
      <c r="CJ280" s="84"/>
      <c r="CK280" s="84"/>
      <c r="CL280" s="101">
        <v>44406.0</v>
      </c>
      <c r="CM280" s="101" t="s">
        <v>120</v>
      </c>
      <c r="CN280" s="119" t="s">
        <v>3457</v>
      </c>
      <c r="CO280" s="120" t="s">
        <v>120</v>
      </c>
      <c r="CP280" s="121" t="s">
        <v>3341</v>
      </c>
      <c r="CQ280" s="89"/>
      <c r="CR280" s="108"/>
      <c r="CS280" s="89"/>
      <c r="CT280" s="102"/>
      <c r="CU280" s="84"/>
      <c r="CV280" s="205"/>
      <c r="CW280" s="84"/>
      <c r="CX280" s="84"/>
      <c r="CY280" s="123" t="s">
        <v>142</v>
      </c>
      <c r="CZ280" s="117" t="s">
        <v>2673</v>
      </c>
      <c r="DA280" s="103" t="s">
        <v>144</v>
      </c>
      <c r="DB280" s="103" t="s">
        <v>145</v>
      </c>
      <c r="DC280" s="123" t="s">
        <v>146</v>
      </c>
      <c r="DD280" s="84"/>
      <c r="DE280" s="84"/>
      <c r="DF280" s="84"/>
      <c r="DG280" s="84"/>
      <c r="DH280" s="52"/>
      <c r="DI280" s="52"/>
      <c r="DJ280" s="52"/>
      <c r="DK280" s="52"/>
      <c r="DL280" s="52"/>
      <c r="DM280" s="52"/>
    </row>
    <row r="281" ht="25.5" customHeight="1">
      <c r="A281" s="191">
        <v>279.0</v>
      </c>
      <c r="B281" s="86" t="s">
        <v>120</v>
      </c>
      <c r="C281" s="87" t="s">
        <v>3458</v>
      </c>
      <c r="D281" s="88" t="s">
        <v>3459</v>
      </c>
      <c r="E281" s="89" t="s">
        <v>2660</v>
      </c>
      <c r="F281" s="89" t="s">
        <v>2661</v>
      </c>
      <c r="G281" s="90">
        <v>8.99999281E8</v>
      </c>
      <c r="H281" s="90">
        <v>1.0</v>
      </c>
      <c r="I281" s="89" t="s">
        <v>120</v>
      </c>
      <c r="J281" s="89" t="s">
        <v>120</v>
      </c>
      <c r="K281" s="89" t="s">
        <v>120</v>
      </c>
      <c r="L281" s="89" t="s">
        <v>120</v>
      </c>
      <c r="M281" s="89" t="s">
        <v>120</v>
      </c>
      <c r="N281" s="89" t="s">
        <v>120</v>
      </c>
      <c r="O281" s="87" t="s">
        <v>3460</v>
      </c>
      <c r="P281" s="92" t="s">
        <v>120</v>
      </c>
      <c r="Q281" s="87">
        <v>2883466.0</v>
      </c>
      <c r="R281" s="89" t="s">
        <v>120</v>
      </c>
      <c r="S281" s="89" t="s">
        <v>120</v>
      </c>
      <c r="T281" s="88" t="s">
        <v>120</v>
      </c>
      <c r="U281" s="88" t="s">
        <v>120</v>
      </c>
      <c r="V281" s="88" t="s">
        <v>120</v>
      </c>
      <c r="W281" s="89" t="s">
        <v>120</v>
      </c>
      <c r="X281" s="88" t="s">
        <v>120</v>
      </c>
      <c r="Y281" s="88" t="s">
        <v>120</v>
      </c>
      <c r="Z281" s="130" t="s">
        <v>2664</v>
      </c>
      <c r="AA281" s="87" t="s">
        <v>3458</v>
      </c>
      <c r="AB281" s="94" t="s">
        <v>3191</v>
      </c>
      <c r="AC281" s="130" t="s">
        <v>161</v>
      </c>
      <c r="AD281" s="87" t="s">
        <v>3461</v>
      </c>
      <c r="AE281" s="206" t="s">
        <v>3462</v>
      </c>
      <c r="AF281" s="131" t="s">
        <v>3463</v>
      </c>
      <c r="AG281" s="143" t="s">
        <v>120</v>
      </c>
      <c r="AH281" s="199" t="s">
        <v>120</v>
      </c>
      <c r="AI281" s="201" t="s">
        <v>120</v>
      </c>
      <c r="AJ281" s="100">
        <v>60777.0</v>
      </c>
      <c r="AK281" s="101">
        <v>44420.0</v>
      </c>
      <c r="AL281" s="101">
        <v>44426.0</v>
      </c>
      <c r="AM281" s="101">
        <v>44561.0</v>
      </c>
      <c r="AN281" s="94">
        <v>4.0</v>
      </c>
      <c r="AO281" s="87">
        <v>14.0</v>
      </c>
      <c r="AP281" s="87" t="str">
        <f t="shared" si="41"/>
        <v>120</v>
      </c>
      <c r="AQ281" s="87" t="s">
        <v>3464</v>
      </c>
      <c r="AR281" s="104">
        <v>0.0</v>
      </c>
      <c r="AS281" s="104" t="s">
        <v>120</v>
      </c>
      <c r="AT281" s="106" t="s">
        <v>120</v>
      </c>
      <c r="AU281" s="104" t="s">
        <v>120</v>
      </c>
      <c r="AV281" s="183" t="s">
        <v>120</v>
      </c>
      <c r="AW281" s="115" t="s">
        <v>120</v>
      </c>
      <c r="AX281" s="84"/>
      <c r="AY281" s="84"/>
      <c r="AZ281" s="84"/>
      <c r="BA281" s="84"/>
      <c r="BB281" s="84"/>
      <c r="BC281" s="84"/>
      <c r="BD281" s="84"/>
      <c r="BE281" s="84"/>
      <c r="BF281" s="84"/>
      <c r="BG281" s="84"/>
      <c r="BH281" s="84"/>
      <c r="BI281" s="84"/>
      <c r="BJ281" s="84"/>
      <c r="BK281" s="84"/>
      <c r="BL281" s="84"/>
      <c r="BM281" s="84"/>
      <c r="BN281" s="84"/>
      <c r="BO281" s="84"/>
      <c r="BP281" s="84"/>
      <c r="BQ281" s="84"/>
      <c r="BR281" s="84"/>
      <c r="BS281" s="84"/>
      <c r="BT281" s="84"/>
      <c r="BU281" s="132"/>
      <c r="BV281" s="133"/>
      <c r="BW281" s="132"/>
      <c r="BX281" s="134"/>
      <c r="BY281" s="132"/>
      <c r="BZ281" s="132"/>
      <c r="CA281" s="132"/>
      <c r="CB281" s="133"/>
      <c r="CC281" s="114" t="str">
        <f t="shared" si="1"/>
        <v>$ 0</v>
      </c>
      <c r="CD281" s="115" t="str">
        <f t="shared" si="37"/>
        <v>148</v>
      </c>
      <c r="CE281" s="94"/>
      <c r="CF281" s="101">
        <v>44561.0</v>
      </c>
      <c r="CG281" s="117" t="s">
        <v>136</v>
      </c>
      <c r="CH281" s="103" t="s">
        <v>160</v>
      </c>
      <c r="CI281" s="118" t="s">
        <v>3196</v>
      </c>
      <c r="CJ281" s="84"/>
      <c r="CK281" s="84"/>
      <c r="CL281" s="101">
        <v>44414.0</v>
      </c>
      <c r="CM281" s="101" t="s">
        <v>120</v>
      </c>
      <c r="CN281" s="119" t="s">
        <v>3465</v>
      </c>
      <c r="CO281" s="120" t="s">
        <v>3466</v>
      </c>
      <c r="CP281" s="121" t="s">
        <v>736</v>
      </c>
      <c r="CQ281" s="89"/>
      <c r="CR281" s="108"/>
      <c r="CS281" s="89"/>
      <c r="CT281" s="102"/>
      <c r="CU281" s="84"/>
      <c r="CV281" s="205"/>
      <c r="CW281" s="84"/>
      <c r="CX281" s="84"/>
      <c r="CY281" s="123" t="s">
        <v>175</v>
      </c>
      <c r="CZ281" s="103" t="s">
        <v>143</v>
      </c>
      <c r="DA281" s="103" t="s">
        <v>144</v>
      </c>
      <c r="DB281" s="103" t="s">
        <v>145</v>
      </c>
      <c r="DC281" s="123" t="s">
        <v>146</v>
      </c>
      <c r="DD281" s="84"/>
      <c r="DE281" s="84"/>
      <c r="DF281" s="84"/>
      <c r="DG281" s="84"/>
      <c r="DH281" s="52"/>
      <c r="DI281" s="52"/>
      <c r="DJ281" s="52"/>
      <c r="DK281" s="52"/>
      <c r="DL281" s="52"/>
      <c r="DM281" s="52"/>
    </row>
    <row r="282" ht="25.5" customHeight="1">
      <c r="A282" s="124">
        <v>280.0</v>
      </c>
      <c r="B282" s="86" t="s">
        <v>120</v>
      </c>
      <c r="C282" s="87" t="s">
        <v>3467</v>
      </c>
      <c r="D282" s="88" t="s">
        <v>3468</v>
      </c>
      <c r="E282" s="89" t="s">
        <v>123</v>
      </c>
      <c r="F282" s="89" t="s">
        <v>124</v>
      </c>
      <c r="G282" s="90">
        <v>5.295875E7</v>
      </c>
      <c r="H282" s="90">
        <v>7.0</v>
      </c>
      <c r="I282" s="89" t="s">
        <v>125</v>
      </c>
      <c r="J282" s="137">
        <v>30705.0</v>
      </c>
      <c r="K282" s="138">
        <v>24.0</v>
      </c>
      <c r="L282" s="139">
        <v>1.0</v>
      </c>
      <c r="M282" s="139">
        <v>1984.0</v>
      </c>
      <c r="N282" s="87" t="s">
        <v>198</v>
      </c>
      <c r="O282" s="87" t="s">
        <v>3469</v>
      </c>
      <c r="P282" s="103" t="s">
        <v>127</v>
      </c>
      <c r="Q282" s="87">
        <v>3.01733018E9</v>
      </c>
      <c r="R282" s="93" t="s">
        <v>3470</v>
      </c>
      <c r="S282" s="176" t="s">
        <v>1294</v>
      </c>
      <c r="T282" s="103" t="s">
        <v>364</v>
      </c>
      <c r="U282" s="92" t="s">
        <v>156</v>
      </c>
      <c r="V282" s="103" t="s">
        <v>157</v>
      </c>
      <c r="W282" s="88">
        <v>3.0</v>
      </c>
      <c r="X282" s="87" t="s">
        <v>741</v>
      </c>
      <c r="Y282" s="87" t="s">
        <v>741</v>
      </c>
      <c r="Z282" s="130" t="s">
        <v>1618</v>
      </c>
      <c r="AA282" s="87" t="s">
        <v>3471</v>
      </c>
      <c r="AB282" s="94" t="s">
        <v>130</v>
      </c>
      <c r="AC282" s="130" t="s">
        <v>161</v>
      </c>
      <c r="AD282" s="87" t="s">
        <v>3472</v>
      </c>
      <c r="AE282" s="95" t="s">
        <v>482</v>
      </c>
      <c r="AF282" s="131" t="s">
        <v>483</v>
      </c>
      <c r="AG282" s="143">
        <v>619.0</v>
      </c>
      <c r="AH282" s="199">
        <v>5.94E7</v>
      </c>
      <c r="AI282" s="201">
        <v>44392.0</v>
      </c>
      <c r="AJ282" s="100">
        <v>60067.0</v>
      </c>
      <c r="AK282" s="101">
        <v>44411.0</v>
      </c>
      <c r="AL282" s="101">
        <v>44412.0</v>
      </c>
      <c r="AM282" s="101">
        <v>44561.0</v>
      </c>
      <c r="AN282" s="94">
        <v>4.0</v>
      </c>
      <c r="AO282" s="87">
        <v>28.0</v>
      </c>
      <c r="AP282" s="87" t="str">
        <f t="shared" ref="AP282:AP286" si="42">(AN282*30)+AO282</f>
        <v>148</v>
      </c>
      <c r="AQ282" s="87" t="s">
        <v>3473</v>
      </c>
      <c r="AR282" s="104">
        <v>8800000.0</v>
      </c>
      <c r="AS282" s="104">
        <v>1800000.0</v>
      </c>
      <c r="AT282" s="106">
        <v>867.0</v>
      </c>
      <c r="AU282" s="104">
        <v>8800000.0</v>
      </c>
      <c r="AV282" s="183">
        <v>44412.0</v>
      </c>
      <c r="AW282" s="108" t="s">
        <v>3474</v>
      </c>
      <c r="AX282" s="84"/>
      <c r="AY282" s="84"/>
      <c r="AZ282" s="84"/>
      <c r="BA282" s="84"/>
      <c r="BB282" s="84"/>
      <c r="BC282" s="84"/>
      <c r="BD282" s="84"/>
      <c r="BE282" s="84"/>
      <c r="BF282" s="84"/>
      <c r="BG282" s="84"/>
      <c r="BH282" s="84"/>
      <c r="BI282" s="84"/>
      <c r="BJ282" s="84"/>
      <c r="BK282" s="84"/>
      <c r="BL282" s="84"/>
      <c r="BM282" s="84"/>
      <c r="BN282" s="84"/>
      <c r="BO282" s="84"/>
      <c r="BP282" s="84"/>
      <c r="BQ282" s="84"/>
      <c r="BR282" s="84"/>
      <c r="BS282" s="84"/>
      <c r="BT282" s="84"/>
      <c r="BU282" s="132" t="s">
        <v>168</v>
      </c>
      <c r="BV282" s="133">
        <v>44561.0</v>
      </c>
      <c r="BW282" s="132">
        <v>69129.0</v>
      </c>
      <c r="BX282" s="134">
        <v>600000.0</v>
      </c>
      <c r="BY282" s="132">
        <v>906.0</v>
      </c>
      <c r="BZ282" s="132">
        <v>1125.0</v>
      </c>
      <c r="CA282" s="132">
        <v>10.0</v>
      </c>
      <c r="CB282" s="133">
        <v>44571.0</v>
      </c>
      <c r="CC282" s="114" t="str">
        <f t="shared" si="1"/>
        <v>$ 8,800,000</v>
      </c>
      <c r="CD282" s="115" t="str">
        <f t="shared" si="37"/>
        <v>153</v>
      </c>
      <c r="CE282" s="84"/>
      <c r="CF282" s="141">
        <v>44571.0</v>
      </c>
      <c r="CG282" s="130" t="s">
        <v>169</v>
      </c>
      <c r="CH282" s="103" t="s">
        <v>160</v>
      </c>
      <c r="CI282" s="118" t="s">
        <v>3362</v>
      </c>
      <c r="CJ282" s="84"/>
      <c r="CK282" s="84"/>
      <c r="CL282" s="101">
        <v>44411.0</v>
      </c>
      <c r="CM282" s="101">
        <v>44412.0</v>
      </c>
      <c r="CN282" s="119" t="s">
        <v>3475</v>
      </c>
      <c r="CO282" s="120" t="s">
        <v>3476</v>
      </c>
      <c r="CP282" s="121" t="s">
        <v>3341</v>
      </c>
      <c r="CQ282" s="89"/>
      <c r="CR282" s="108"/>
      <c r="CS282" s="89"/>
      <c r="CT282" s="102"/>
      <c r="CU282" s="84"/>
      <c r="CV282" s="84"/>
      <c r="CW282" s="84"/>
      <c r="CX282" s="84"/>
      <c r="CY282" s="123" t="s">
        <v>175</v>
      </c>
      <c r="CZ282" s="103" t="s">
        <v>143</v>
      </c>
      <c r="DA282" s="103" t="s">
        <v>205</v>
      </c>
      <c r="DB282" s="103"/>
      <c r="DC282" s="123" t="s">
        <v>146</v>
      </c>
      <c r="DD282" s="84"/>
      <c r="DE282" s="84"/>
      <c r="DF282" s="84"/>
      <c r="DG282" s="84"/>
      <c r="DH282" s="52"/>
      <c r="DI282" s="52"/>
      <c r="DJ282" s="52"/>
      <c r="DK282" s="52"/>
      <c r="DL282" s="52"/>
      <c r="DM282" s="52"/>
    </row>
    <row r="283" ht="25.5" customHeight="1">
      <c r="A283" s="124">
        <v>281.0</v>
      </c>
      <c r="B283" s="86" t="s">
        <v>120</v>
      </c>
      <c r="C283" s="87" t="s">
        <v>3477</v>
      </c>
      <c r="D283" s="88" t="s">
        <v>3478</v>
      </c>
      <c r="E283" s="89" t="s">
        <v>123</v>
      </c>
      <c r="F283" s="89" t="s">
        <v>124</v>
      </c>
      <c r="G283" s="90">
        <v>1.022949616E9</v>
      </c>
      <c r="H283" s="90">
        <v>1.0</v>
      </c>
      <c r="I283" s="89" t="s">
        <v>149</v>
      </c>
      <c r="J283" s="137">
        <v>32642.0</v>
      </c>
      <c r="K283" s="138">
        <v>14.0</v>
      </c>
      <c r="L283" s="139">
        <v>5.0</v>
      </c>
      <c r="M283" s="139">
        <v>1989.0</v>
      </c>
      <c r="N283" s="87" t="s">
        <v>198</v>
      </c>
      <c r="O283" s="87" t="s">
        <v>3479</v>
      </c>
      <c r="P283" s="103" t="s">
        <v>127</v>
      </c>
      <c r="Q283" s="87">
        <v>3.115202091E9</v>
      </c>
      <c r="R283" s="93" t="s">
        <v>3480</v>
      </c>
      <c r="S283" s="176" t="s">
        <v>1294</v>
      </c>
      <c r="T283" s="103" t="s">
        <v>258</v>
      </c>
      <c r="U283" s="92" t="s">
        <v>156</v>
      </c>
      <c r="V283" s="103" t="s">
        <v>157</v>
      </c>
      <c r="W283" s="88">
        <v>3.0</v>
      </c>
      <c r="X283" s="87" t="s">
        <v>741</v>
      </c>
      <c r="Y283" s="87" t="s">
        <v>741</v>
      </c>
      <c r="Z283" s="130" t="s">
        <v>3379</v>
      </c>
      <c r="AA283" s="87" t="s">
        <v>3481</v>
      </c>
      <c r="AB283" s="94" t="s">
        <v>130</v>
      </c>
      <c r="AC283" s="130" t="s">
        <v>161</v>
      </c>
      <c r="AD283" s="87" t="s">
        <v>3482</v>
      </c>
      <c r="AE283" s="95" t="s">
        <v>1169</v>
      </c>
      <c r="AF283" s="131" t="s">
        <v>1170</v>
      </c>
      <c r="AG283" s="143">
        <v>613.0</v>
      </c>
      <c r="AH283" s="199">
        <v>9.75E7</v>
      </c>
      <c r="AI283" s="201">
        <v>44386.0</v>
      </c>
      <c r="AJ283" s="100">
        <v>59379.0</v>
      </c>
      <c r="AK283" s="101">
        <v>44413.0</v>
      </c>
      <c r="AL283" s="101">
        <v>44417.0</v>
      </c>
      <c r="AM283" s="101">
        <v>44561.0</v>
      </c>
      <c r="AN283" s="94">
        <v>4.0</v>
      </c>
      <c r="AO283" s="87">
        <v>23.0</v>
      </c>
      <c r="AP283" s="87" t="str">
        <f t="shared" si="42"/>
        <v>143</v>
      </c>
      <c r="AQ283" s="87" t="s">
        <v>3483</v>
      </c>
      <c r="AR283" s="104">
        <v>7150000.0</v>
      </c>
      <c r="AS283" s="104">
        <v>1500000.0</v>
      </c>
      <c r="AT283" s="106">
        <v>870.0</v>
      </c>
      <c r="AU283" s="104">
        <v>7300000.0</v>
      </c>
      <c r="AV283" s="183">
        <v>44414.0</v>
      </c>
      <c r="AW283" s="108" t="s">
        <v>3484</v>
      </c>
      <c r="AX283" s="84"/>
      <c r="AY283" s="84"/>
      <c r="AZ283" s="84"/>
      <c r="BA283" s="84"/>
      <c r="BB283" s="84"/>
      <c r="BC283" s="84"/>
      <c r="BD283" s="84"/>
      <c r="BE283" s="84"/>
      <c r="BF283" s="84"/>
      <c r="BG283" s="84"/>
      <c r="BH283" s="84"/>
      <c r="BI283" s="84"/>
      <c r="BJ283" s="84"/>
      <c r="BK283" s="84"/>
      <c r="BL283" s="84"/>
      <c r="BM283" s="84"/>
      <c r="BN283" s="84"/>
      <c r="BO283" s="84"/>
      <c r="BP283" s="84"/>
      <c r="BQ283" s="84"/>
      <c r="BR283" s="84"/>
      <c r="BS283" s="84"/>
      <c r="BT283" s="84"/>
      <c r="BU283" s="132"/>
      <c r="BV283" s="133"/>
      <c r="BW283" s="132"/>
      <c r="BX283" s="134"/>
      <c r="BY283" s="132"/>
      <c r="BZ283" s="132"/>
      <c r="CA283" s="132"/>
      <c r="CB283" s="133"/>
      <c r="CC283" s="114" t="str">
        <f t="shared" si="1"/>
        <v>$ 7,150,000</v>
      </c>
      <c r="CD283" s="115" t="str">
        <f t="shared" si="37"/>
        <v>146</v>
      </c>
      <c r="CE283" s="84"/>
      <c r="CF283" s="101">
        <v>44561.0</v>
      </c>
      <c r="CG283" s="117" t="s">
        <v>136</v>
      </c>
      <c r="CH283" s="103" t="s">
        <v>448</v>
      </c>
      <c r="CI283" s="118" t="s">
        <v>3043</v>
      </c>
      <c r="CJ283" s="84"/>
      <c r="CK283" s="84"/>
      <c r="CL283" s="101">
        <v>44413.0</v>
      </c>
      <c r="CM283" s="101">
        <v>44415.0</v>
      </c>
      <c r="CN283" s="119" t="s">
        <v>3485</v>
      </c>
      <c r="CO283" s="120" t="s">
        <v>3486</v>
      </c>
      <c r="CP283" s="121" t="s">
        <v>736</v>
      </c>
      <c r="CQ283" s="89"/>
      <c r="CR283" s="108"/>
      <c r="CS283" s="89"/>
      <c r="CT283" s="102"/>
      <c r="CU283" s="84"/>
      <c r="CV283" s="84"/>
      <c r="CW283" s="84"/>
      <c r="CX283" s="84"/>
      <c r="CY283" s="123" t="s">
        <v>175</v>
      </c>
      <c r="CZ283" s="103" t="s">
        <v>143</v>
      </c>
      <c r="DA283" s="103" t="s">
        <v>3353</v>
      </c>
      <c r="DB283" s="103"/>
      <c r="DC283" s="123" t="s">
        <v>146</v>
      </c>
      <c r="DD283" s="84"/>
      <c r="DE283" s="84"/>
      <c r="DF283" s="84"/>
      <c r="DG283" s="84"/>
      <c r="DH283" s="52"/>
      <c r="DI283" s="52"/>
      <c r="DJ283" s="52"/>
      <c r="DK283" s="52"/>
      <c r="DL283" s="52"/>
      <c r="DM283" s="52"/>
    </row>
    <row r="284" ht="25.5" customHeight="1">
      <c r="A284" s="124">
        <v>282.0</v>
      </c>
      <c r="B284" s="86" t="s">
        <v>120</v>
      </c>
      <c r="C284" s="87" t="s">
        <v>3487</v>
      </c>
      <c r="D284" s="88" t="s">
        <v>3488</v>
      </c>
      <c r="E284" s="89" t="s">
        <v>123</v>
      </c>
      <c r="F284" s="89" t="s">
        <v>124</v>
      </c>
      <c r="G284" s="90">
        <v>1.010215053E9</v>
      </c>
      <c r="H284" s="90">
        <v>1.0</v>
      </c>
      <c r="I284" s="89" t="s">
        <v>149</v>
      </c>
      <c r="J284" s="137">
        <v>34478.0</v>
      </c>
      <c r="K284" s="138">
        <v>24.0</v>
      </c>
      <c r="L284" s="139">
        <v>5.0</v>
      </c>
      <c r="M284" s="139">
        <v>1994.0</v>
      </c>
      <c r="N284" s="87" t="s">
        <v>198</v>
      </c>
      <c r="O284" s="87" t="s">
        <v>3489</v>
      </c>
      <c r="P284" s="103" t="s">
        <v>127</v>
      </c>
      <c r="Q284" s="103">
        <v>3.105344207E9</v>
      </c>
      <c r="R284" s="93" t="s">
        <v>3490</v>
      </c>
      <c r="S284" s="176" t="s">
        <v>1294</v>
      </c>
      <c r="T284" s="103" t="s">
        <v>803</v>
      </c>
      <c r="U284" s="92" t="s">
        <v>184</v>
      </c>
      <c r="V284" s="103" t="s">
        <v>157</v>
      </c>
      <c r="W284" s="88">
        <v>3.0</v>
      </c>
      <c r="X284" s="87" t="s">
        <v>741</v>
      </c>
      <c r="Y284" s="87" t="s">
        <v>741</v>
      </c>
      <c r="Z284" s="130" t="s">
        <v>3379</v>
      </c>
      <c r="AA284" s="87" t="s">
        <v>3491</v>
      </c>
      <c r="AB284" s="94" t="s">
        <v>130</v>
      </c>
      <c r="AC284" s="130" t="s">
        <v>161</v>
      </c>
      <c r="AD284" s="87" t="s">
        <v>3492</v>
      </c>
      <c r="AE284" s="95" t="s">
        <v>1169</v>
      </c>
      <c r="AF284" s="131" t="s">
        <v>1170</v>
      </c>
      <c r="AG284" s="143">
        <v>613.0</v>
      </c>
      <c r="AH284" s="199">
        <v>9.75E7</v>
      </c>
      <c r="AI284" s="201">
        <v>44386.0</v>
      </c>
      <c r="AJ284" s="100">
        <v>59379.0</v>
      </c>
      <c r="AK284" s="101">
        <v>44413.0</v>
      </c>
      <c r="AL284" s="101">
        <v>44414.0</v>
      </c>
      <c r="AM284" s="101">
        <v>44561.0</v>
      </c>
      <c r="AN284" s="94">
        <v>4.0</v>
      </c>
      <c r="AO284" s="87">
        <v>26.0</v>
      </c>
      <c r="AP284" s="87" t="str">
        <f t="shared" si="42"/>
        <v>146</v>
      </c>
      <c r="AQ284" s="87" t="s">
        <v>3493</v>
      </c>
      <c r="AR284" s="104">
        <v>7300000.0</v>
      </c>
      <c r="AS284" s="104">
        <v>1500000.0</v>
      </c>
      <c r="AT284" s="106">
        <v>869.0</v>
      </c>
      <c r="AU284" s="104">
        <v>7300000.0</v>
      </c>
      <c r="AV284" s="183">
        <v>44413.0</v>
      </c>
      <c r="AW284" s="108" t="s">
        <v>3494</v>
      </c>
      <c r="AX284" s="84"/>
      <c r="AY284" s="84"/>
      <c r="AZ284" s="84"/>
      <c r="BA284" s="84"/>
      <c r="BB284" s="84"/>
      <c r="BC284" s="84"/>
      <c r="BD284" s="84"/>
      <c r="BE284" s="84"/>
      <c r="BF284" s="84"/>
      <c r="BG284" s="84"/>
      <c r="BH284" s="84"/>
      <c r="BI284" s="84"/>
      <c r="BJ284" s="84"/>
      <c r="BK284" s="84"/>
      <c r="BL284" s="84"/>
      <c r="BM284" s="84"/>
      <c r="BN284" s="84"/>
      <c r="BO284" s="84"/>
      <c r="BP284" s="84"/>
      <c r="BQ284" s="84"/>
      <c r="BR284" s="84"/>
      <c r="BS284" s="84"/>
      <c r="BT284" s="84"/>
      <c r="BU284" s="132"/>
      <c r="BV284" s="133"/>
      <c r="BW284" s="132"/>
      <c r="BX284" s="134"/>
      <c r="BY284" s="132"/>
      <c r="BZ284" s="132"/>
      <c r="CA284" s="132"/>
      <c r="CB284" s="133"/>
      <c r="CC284" s="114" t="str">
        <f t="shared" si="1"/>
        <v>$ 7,300,000</v>
      </c>
      <c r="CD284" s="115" t="str">
        <f t="shared" si="37"/>
        <v>146</v>
      </c>
      <c r="CE284" s="84"/>
      <c r="CF284" s="101">
        <v>44561.0</v>
      </c>
      <c r="CG284" s="130" t="s">
        <v>136</v>
      </c>
      <c r="CH284" s="103" t="s">
        <v>448</v>
      </c>
      <c r="CI284" s="118" t="s">
        <v>3043</v>
      </c>
      <c r="CJ284" s="84"/>
      <c r="CK284" s="84"/>
      <c r="CL284" s="101">
        <v>44413.0</v>
      </c>
      <c r="CM284" s="101">
        <v>44414.0</v>
      </c>
      <c r="CN284" s="119" t="s">
        <v>3495</v>
      </c>
      <c r="CO284" s="120" t="s">
        <v>3496</v>
      </c>
      <c r="CP284" s="121" t="s">
        <v>736</v>
      </c>
      <c r="CQ284" s="89"/>
      <c r="CR284" s="108"/>
      <c r="CS284" s="89"/>
      <c r="CT284" s="102"/>
      <c r="CU284" s="84"/>
      <c r="CV284" s="84"/>
      <c r="CW284" s="84"/>
      <c r="CX284" s="84"/>
      <c r="CY284" s="123" t="s">
        <v>175</v>
      </c>
      <c r="CZ284" s="103" t="s">
        <v>143</v>
      </c>
      <c r="DA284" s="103" t="s">
        <v>205</v>
      </c>
      <c r="DB284" s="103"/>
      <c r="DC284" s="123" t="s">
        <v>146</v>
      </c>
      <c r="DD284" s="84"/>
      <c r="DE284" s="84"/>
      <c r="DF284" s="84"/>
      <c r="DG284" s="84"/>
      <c r="DH284" s="52"/>
      <c r="DI284" s="52"/>
      <c r="DJ284" s="52"/>
      <c r="DK284" s="52"/>
      <c r="DL284" s="52"/>
      <c r="DM284" s="52"/>
    </row>
    <row r="285" ht="25.5" customHeight="1">
      <c r="A285" s="124">
        <v>283.0</v>
      </c>
      <c r="B285" s="86" t="s">
        <v>120</v>
      </c>
      <c r="C285" s="87" t="s">
        <v>3497</v>
      </c>
      <c r="D285" s="88" t="s">
        <v>3498</v>
      </c>
      <c r="E285" s="89" t="s">
        <v>123</v>
      </c>
      <c r="F285" s="89" t="s">
        <v>124</v>
      </c>
      <c r="G285" s="90">
        <v>1.013690836E9</v>
      </c>
      <c r="H285" s="90">
        <v>8.0</v>
      </c>
      <c r="I285" s="89" t="s">
        <v>125</v>
      </c>
      <c r="J285" s="137">
        <v>36389.0</v>
      </c>
      <c r="K285" s="138">
        <v>17.0</v>
      </c>
      <c r="L285" s="139">
        <v>8.0</v>
      </c>
      <c r="M285" s="139">
        <v>1999.0</v>
      </c>
      <c r="N285" s="87" t="s">
        <v>198</v>
      </c>
      <c r="O285" s="87" t="s">
        <v>3499</v>
      </c>
      <c r="P285" s="103" t="s">
        <v>1026</v>
      </c>
      <c r="Q285" s="103">
        <v>3.217875047E9</v>
      </c>
      <c r="R285" s="93" t="s">
        <v>3500</v>
      </c>
      <c r="S285" s="176" t="s">
        <v>1294</v>
      </c>
      <c r="T285" s="103" t="s">
        <v>183</v>
      </c>
      <c r="U285" s="92" t="s">
        <v>184</v>
      </c>
      <c r="V285" s="103" t="s">
        <v>157</v>
      </c>
      <c r="W285" s="88">
        <v>3.0</v>
      </c>
      <c r="X285" s="87" t="s">
        <v>741</v>
      </c>
      <c r="Y285" s="87" t="s">
        <v>741</v>
      </c>
      <c r="Z285" s="130" t="s">
        <v>3379</v>
      </c>
      <c r="AA285" s="87" t="s">
        <v>3501</v>
      </c>
      <c r="AB285" s="94" t="s">
        <v>130</v>
      </c>
      <c r="AC285" s="130" t="s">
        <v>161</v>
      </c>
      <c r="AD285" s="87" t="s">
        <v>3492</v>
      </c>
      <c r="AE285" s="95" t="s">
        <v>1169</v>
      </c>
      <c r="AF285" s="131" t="s">
        <v>1170</v>
      </c>
      <c r="AG285" s="143">
        <v>613.0</v>
      </c>
      <c r="AH285" s="199">
        <v>9.75E7</v>
      </c>
      <c r="AI285" s="201">
        <v>44386.0</v>
      </c>
      <c r="AJ285" s="100">
        <v>59379.0</v>
      </c>
      <c r="AK285" s="101">
        <v>44413.0</v>
      </c>
      <c r="AL285" s="101">
        <v>44414.0</v>
      </c>
      <c r="AM285" s="101">
        <v>44561.0</v>
      </c>
      <c r="AN285" s="94">
        <v>4.0</v>
      </c>
      <c r="AO285" s="87">
        <v>26.0</v>
      </c>
      <c r="AP285" s="87" t="str">
        <f t="shared" si="42"/>
        <v>146</v>
      </c>
      <c r="AQ285" s="87" t="s">
        <v>3493</v>
      </c>
      <c r="AR285" s="104">
        <v>7300000.0</v>
      </c>
      <c r="AS285" s="104">
        <v>1500000.0</v>
      </c>
      <c r="AT285" s="106">
        <v>871.0</v>
      </c>
      <c r="AU285" s="104">
        <v>7300000.0</v>
      </c>
      <c r="AV285" s="183">
        <v>44414.0</v>
      </c>
      <c r="AW285" s="108" t="s">
        <v>3502</v>
      </c>
      <c r="AX285" s="84"/>
      <c r="AY285" s="84"/>
      <c r="AZ285" s="84"/>
      <c r="BA285" s="84"/>
      <c r="BB285" s="84"/>
      <c r="BC285" s="84"/>
      <c r="BD285" s="84"/>
      <c r="BE285" s="84"/>
      <c r="BF285" s="84"/>
      <c r="BG285" s="84"/>
      <c r="BH285" s="84"/>
      <c r="BI285" s="84"/>
      <c r="BJ285" s="84"/>
      <c r="BK285" s="84"/>
      <c r="BL285" s="84"/>
      <c r="BM285" s="84"/>
      <c r="BN285" s="84"/>
      <c r="BO285" s="84"/>
      <c r="BP285" s="84"/>
      <c r="BQ285" s="84"/>
      <c r="BR285" s="84"/>
      <c r="BS285" s="84"/>
      <c r="BT285" s="84"/>
      <c r="BU285" s="132"/>
      <c r="BV285" s="133"/>
      <c r="BW285" s="132"/>
      <c r="BX285" s="134"/>
      <c r="BY285" s="132"/>
      <c r="BZ285" s="132"/>
      <c r="CA285" s="132"/>
      <c r="CB285" s="133"/>
      <c r="CC285" s="114" t="str">
        <f t="shared" si="1"/>
        <v>$ 7,300,000</v>
      </c>
      <c r="CD285" s="115" t="str">
        <f t="shared" si="37"/>
        <v>146</v>
      </c>
      <c r="CE285" s="84"/>
      <c r="CF285" s="101">
        <v>44561.0</v>
      </c>
      <c r="CG285" s="130" t="s">
        <v>136</v>
      </c>
      <c r="CH285" s="103" t="s">
        <v>448</v>
      </c>
      <c r="CI285" s="118" t="s">
        <v>3043</v>
      </c>
      <c r="CJ285" s="84"/>
      <c r="CK285" s="84"/>
      <c r="CL285" s="101">
        <v>44413.0</v>
      </c>
      <c r="CM285" s="101">
        <v>44414.0</v>
      </c>
      <c r="CN285" s="119" t="s">
        <v>3503</v>
      </c>
      <c r="CO285" s="120" t="s">
        <v>3504</v>
      </c>
      <c r="CP285" s="121" t="s">
        <v>1123</v>
      </c>
      <c r="CQ285" s="89"/>
      <c r="CR285" s="108"/>
      <c r="CS285" s="89"/>
      <c r="CT285" s="102"/>
      <c r="CU285" s="84"/>
      <c r="CV285" s="84"/>
      <c r="CW285" s="84"/>
      <c r="CX285" s="84"/>
      <c r="CY285" s="123" t="s">
        <v>175</v>
      </c>
      <c r="CZ285" s="103" t="s">
        <v>143</v>
      </c>
      <c r="DA285" s="103" t="s">
        <v>205</v>
      </c>
      <c r="DB285" s="103"/>
      <c r="DC285" s="123" t="s">
        <v>146</v>
      </c>
      <c r="DD285" s="84"/>
      <c r="DE285" s="84"/>
      <c r="DF285" s="84"/>
      <c r="DG285" s="84"/>
      <c r="DH285" s="52"/>
      <c r="DI285" s="52"/>
      <c r="DJ285" s="52"/>
      <c r="DK285" s="52"/>
      <c r="DL285" s="52"/>
      <c r="DM285" s="52"/>
    </row>
    <row r="286" ht="25.5" customHeight="1">
      <c r="A286" s="124">
        <v>284.0</v>
      </c>
      <c r="B286" s="86" t="s">
        <v>120</v>
      </c>
      <c r="C286" s="87" t="s">
        <v>3505</v>
      </c>
      <c r="D286" s="88" t="s">
        <v>3506</v>
      </c>
      <c r="E286" s="89" t="s">
        <v>123</v>
      </c>
      <c r="F286" s="89" t="s">
        <v>124</v>
      </c>
      <c r="G286" s="90">
        <v>8.0254148E7</v>
      </c>
      <c r="H286" s="90">
        <v>2.0</v>
      </c>
      <c r="I286" s="89" t="s">
        <v>149</v>
      </c>
      <c r="J286" s="137">
        <v>30479.0</v>
      </c>
      <c r="K286" s="138">
        <v>12.0</v>
      </c>
      <c r="L286" s="139">
        <v>6.0</v>
      </c>
      <c r="M286" s="139">
        <v>1983.0</v>
      </c>
      <c r="N286" s="87" t="s">
        <v>198</v>
      </c>
      <c r="O286" s="87" t="s">
        <v>3507</v>
      </c>
      <c r="P286" s="103" t="s">
        <v>127</v>
      </c>
      <c r="Q286" s="103">
        <v>3.10483773E9</v>
      </c>
      <c r="R286" s="93" t="s">
        <v>3508</v>
      </c>
      <c r="S286" s="176" t="s">
        <v>1294</v>
      </c>
      <c r="T286" s="103" t="s">
        <v>2001</v>
      </c>
      <c r="U286" s="92" t="s">
        <v>233</v>
      </c>
      <c r="V286" s="103" t="s">
        <v>157</v>
      </c>
      <c r="W286" s="88">
        <v>3.0</v>
      </c>
      <c r="X286" s="87" t="s">
        <v>741</v>
      </c>
      <c r="Y286" s="87" t="s">
        <v>741</v>
      </c>
      <c r="Z286" s="130" t="s">
        <v>3379</v>
      </c>
      <c r="AA286" s="87" t="s">
        <v>3509</v>
      </c>
      <c r="AB286" s="94" t="s">
        <v>130</v>
      </c>
      <c r="AC286" s="130" t="s">
        <v>161</v>
      </c>
      <c r="AD286" s="87" t="s">
        <v>3492</v>
      </c>
      <c r="AE286" s="95" t="s">
        <v>1169</v>
      </c>
      <c r="AF286" s="131" t="s">
        <v>1170</v>
      </c>
      <c r="AG286" s="143">
        <v>613.0</v>
      </c>
      <c r="AH286" s="199">
        <v>9.75E7</v>
      </c>
      <c r="AI286" s="201">
        <v>44386.0</v>
      </c>
      <c r="AJ286" s="100">
        <v>59379.0</v>
      </c>
      <c r="AK286" s="101">
        <v>44413.0</v>
      </c>
      <c r="AL286" s="101">
        <v>44414.0</v>
      </c>
      <c r="AM286" s="101">
        <v>44561.0</v>
      </c>
      <c r="AN286" s="94">
        <v>4.0</v>
      </c>
      <c r="AO286" s="87">
        <v>26.0</v>
      </c>
      <c r="AP286" s="87" t="str">
        <f t="shared" si="42"/>
        <v>146</v>
      </c>
      <c r="AQ286" s="87" t="s">
        <v>3493</v>
      </c>
      <c r="AR286" s="207">
        <v>7300000.0</v>
      </c>
      <c r="AS286" s="104">
        <v>1500000.0</v>
      </c>
      <c r="AT286" s="106">
        <v>856.0</v>
      </c>
      <c r="AU286" s="104">
        <v>1.173333E7</v>
      </c>
      <c r="AV286" s="208">
        <v>44399.0</v>
      </c>
      <c r="AW286" s="108" t="s">
        <v>3510</v>
      </c>
      <c r="AX286" s="84"/>
      <c r="AY286" s="84"/>
      <c r="AZ286" s="84"/>
      <c r="BA286" s="84"/>
      <c r="BB286" s="84"/>
      <c r="BC286" s="84"/>
      <c r="BD286" s="84"/>
      <c r="BE286" s="84"/>
      <c r="BF286" s="84"/>
      <c r="BG286" s="84"/>
      <c r="BH286" s="84"/>
      <c r="BI286" s="84"/>
      <c r="BJ286" s="84"/>
      <c r="BK286" s="84"/>
      <c r="BL286" s="84"/>
      <c r="BM286" s="84"/>
      <c r="BN286" s="84"/>
      <c r="BO286" s="84"/>
      <c r="BP286" s="84"/>
      <c r="BQ286" s="84"/>
      <c r="BR286" s="84"/>
      <c r="BS286" s="84"/>
      <c r="BT286" s="84"/>
      <c r="BU286" s="132"/>
      <c r="BV286" s="133"/>
      <c r="BW286" s="132"/>
      <c r="BX286" s="134"/>
      <c r="BY286" s="132"/>
      <c r="BZ286" s="132"/>
      <c r="CA286" s="132"/>
      <c r="CB286" s="133"/>
      <c r="CC286" s="114" t="str">
        <f t="shared" si="1"/>
        <v>$ 7,300,000</v>
      </c>
      <c r="CD286" s="115" t="str">
        <f t="shared" si="37"/>
        <v>285</v>
      </c>
      <c r="CE286" s="84"/>
      <c r="CF286" s="101">
        <v>44561.0</v>
      </c>
      <c r="CG286" s="130" t="s">
        <v>136</v>
      </c>
      <c r="CH286" s="103" t="s">
        <v>448</v>
      </c>
      <c r="CI286" s="118" t="s">
        <v>3043</v>
      </c>
      <c r="CJ286" s="84"/>
      <c r="CK286" s="84"/>
      <c r="CL286" s="101">
        <v>44413.0</v>
      </c>
      <c r="CM286" s="101">
        <v>44399.0</v>
      </c>
      <c r="CN286" s="119" t="s">
        <v>3511</v>
      </c>
      <c r="CO286" s="120" t="s">
        <v>3512</v>
      </c>
      <c r="CP286" s="121" t="s">
        <v>1123</v>
      </c>
      <c r="CQ286" s="89"/>
      <c r="CR286" s="108"/>
      <c r="CS286" s="89"/>
      <c r="CT286" s="102"/>
      <c r="CU286" s="84"/>
      <c r="CV286" s="84"/>
      <c r="CW286" s="84"/>
      <c r="CX286" s="84"/>
      <c r="CY286" s="123" t="s">
        <v>175</v>
      </c>
      <c r="CZ286" s="103" t="s">
        <v>143</v>
      </c>
      <c r="DA286" s="103" t="s">
        <v>205</v>
      </c>
      <c r="DB286" s="103"/>
      <c r="DC286" s="123" t="s">
        <v>146</v>
      </c>
      <c r="DD286" s="84"/>
      <c r="DE286" s="84"/>
      <c r="DF286" s="84"/>
      <c r="DG286" s="84"/>
      <c r="DH286" s="52"/>
      <c r="DI286" s="52"/>
      <c r="DJ286" s="52"/>
      <c r="DK286" s="52"/>
      <c r="DL286" s="52"/>
      <c r="DM286" s="52"/>
    </row>
    <row r="287" ht="25.5" customHeight="1">
      <c r="A287" s="191">
        <v>285.0</v>
      </c>
      <c r="B287" s="86" t="s">
        <v>3513</v>
      </c>
      <c r="C287" s="87" t="s">
        <v>3514</v>
      </c>
      <c r="D287" s="88" t="s">
        <v>3515</v>
      </c>
      <c r="E287" s="89" t="s">
        <v>2660</v>
      </c>
      <c r="F287" s="89" t="s">
        <v>2661</v>
      </c>
      <c r="G287" s="90">
        <v>8.60037013E8</v>
      </c>
      <c r="H287" s="90">
        <v>6.0</v>
      </c>
      <c r="I287" s="89" t="s">
        <v>120</v>
      </c>
      <c r="J287" s="89" t="s">
        <v>120</v>
      </c>
      <c r="K287" s="89" t="s">
        <v>120</v>
      </c>
      <c r="L287" s="89" t="s">
        <v>120</v>
      </c>
      <c r="M287" s="89" t="s">
        <v>120</v>
      </c>
      <c r="N287" s="89" t="s">
        <v>120</v>
      </c>
      <c r="O287" s="87" t="s">
        <v>3516</v>
      </c>
      <c r="P287" s="89" t="s">
        <v>120</v>
      </c>
      <c r="Q287" s="103">
        <v>285600.0</v>
      </c>
      <c r="R287" s="176" t="s">
        <v>3517</v>
      </c>
      <c r="S287" s="89" t="s">
        <v>120</v>
      </c>
      <c r="T287" s="89" t="s">
        <v>120</v>
      </c>
      <c r="U287" s="89" t="s">
        <v>120</v>
      </c>
      <c r="V287" s="89" t="s">
        <v>120</v>
      </c>
      <c r="W287" s="89" t="s">
        <v>120</v>
      </c>
      <c r="X287" s="89" t="s">
        <v>120</v>
      </c>
      <c r="Y287" s="89" t="s">
        <v>120</v>
      </c>
      <c r="Z287" s="130" t="s">
        <v>2664</v>
      </c>
      <c r="AA287" s="87" t="s">
        <v>3513</v>
      </c>
      <c r="AB287" s="94" t="s">
        <v>3518</v>
      </c>
      <c r="AC287" s="130" t="s">
        <v>3519</v>
      </c>
      <c r="AD287" s="87" t="s">
        <v>3520</v>
      </c>
      <c r="AE287" s="95" t="s">
        <v>3521</v>
      </c>
      <c r="AF287" s="131" t="s">
        <v>3522</v>
      </c>
      <c r="AG287" s="143">
        <v>626.0</v>
      </c>
      <c r="AH287" s="199">
        <v>7948794.0</v>
      </c>
      <c r="AI287" s="201">
        <v>44411.0</v>
      </c>
      <c r="AJ287" s="100">
        <v>60781.0</v>
      </c>
      <c r="AK287" s="101">
        <v>44420.0</v>
      </c>
      <c r="AL287" s="101">
        <v>44422.0</v>
      </c>
      <c r="AM287" s="101">
        <v>44706.0</v>
      </c>
      <c r="AN287" s="94">
        <v>9.0</v>
      </c>
      <c r="AO287" s="87">
        <v>15.0</v>
      </c>
      <c r="AP287" s="87">
        <v>285.0</v>
      </c>
      <c r="AQ287" s="87" t="s">
        <v>1781</v>
      </c>
      <c r="AR287" s="104">
        <v>6435650.0</v>
      </c>
      <c r="AS287" s="104" t="s">
        <v>120</v>
      </c>
      <c r="AT287" s="106">
        <v>876.0</v>
      </c>
      <c r="AU287" s="104">
        <v>6435650.0</v>
      </c>
      <c r="AV287" s="208">
        <v>44426.0</v>
      </c>
      <c r="AW287" s="115" t="s">
        <v>120</v>
      </c>
      <c r="AX287" s="84"/>
      <c r="AY287" s="84"/>
      <c r="AZ287" s="84"/>
      <c r="BA287" s="84"/>
      <c r="BB287" s="84"/>
      <c r="BC287" s="84"/>
      <c r="BD287" s="84"/>
      <c r="BE287" s="84"/>
      <c r="BF287" s="84"/>
      <c r="BG287" s="84"/>
      <c r="BH287" s="84"/>
      <c r="BI287" s="84"/>
      <c r="BJ287" s="84"/>
      <c r="BK287" s="84"/>
      <c r="BL287" s="84"/>
      <c r="BM287" s="84"/>
      <c r="BN287" s="84"/>
      <c r="BO287" s="84"/>
      <c r="BP287" s="84"/>
      <c r="BQ287" s="84"/>
      <c r="BR287" s="84"/>
      <c r="BS287" s="84"/>
      <c r="BT287" s="84"/>
      <c r="BU287" s="132"/>
      <c r="BV287" s="133"/>
      <c r="BW287" s="132"/>
      <c r="BX287" s="134"/>
      <c r="BY287" s="132"/>
      <c r="BZ287" s="132"/>
      <c r="CA287" s="132"/>
      <c r="CB287" s="133"/>
      <c r="CC287" s="114" t="str">
        <f t="shared" si="1"/>
        <v>$ 6,435,650</v>
      </c>
      <c r="CD287" s="115" t="str">
        <f t="shared" si="37"/>
        <v>154</v>
      </c>
      <c r="CE287" s="84"/>
      <c r="CF287" s="101">
        <v>44706.0</v>
      </c>
      <c r="CG287" s="130" t="s">
        <v>169</v>
      </c>
      <c r="CH287" s="103" t="s">
        <v>137</v>
      </c>
      <c r="CI287" s="118" t="s">
        <v>2110</v>
      </c>
      <c r="CJ287" s="84"/>
      <c r="CK287" s="84"/>
      <c r="CL287" s="101">
        <v>44420.0</v>
      </c>
      <c r="CM287" s="101" t="s">
        <v>120</v>
      </c>
      <c r="CN287" s="119" t="s">
        <v>3523</v>
      </c>
      <c r="CO287" s="120" t="s">
        <v>3524</v>
      </c>
      <c r="CP287" s="121" t="s">
        <v>420</v>
      </c>
      <c r="CQ287" s="89"/>
      <c r="CR287" s="108"/>
      <c r="CS287" s="89"/>
      <c r="CT287" s="102"/>
      <c r="CU287" s="84"/>
      <c r="CV287" s="84"/>
      <c r="CW287" s="84"/>
      <c r="CX287" s="84"/>
      <c r="CY287" s="123" t="s">
        <v>142</v>
      </c>
      <c r="CZ287" s="103" t="s">
        <v>143</v>
      </c>
      <c r="DA287" s="103" t="s">
        <v>205</v>
      </c>
      <c r="DB287" s="103" t="s">
        <v>145</v>
      </c>
      <c r="DC287" s="123" t="s">
        <v>146</v>
      </c>
      <c r="DD287" s="84"/>
      <c r="DE287" s="84"/>
      <c r="DF287" s="84"/>
      <c r="DG287" s="84"/>
      <c r="DH287" s="52"/>
      <c r="DI287" s="52"/>
      <c r="DJ287" s="52"/>
      <c r="DK287" s="52"/>
      <c r="DL287" s="52"/>
      <c r="DM287" s="52"/>
    </row>
    <row r="288" ht="25.5" customHeight="1">
      <c r="A288" s="191">
        <v>286.0</v>
      </c>
      <c r="B288" s="86" t="s">
        <v>3385</v>
      </c>
      <c r="C288" s="87" t="s">
        <v>3525</v>
      </c>
      <c r="D288" s="88" t="s">
        <v>3526</v>
      </c>
      <c r="E288" s="89" t="s">
        <v>2660</v>
      </c>
      <c r="F288" s="89" t="s">
        <v>2661</v>
      </c>
      <c r="G288" s="90">
        <v>8.60050247E8</v>
      </c>
      <c r="H288" s="90">
        <v>6.0</v>
      </c>
      <c r="I288" s="89" t="s">
        <v>120</v>
      </c>
      <c r="J288" s="89" t="s">
        <v>120</v>
      </c>
      <c r="K288" s="89" t="s">
        <v>120</v>
      </c>
      <c r="L288" s="89" t="s">
        <v>120</v>
      </c>
      <c r="M288" s="89" t="s">
        <v>120</v>
      </c>
      <c r="N288" s="89" t="s">
        <v>120</v>
      </c>
      <c r="O288" s="87" t="s">
        <v>3527</v>
      </c>
      <c r="P288" s="89" t="s">
        <v>120</v>
      </c>
      <c r="Q288" s="103">
        <v>6730177.0</v>
      </c>
      <c r="R288" s="89" t="s">
        <v>120</v>
      </c>
      <c r="S288" s="89" t="s">
        <v>120</v>
      </c>
      <c r="T288" s="89" t="s">
        <v>120</v>
      </c>
      <c r="U288" s="89" t="s">
        <v>120</v>
      </c>
      <c r="V288" s="89" t="s">
        <v>120</v>
      </c>
      <c r="W288" s="89" t="s">
        <v>120</v>
      </c>
      <c r="X288" s="89" t="s">
        <v>120</v>
      </c>
      <c r="Y288" s="89" t="s">
        <v>120</v>
      </c>
      <c r="Z288" s="130" t="s">
        <v>2664</v>
      </c>
      <c r="AA288" s="87" t="s">
        <v>3385</v>
      </c>
      <c r="AB288" s="94" t="s">
        <v>3528</v>
      </c>
      <c r="AC288" s="130" t="s">
        <v>161</v>
      </c>
      <c r="AD288" s="87" t="s">
        <v>3389</v>
      </c>
      <c r="AE288" s="206" t="s">
        <v>3529</v>
      </c>
      <c r="AF288" s="131" t="s">
        <v>3530</v>
      </c>
      <c r="AG288" s="143">
        <v>616.0</v>
      </c>
      <c r="AH288" s="199">
        <v>3.00468612E8</v>
      </c>
      <c r="AI288" s="201">
        <v>44389.0</v>
      </c>
      <c r="AJ288" s="100">
        <v>60052.0</v>
      </c>
      <c r="AK288" s="101">
        <v>44420.0</v>
      </c>
      <c r="AL288" s="101">
        <v>44423.0</v>
      </c>
      <c r="AM288" s="101">
        <v>44580.0</v>
      </c>
      <c r="AN288" s="94">
        <v>5.0</v>
      </c>
      <c r="AO288" s="87">
        <v>4.0</v>
      </c>
      <c r="AP288" s="87" t="str">
        <f t="shared" ref="AP288:AP293" si="43">(AN288*30)+AO288</f>
        <v>154</v>
      </c>
      <c r="AQ288" s="87" t="s">
        <v>3416</v>
      </c>
      <c r="AR288" s="104">
        <v>4.02696768E8</v>
      </c>
      <c r="AS288" s="104" t="s">
        <v>120</v>
      </c>
      <c r="AT288" s="106">
        <v>874.0</v>
      </c>
      <c r="AU288" s="104">
        <v>3.00468612E8</v>
      </c>
      <c r="AV288" s="208">
        <v>44421.0</v>
      </c>
      <c r="AW288" s="108" t="s">
        <v>3531</v>
      </c>
      <c r="AX288" s="84"/>
      <c r="AY288" s="84"/>
      <c r="AZ288" s="84"/>
      <c r="BA288" s="84"/>
      <c r="BB288" s="84"/>
      <c r="BC288" s="84"/>
      <c r="BD288" s="84"/>
      <c r="BE288" s="84"/>
      <c r="BF288" s="84"/>
      <c r="BG288" s="84"/>
      <c r="BH288" s="84"/>
      <c r="BI288" s="84"/>
      <c r="BJ288" s="84"/>
      <c r="BK288" s="84"/>
      <c r="BL288" s="84"/>
      <c r="BM288" s="84"/>
      <c r="BN288" s="84"/>
      <c r="BO288" s="84"/>
      <c r="BP288" s="84"/>
      <c r="BQ288" s="84"/>
      <c r="BR288" s="84"/>
      <c r="BS288" s="84"/>
      <c r="BT288" s="84"/>
      <c r="BU288" s="132"/>
      <c r="BV288" s="133"/>
      <c r="BW288" s="132"/>
      <c r="BX288" s="134"/>
      <c r="BY288" s="132"/>
      <c r="BZ288" s="132"/>
      <c r="CA288" s="132"/>
      <c r="CB288" s="133"/>
      <c r="CC288" s="114" t="str">
        <f t="shared" si="1"/>
        <v>$ 402,696,768</v>
      </c>
      <c r="CD288" s="115" t="str">
        <f t="shared" si="37"/>
        <v>114</v>
      </c>
      <c r="CE288" s="84"/>
      <c r="CF288" s="101">
        <v>44580.0</v>
      </c>
      <c r="CG288" s="130" t="s">
        <v>169</v>
      </c>
      <c r="CH288" s="103" t="s">
        <v>495</v>
      </c>
      <c r="CI288" s="118" t="s">
        <v>3395</v>
      </c>
      <c r="CJ288" s="84"/>
      <c r="CK288" s="84"/>
      <c r="CL288" s="101">
        <v>44422.0</v>
      </c>
      <c r="CM288" s="101" t="s">
        <v>120</v>
      </c>
      <c r="CN288" s="119" t="s">
        <v>3396</v>
      </c>
      <c r="CO288" s="120" t="s">
        <v>3397</v>
      </c>
      <c r="CP288" s="121" t="s">
        <v>420</v>
      </c>
      <c r="CQ288" s="89"/>
      <c r="CR288" s="108"/>
      <c r="CS288" s="89"/>
      <c r="CT288" s="102"/>
      <c r="CU288" s="84"/>
      <c r="CV288" s="84"/>
      <c r="CW288" s="84"/>
      <c r="CX288" s="84"/>
      <c r="CY288" s="123" t="s">
        <v>175</v>
      </c>
      <c r="CZ288" s="103" t="s">
        <v>143</v>
      </c>
      <c r="DA288" s="103" t="s">
        <v>205</v>
      </c>
      <c r="DB288" s="103" t="s">
        <v>145</v>
      </c>
      <c r="DC288" s="123" t="s">
        <v>146</v>
      </c>
      <c r="DD288" s="103"/>
      <c r="DE288" s="84"/>
      <c r="DF288" s="84"/>
      <c r="DG288" s="84"/>
      <c r="DH288" s="52"/>
      <c r="DI288" s="52"/>
      <c r="DJ288" s="52"/>
      <c r="DK288" s="52"/>
      <c r="DL288" s="52"/>
      <c r="DM288" s="52"/>
    </row>
    <row r="289" ht="25.5" customHeight="1">
      <c r="A289" s="124">
        <v>287.0</v>
      </c>
      <c r="B289" s="86" t="s">
        <v>120</v>
      </c>
      <c r="C289" s="87" t="s">
        <v>3532</v>
      </c>
      <c r="D289" s="88" t="s">
        <v>3533</v>
      </c>
      <c r="E289" s="89" t="s">
        <v>123</v>
      </c>
      <c r="F289" s="89" t="s">
        <v>124</v>
      </c>
      <c r="G289" s="90">
        <v>1.023027297E9</v>
      </c>
      <c r="H289" s="90">
        <v>2.0</v>
      </c>
      <c r="I289" s="89" t="s">
        <v>125</v>
      </c>
      <c r="J289" s="137">
        <v>35918.0</v>
      </c>
      <c r="K289" s="138">
        <v>3.0</v>
      </c>
      <c r="L289" s="139">
        <v>5.0</v>
      </c>
      <c r="M289" s="139">
        <v>1998.0</v>
      </c>
      <c r="N289" s="87" t="s">
        <v>198</v>
      </c>
      <c r="O289" s="87" t="s">
        <v>3534</v>
      </c>
      <c r="P289" s="92" t="s">
        <v>127</v>
      </c>
      <c r="Q289" s="103">
        <v>3.105830374E9</v>
      </c>
      <c r="R289" s="93" t="s">
        <v>3535</v>
      </c>
      <c r="S289" s="176" t="s">
        <v>1294</v>
      </c>
      <c r="T289" s="103" t="s">
        <v>183</v>
      </c>
      <c r="U289" s="92" t="s">
        <v>156</v>
      </c>
      <c r="V289" s="103" t="s">
        <v>157</v>
      </c>
      <c r="W289" s="88">
        <v>3.0</v>
      </c>
      <c r="X289" s="87" t="s">
        <v>741</v>
      </c>
      <c r="Y289" s="87" t="s">
        <v>3536</v>
      </c>
      <c r="Z289" s="130" t="s">
        <v>1618</v>
      </c>
      <c r="AA289" s="87" t="s">
        <v>3537</v>
      </c>
      <c r="AB289" s="94" t="s">
        <v>130</v>
      </c>
      <c r="AC289" s="130" t="s">
        <v>161</v>
      </c>
      <c r="AD289" s="87" t="s">
        <v>3538</v>
      </c>
      <c r="AE289" s="95" t="s">
        <v>3193</v>
      </c>
      <c r="AF289" s="204" t="s">
        <v>3194</v>
      </c>
      <c r="AG289" s="143">
        <v>623.0</v>
      </c>
      <c r="AH289" s="199">
        <v>6.93E7</v>
      </c>
      <c r="AI289" s="201">
        <v>44398.0</v>
      </c>
      <c r="AJ289" s="100">
        <v>60066.0</v>
      </c>
      <c r="AK289" s="101">
        <v>44425.0</v>
      </c>
      <c r="AL289" s="101">
        <v>44447.0</v>
      </c>
      <c r="AM289" s="101">
        <v>44561.0</v>
      </c>
      <c r="AN289" s="94">
        <v>3.0</v>
      </c>
      <c r="AO289" s="87">
        <v>24.0</v>
      </c>
      <c r="AP289" s="87" t="str">
        <f t="shared" si="43"/>
        <v>114</v>
      </c>
      <c r="AQ289" s="87" t="s">
        <v>3539</v>
      </c>
      <c r="AR289" s="209">
        <v>7980000.0</v>
      </c>
      <c r="AS289" s="104">
        <v>1800000.0</v>
      </c>
      <c r="AT289" s="106">
        <v>891.0</v>
      </c>
      <c r="AU289" s="104">
        <v>7980000.0</v>
      </c>
      <c r="AV289" s="208">
        <v>44446.0</v>
      </c>
      <c r="AW289" s="108" t="s">
        <v>3540</v>
      </c>
      <c r="AX289" s="84"/>
      <c r="AY289" s="84"/>
      <c r="AZ289" s="84"/>
      <c r="BA289" s="84"/>
      <c r="BB289" s="84"/>
      <c r="BC289" s="84"/>
      <c r="BD289" s="84"/>
      <c r="BE289" s="84"/>
      <c r="BF289" s="84"/>
      <c r="BG289" s="84"/>
      <c r="BH289" s="84"/>
      <c r="BI289" s="84"/>
      <c r="BJ289" s="84"/>
      <c r="BK289" s="84"/>
      <c r="BL289" s="84"/>
      <c r="BM289" s="84"/>
      <c r="BN289" s="84"/>
      <c r="BO289" s="84"/>
      <c r="BP289" s="84"/>
      <c r="BQ289" s="84"/>
      <c r="BR289" s="84"/>
      <c r="BS289" s="84"/>
      <c r="BT289" s="84"/>
      <c r="BU289" s="132" t="s">
        <v>168</v>
      </c>
      <c r="BV289" s="133">
        <v>44561.0</v>
      </c>
      <c r="BW289" s="132">
        <v>69114.0</v>
      </c>
      <c r="BX289" s="134">
        <v>600000.0</v>
      </c>
      <c r="BY289" s="132">
        <v>908.0</v>
      </c>
      <c r="BZ289" s="132">
        <v>1228.0</v>
      </c>
      <c r="CA289" s="132">
        <v>10.0</v>
      </c>
      <c r="CB289" s="133">
        <v>44571.0</v>
      </c>
      <c r="CC289" s="114" t="str">
        <f t="shared" si="1"/>
        <v>$ 7,980,000</v>
      </c>
      <c r="CD289" s="115" t="str">
        <f t="shared" si="37"/>
        <v>144</v>
      </c>
      <c r="CE289" s="84"/>
      <c r="CF289" s="141">
        <v>44571.0</v>
      </c>
      <c r="CG289" s="130" t="s">
        <v>169</v>
      </c>
      <c r="CH289" s="103" t="s">
        <v>160</v>
      </c>
      <c r="CI289" s="118" t="s">
        <v>3196</v>
      </c>
      <c r="CJ289" s="84"/>
      <c r="CK289" s="84"/>
      <c r="CL289" s="101">
        <v>44425.0</v>
      </c>
      <c r="CM289" s="101">
        <v>44427.0</v>
      </c>
      <c r="CN289" s="119" t="s">
        <v>3541</v>
      </c>
      <c r="CO289" s="120" t="s">
        <v>3542</v>
      </c>
      <c r="CP289" s="121" t="s">
        <v>1123</v>
      </c>
      <c r="CQ289" s="89"/>
      <c r="CR289" s="108"/>
      <c r="CS289" s="89"/>
      <c r="CT289" s="102"/>
      <c r="CU289" s="84"/>
      <c r="CV289" s="84"/>
      <c r="CW289" s="84"/>
      <c r="CX289" s="84"/>
      <c r="CY289" s="123" t="s">
        <v>175</v>
      </c>
      <c r="CZ289" s="103" t="s">
        <v>143</v>
      </c>
      <c r="DA289" s="103" t="s">
        <v>205</v>
      </c>
      <c r="DB289" s="84"/>
      <c r="DC289" s="123" t="s">
        <v>146</v>
      </c>
      <c r="DD289" s="84"/>
      <c r="DE289" s="84"/>
      <c r="DF289" s="84"/>
      <c r="DG289" s="84"/>
      <c r="DH289" s="52"/>
      <c r="DI289" s="52"/>
      <c r="DJ289" s="52"/>
      <c r="DK289" s="52"/>
      <c r="DL289" s="52"/>
      <c r="DM289" s="52"/>
    </row>
    <row r="290" ht="25.5" customHeight="1">
      <c r="A290" s="124">
        <v>288.0</v>
      </c>
      <c r="B290" s="86" t="s">
        <v>120</v>
      </c>
      <c r="C290" s="87" t="s">
        <v>3543</v>
      </c>
      <c r="D290" s="88" t="s">
        <v>279</v>
      </c>
      <c r="E290" s="89" t="s">
        <v>123</v>
      </c>
      <c r="F290" s="89" t="s">
        <v>124</v>
      </c>
      <c r="G290" s="90">
        <v>5.2524503E7</v>
      </c>
      <c r="H290" s="90">
        <v>1.0</v>
      </c>
      <c r="I290" s="89" t="s">
        <v>125</v>
      </c>
      <c r="J290" s="137">
        <v>28844.0</v>
      </c>
      <c r="K290" s="138">
        <v>20.0</v>
      </c>
      <c r="L290" s="139">
        <v>12.0</v>
      </c>
      <c r="M290" s="139">
        <v>1978.0</v>
      </c>
      <c r="N290" s="127" t="s">
        <v>198</v>
      </c>
      <c r="O290" s="87" t="s">
        <v>280</v>
      </c>
      <c r="P290" s="92" t="s">
        <v>127</v>
      </c>
      <c r="Q290" s="103">
        <v>3.014881835E9</v>
      </c>
      <c r="R290" s="93" t="s">
        <v>281</v>
      </c>
      <c r="S290" s="93" t="s">
        <v>282</v>
      </c>
      <c r="T290" s="103" t="s">
        <v>183</v>
      </c>
      <c r="U290" s="92" t="s">
        <v>233</v>
      </c>
      <c r="V290" s="103" t="s">
        <v>157</v>
      </c>
      <c r="W290" s="88">
        <v>1.0</v>
      </c>
      <c r="X290" s="87" t="s">
        <v>158</v>
      </c>
      <c r="Y290" s="129" t="s">
        <v>283</v>
      </c>
      <c r="Z290" s="130" t="s">
        <v>284</v>
      </c>
      <c r="AA290" s="87" t="s">
        <v>3544</v>
      </c>
      <c r="AB290" s="94" t="s">
        <v>130</v>
      </c>
      <c r="AC290" s="130" t="s">
        <v>161</v>
      </c>
      <c r="AD290" s="87" t="s">
        <v>3545</v>
      </c>
      <c r="AE290" s="95" t="s">
        <v>286</v>
      </c>
      <c r="AF290" s="131" t="s">
        <v>287</v>
      </c>
      <c r="AG290" s="143">
        <v>629.0</v>
      </c>
      <c r="AH290" s="199">
        <v>4.094E7</v>
      </c>
      <c r="AI290" s="201">
        <v>44420.0</v>
      </c>
      <c r="AJ290" s="100">
        <v>60605.0</v>
      </c>
      <c r="AK290" s="101">
        <v>44425.0</v>
      </c>
      <c r="AL290" s="101">
        <v>44426.0</v>
      </c>
      <c r="AM290" s="101">
        <v>44561.0</v>
      </c>
      <c r="AN290" s="94">
        <v>4.0</v>
      </c>
      <c r="AO290" s="87">
        <v>14.0</v>
      </c>
      <c r="AP290" s="87" t="str">
        <f t="shared" si="43"/>
        <v>134</v>
      </c>
      <c r="AQ290" s="87" t="s">
        <v>3464</v>
      </c>
      <c r="AR290" s="104">
        <v>3.9753333E7</v>
      </c>
      <c r="AS290" s="104">
        <v>8900000.0</v>
      </c>
      <c r="AT290" s="106">
        <v>875.0</v>
      </c>
      <c r="AU290" s="104">
        <v>3.9753333E7</v>
      </c>
      <c r="AV290" s="208">
        <v>44426.0</v>
      </c>
      <c r="AW290" s="108" t="s">
        <v>3546</v>
      </c>
      <c r="AX290" s="84"/>
      <c r="AY290" s="84"/>
      <c r="AZ290" s="84"/>
      <c r="BA290" s="84"/>
      <c r="BB290" s="84"/>
      <c r="BC290" s="84"/>
      <c r="BD290" s="84"/>
      <c r="BE290" s="84"/>
      <c r="BF290" s="84"/>
      <c r="BG290" s="84"/>
      <c r="BH290" s="84"/>
      <c r="BI290" s="84"/>
      <c r="BJ290" s="84"/>
      <c r="BK290" s="84"/>
      <c r="BL290" s="84"/>
      <c r="BM290" s="84"/>
      <c r="BN290" s="84"/>
      <c r="BO290" s="84"/>
      <c r="BP290" s="84"/>
      <c r="BQ290" s="84"/>
      <c r="BR290" s="84"/>
      <c r="BS290" s="84"/>
      <c r="BT290" s="84"/>
      <c r="BU290" s="132" t="s">
        <v>168</v>
      </c>
      <c r="BV290" s="133">
        <v>44561.0</v>
      </c>
      <c r="BW290" s="132">
        <v>64640.0</v>
      </c>
      <c r="BX290" s="134">
        <v>2966667.0</v>
      </c>
      <c r="BY290" s="132">
        <v>1024.0</v>
      </c>
      <c r="BZ290" s="132">
        <v>1200.0</v>
      </c>
      <c r="CA290" s="132">
        <v>10.0</v>
      </c>
      <c r="CB290" s="133">
        <v>44571.0</v>
      </c>
      <c r="CC290" s="114" t="str">
        <f t="shared" si="1"/>
        <v>$ 39,753,333</v>
      </c>
      <c r="CD290" s="115" t="str">
        <f t="shared" si="37"/>
        <v>139</v>
      </c>
      <c r="CE290" s="84"/>
      <c r="CF290" s="141">
        <v>44571.0</v>
      </c>
      <c r="CG290" s="130" t="s">
        <v>169</v>
      </c>
      <c r="CH290" s="103" t="s">
        <v>170</v>
      </c>
      <c r="CI290" s="118" t="s">
        <v>171</v>
      </c>
      <c r="CJ290" s="84"/>
      <c r="CK290" s="84"/>
      <c r="CL290" s="101">
        <v>44425.0</v>
      </c>
      <c r="CM290" s="101">
        <v>44426.0</v>
      </c>
      <c r="CN290" s="119" t="s">
        <v>3547</v>
      </c>
      <c r="CO290" s="120" t="s">
        <v>3548</v>
      </c>
      <c r="CP290" s="121" t="s">
        <v>608</v>
      </c>
      <c r="CQ290" s="89"/>
      <c r="CR290" s="108"/>
      <c r="CS290" s="89"/>
      <c r="CT290" s="102"/>
      <c r="CU290" s="84"/>
      <c r="CV290" s="84"/>
      <c r="CW290" s="84"/>
      <c r="CX290" s="84"/>
      <c r="CY290" s="123" t="s">
        <v>175</v>
      </c>
      <c r="CZ290" s="103" t="s">
        <v>143</v>
      </c>
      <c r="DA290" s="103" t="s">
        <v>205</v>
      </c>
      <c r="DB290" s="84"/>
      <c r="DC290" s="103" t="s">
        <v>120</v>
      </c>
      <c r="DD290" s="84"/>
      <c r="DE290" s="84"/>
      <c r="DF290" s="84"/>
      <c r="DG290" s="84"/>
      <c r="DH290" s="52"/>
      <c r="DI290" s="52"/>
      <c r="DJ290" s="52"/>
      <c r="DK290" s="52"/>
      <c r="DL290" s="52"/>
      <c r="DM290" s="52"/>
    </row>
    <row r="291" ht="25.5" customHeight="1">
      <c r="A291" s="124">
        <v>289.0</v>
      </c>
      <c r="B291" s="86" t="s">
        <v>120</v>
      </c>
      <c r="C291" s="87" t="s">
        <v>3549</v>
      </c>
      <c r="D291" s="88" t="s">
        <v>3550</v>
      </c>
      <c r="E291" s="89" t="s">
        <v>123</v>
      </c>
      <c r="F291" s="89" t="s">
        <v>124</v>
      </c>
      <c r="G291" s="90">
        <v>1.022960845E9</v>
      </c>
      <c r="H291" s="90">
        <v>6.0</v>
      </c>
      <c r="I291" s="89" t="s">
        <v>125</v>
      </c>
      <c r="J291" s="137">
        <v>33013.0</v>
      </c>
      <c r="K291" s="138">
        <v>20.0</v>
      </c>
      <c r="L291" s="139">
        <v>5.0</v>
      </c>
      <c r="M291" s="139">
        <v>1990.0</v>
      </c>
      <c r="N291" s="127" t="s">
        <v>198</v>
      </c>
      <c r="O291" s="87" t="s">
        <v>3551</v>
      </c>
      <c r="P291" s="92" t="s">
        <v>127</v>
      </c>
      <c r="Q291" s="103">
        <v>3.123450757E9</v>
      </c>
      <c r="R291" s="93" t="s">
        <v>3552</v>
      </c>
      <c r="S291" s="93" t="s">
        <v>3552</v>
      </c>
      <c r="T291" s="103" t="s">
        <v>183</v>
      </c>
      <c r="U291" s="92" t="s">
        <v>156</v>
      </c>
      <c r="V291" s="103" t="s">
        <v>157</v>
      </c>
      <c r="W291" s="88">
        <v>2.0</v>
      </c>
      <c r="X291" s="87" t="s">
        <v>158</v>
      </c>
      <c r="Y291" s="87" t="s">
        <v>3553</v>
      </c>
      <c r="Z291" s="130" t="s">
        <v>866</v>
      </c>
      <c r="AA291" s="87" t="s">
        <v>3554</v>
      </c>
      <c r="AB291" s="94" t="s">
        <v>130</v>
      </c>
      <c r="AC291" s="130" t="s">
        <v>161</v>
      </c>
      <c r="AD291" s="87" t="s">
        <v>3555</v>
      </c>
      <c r="AE291" s="95" t="s">
        <v>869</v>
      </c>
      <c r="AF291" s="131" t="s">
        <v>870</v>
      </c>
      <c r="AG291" s="143">
        <v>628.0</v>
      </c>
      <c r="AH291" s="199">
        <v>2.1381495E7</v>
      </c>
      <c r="AI291" s="201">
        <v>44420.0</v>
      </c>
      <c r="AJ291" s="100">
        <v>60798.0</v>
      </c>
      <c r="AK291" s="101">
        <v>44427.0</v>
      </c>
      <c r="AL291" s="101">
        <v>44431.0</v>
      </c>
      <c r="AM291" s="101">
        <v>44561.0</v>
      </c>
      <c r="AN291" s="94">
        <v>4.0</v>
      </c>
      <c r="AO291" s="87">
        <v>9.0</v>
      </c>
      <c r="AP291" s="87" t="str">
        <f t="shared" si="43"/>
        <v>129</v>
      </c>
      <c r="AQ291" s="87" t="s">
        <v>3556</v>
      </c>
      <c r="AR291" s="104">
        <v>2.0451864E7</v>
      </c>
      <c r="AS291" s="104">
        <v>4648151.0</v>
      </c>
      <c r="AT291" s="106">
        <v>877.0</v>
      </c>
      <c r="AU291" s="104">
        <v>2.0451864E7</v>
      </c>
      <c r="AV291" s="208">
        <v>44428.0</v>
      </c>
      <c r="AW291" s="108" t="s">
        <v>3557</v>
      </c>
      <c r="AX291" s="84"/>
      <c r="AY291" s="84"/>
      <c r="AZ291" s="84"/>
      <c r="BA291" s="84"/>
      <c r="BB291" s="84"/>
      <c r="BC291" s="84"/>
      <c r="BD291" s="84"/>
      <c r="BE291" s="84"/>
      <c r="BF291" s="84"/>
      <c r="BG291" s="84"/>
      <c r="BH291" s="84"/>
      <c r="BI291" s="84"/>
      <c r="BJ291" s="84"/>
      <c r="BK291" s="84"/>
      <c r="BL291" s="84"/>
      <c r="BM291" s="84"/>
      <c r="BN291" s="84"/>
      <c r="BO291" s="84"/>
      <c r="BP291" s="84"/>
      <c r="BQ291" s="84"/>
      <c r="BR291" s="84"/>
      <c r="BS291" s="84"/>
      <c r="BT291" s="84"/>
      <c r="BU291" s="132"/>
      <c r="BV291" s="133"/>
      <c r="BW291" s="132"/>
      <c r="BX291" s="134"/>
      <c r="BY291" s="132"/>
      <c r="BZ291" s="132"/>
      <c r="CA291" s="132"/>
      <c r="CB291" s="133"/>
      <c r="CC291" s="114" t="str">
        <f t="shared" si="1"/>
        <v>$ 20,451,864</v>
      </c>
      <c r="CD291" s="115" t="str">
        <f t="shared" si="37"/>
        <v>300</v>
      </c>
      <c r="CE291" s="84"/>
      <c r="CF291" s="101">
        <v>44561.0</v>
      </c>
      <c r="CG291" s="130" t="s">
        <v>136</v>
      </c>
      <c r="CH291" s="103" t="s">
        <v>873</v>
      </c>
      <c r="CI291" s="118" t="s">
        <v>874</v>
      </c>
      <c r="CJ291" s="84"/>
      <c r="CK291" s="84"/>
      <c r="CL291" s="101">
        <v>44427.0</v>
      </c>
      <c r="CM291" s="101">
        <v>44431.0</v>
      </c>
      <c r="CN291" s="119" t="s">
        <v>3558</v>
      </c>
      <c r="CO291" s="120" t="s">
        <v>3559</v>
      </c>
      <c r="CP291" s="121" t="s">
        <v>294</v>
      </c>
      <c r="CQ291" s="89"/>
      <c r="CR291" s="108"/>
      <c r="CS291" s="89"/>
      <c r="CT291" s="102"/>
      <c r="CU291" s="84"/>
      <c r="CV291" s="84"/>
      <c r="CW291" s="84"/>
      <c r="CX291" s="84"/>
      <c r="CY291" s="123" t="s">
        <v>175</v>
      </c>
      <c r="CZ291" s="103" t="s">
        <v>143</v>
      </c>
      <c r="DA291" s="103" t="s">
        <v>205</v>
      </c>
      <c r="DB291" s="84"/>
      <c r="DC291" s="123" t="s">
        <v>146</v>
      </c>
      <c r="DD291" s="84"/>
      <c r="DE291" s="84"/>
      <c r="DF291" s="84"/>
      <c r="DG291" s="84"/>
      <c r="DH291" s="52"/>
      <c r="DI291" s="52"/>
      <c r="DJ291" s="52"/>
      <c r="DK291" s="52"/>
      <c r="DL291" s="52"/>
      <c r="DM291" s="52"/>
    </row>
    <row r="292" ht="25.5" customHeight="1">
      <c r="A292" s="124">
        <v>290.0</v>
      </c>
      <c r="B292" s="86" t="s">
        <v>120</v>
      </c>
      <c r="C292" s="87" t="s">
        <v>3560</v>
      </c>
      <c r="D292" s="88" t="s">
        <v>3561</v>
      </c>
      <c r="E292" s="89" t="s">
        <v>123</v>
      </c>
      <c r="F292" s="89" t="s">
        <v>124</v>
      </c>
      <c r="G292" s="90">
        <v>1.074131164E9</v>
      </c>
      <c r="H292" s="90">
        <v>1.0</v>
      </c>
      <c r="I292" s="89" t="s">
        <v>125</v>
      </c>
      <c r="J292" s="137">
        <v>32750.0</v>
      </c>
      <c r="K292" s="138">
        <v>30.0</v>
      </c>
      <c r="L292" s="139">
        <v>8.0</v>
      </c>
      <c r="M292" s="139">
        <v>1989.0</v>
      </c>
      <c r="N292" s="127" t="s">
        <v>3562</v>
      </c>
      <c r="O292" s="87" t="s">
        <v>3563</v>
      </c>
      <c r="P292" s="92" t="s">
        <v>127</v>
      </c>
      <c r="Q292" s="103">
        <v>3.125383724E9</v>
      </c>
      <c r="R292" s="93" t="s">
        <v>3564</v>
      </c>
      <c r="S292" s="176" t="s">
        <v>3565</v>
      </c>
      <c r="T292" s="103" t="s">
        <v>183</v>
      </c>
      <c r="U292" s="92" t="s">
        <v>184</v>
      </c>
      <c r="V292" s="103" t="s">
        <v>157</v>
      </c>
      <c r="W292" s="88">
        <v>1.0</v>
      </c>
      <c r="X292" s="87" t="s">
        <v>464</v>
      </c>
      <c r="Y292" s="87" t="s">
        <v>3566</v>
      </c>
      <c r="Z292" s="130" t="s">
        <v>160</v>
      </c>
      <c r="AA292" s="87" t="s">
        <v>3567</v>
      </c>
      <c r="AB292" s="94" t="s">
        <v>130</v>
      </c>
      <c r="AC292" s="130" t="s">
        <v>161</v>
      </c>
      <c r="AD292" s="87" t="s">
        <v>3568</v>
      </c>
      <c r="AE292" s="95" t="s">
        <v>869</v>
      </c>
      <c r="AF292" s="131" t="s">
        <v>870</v>
      </c>
      <c r="AG292" s="143">
        <v>633.0</v>
      </c>
      <c r="AH292" s="199">
        <v>5.287622E7</v>
      </c>
      <c r="AI292" s="201">
        <v>44432.0</v>
      </c>
      <c r="AJ292" s="100">
        <v>60696.0</v>
      </c>
      <c r="AK292" s="101">
        <v>44432.0</v>
      </c>
      <c r="AL292" s="101">
        <v>44435.0</v>
      </c>
      <c r="AM292" s="101">
        <v>44737.0</v>
      </c>
      <c r="AN292" s="94">
        <v>10.0</v>
      </c>
      <c r="AO292" s="87">
        <v>0.0</v>
      </c>
      <c r="AP292" s="87" t="str">
        <f t="shared" si="43"/>
        <v>300</v>
      </c>
      <c r="AQ292" s="87" t="s">
        <v>165</v>
      </c>
      <c r="AR292" s="104">
        <v>2.643811E7</v>
      </c>
      <c r="AS292" s="104">
        <v>2643811.0</v>
      </c>
      <c r="AT292" s="106">
        <v>878.0</v>
      </c>
      <c r="AU292" s="104">
        <v>2.643811E7</v>
      </c>
      <c r="AV292" s="208">
        <v>44435.0</v>
      </c>
      <c r="AW292" s="108" t="s">
        <v>3569</v>
      </c>
      <c r="AX292" s="84"/>
      <c r="AY292" s="84"/>
      <c r="AZ292" s="84"/>
      <c r="BA292" s="84"/>
      <c r="BB292" s="84"/>
      <c r="BC292" s="84"/>
      <c r="BD292" s="84"/>
      <c r="BE292" s="84"/>
      <c r="BF292" s="84"/>
      <c r="BG292" s="84"/>
      <c r="BH292" s="84"/>
      <c r="BI292" s="84"/>
      <c r="BJ292" s="84"/>
      <c r="BK292" s="84"/>
      <c r="BL292" s="84"/>
      <c r="BM292" s="84"/>
      <c r="BN292" s="84"/>
      <c r="BO292" s="84"/>
      <c r="BP292" s="84"/>
      <c r="BQ292" s="84"/>
      <c r="BR292" s="84"/>
      <c r="BS292" s="84"/>
      <c r="BT292" s="84"/>
      <c r="BU292" s="132"/>
      <c r="BV292" s="133"/>
      <c r="BW292" s="132"/>
      <c r="BX292" s="134"/>
      <c r="BY292" s="132"/>
      <c r="BZ292" s="132"/>
      <c r="CA292" s="132"/>
      <c r="CB292" s="133"/>
      <c r="CC292" s="114" t="str">
        <f t="shared" si="1"/>
        <v>$ 26,438,110</v>
      </c>
      <c r="CD292" s="115" t="str">
        <f t="shared" si="37"/>
        <v>120</v>
      </c>
      <c r="CE292" s="84"/>
      <c r="CF292" s="101">
        <v>44737.0</v>
      </c>
      <c r="CG292" s="130" t="s">
        <v>169</v>
      </c>
      <c r="CH292" s="103" t="s">
        <v>160</v>
      </c>
      <c r="CI292" s="118" t="s">
        <v>3570</v>
      </c>
      <c r="CJ292" s="84"/>
      <c r="CK292" s="84"/>
      <c r="CL292" s="101">
        <v>44432.0</v>
      </c>
      <c r="CM292" s="101">
        <v>44435.0</v>
      </c>
      <c r="CN292" s="119" t="s">
        <v>3571</v>
      </c>
      <c r="CO292" s="120" t="s">
        <v>3572</v>
      </c>
      <c r="CP292" s="121" t="s">
        <v>294</v>
      </c>
      <c r="CQ292" s="89"/>
      <c r="CR292" s="108"/>
      <c r="CS292" s="89"/>
      <c r="CT292" s="102"/>
      <c r="CU292" s="84"/>
      <c r="CV292" s="84"/>
      <c r="CW292" s="84"/>
      <c r="CX292" s="84"/>
      <c r="CY292" s="123" t="s">
        <v>175</v>
      </c>
      <c r="CZ292" s="103" t="s">
        <v>143</v>
      </c>
      <c r="DA292" s="103" t="s">
        <v>3353</v>
      </c>
      <c r="DB292" s="84"/>
      <c r="DC292" s="123" t="s">
        <v>146</v>
      </c>
      <c r="DD292" s="84"/>
      <c r="DE292" s="84"/>
      <c r="DF292" s="84"/>
      <c r="DG292" s="84"/>
      <c r="DH292" s="52"/>
      <c r="DI292" s="52"/>
      <c r="DJ292" s="52"/>
      <c r="DK292" s="52"/>
      <c r="DL292" s="52"/>
      <c r="DM292" s="52"/>
    </row>
    <row r="293" ht="25.5" customHeight="1">
      <c r="A293" s="124">
        <v>291.0</v>
      </c>
      <c r="B293" s="86" t="s">
        <v>120</v>
      </c>
      <c r="C293" s="87" t="s">
        <v>3573</v>
      </c>
      <c r="D293" s="88" t="s">
        <v>3574</v>
      </c>
      <c r="E293" s="89" t="s">
        <v>123</v>
      </c>
      <c r="F293" s="89" t="s">
        <v>124</v>
      </c>
      <c r="G293" s="90">
        <v>5.3081618E7</v>
      </c>
      <c r="H293" s="90">
        <v>0.0</v>
      </c>
      <c r="I293" s="89" t="s">
        <v>125</v>
      </c>
      <c r="J293" s="137">
        <v>31021.0</v>
      </c>
      <c r="K293" s="138">
        <v>5.0</v>
      </c>
      <c r="L293" s="139">
        <v>12.0</v>
      </c>
      <c r="M293" s="139">
        <v>1984.0</v>
      </c>
      <c r="N293" s="127" t="s">
        <v>198</v>
      </c>
      <c r="O293" s="87" t="s">
        <v>3575</v>
      </c>
      <c r="P293" s="92" t="s">
        <v>180</v>
      </c>
      <c r="Q293" s="103">
        <v>3.115218807E9</v>
      </c>
      <c r="R293" s="93" t="s">
        <v>3576</v>
      </c>
      <c r="S293" s="176" t="s">
        <v>1294</v>
      </c>
      <c r="T293" s="103" t="s">
        <v>3577</v>
      </c>
      <c r="U293" s="92" t="s">
        <v>156</v>
      </c>
      <c r="V293" s="103" t="s">
        <v>157</v>
      </c>
      <c r="W293" s="88">
        <v>3.0</v>
      </c>
      <c r="X293" s="87" t="s">
        <v>158</v>
      </c>
      <c r="Y293" s="87" t="s">
        <v>2195</v>
      </c>
      <c r="Z293" s="130" t="s">
        <v>448</v>
      </c>
      <c r="AA293" s="155" t="s">
        <v>3578</v>
      </c>
      <c r="AB293" s="94" t="s">
        <v>130</v>
      </c>
      <c r="AC293" s="130" t="s">
        <v>161</v>
      </c>
      <c r="AD293" s="87" t="s">
        <v>3579</v>
      </c>
      <c r="AE293" s="95" t="s">
        <v>451</v>
      </c>
      <c r="AF293" s="131" t="s">
        <v>452</v>
      </c>
      <c r="AG293" s="143">
        <v>612.0</v>
      </c>
      <c r="AH293" s="199">
        <v>2.4735E7</v>
      </c>
      <c r="AI293" s="201">
        <v>44386.0</v>
      </c>
      <c r="AJ293" s="100">
        <v>59889.0</v>
      </c>
      <c r="AK293" s="101">
        <v>44435.0</v>
      </c>
      <c r="AL293" s="101">
        <v>44440.0</v>
      </c>
      <c r="AM293" s="101">
        <v>44561.0</v>
      </c>
      <c r="AN293" s="94">
        <v>4.0</v>
      </c>
      <c r="AO293" s="87">
        <v>0.0</v>
      </c>
      <c r="AP293" s="87" t="str">
        <f t="shared" si="43"/>
        <v>120</v>
      </c>
      <c r="AQ293" s="87" t="s">
        <v>3580</v>
      </c>
      <c r="AR293" s="209">
        <v>1.7751E7</v>
      </c>
      <c r="AS293" s="104">
        <v>4365000.0</v>
      </c>
      <c r="AT293" s="106">
        <v>880.0</v>
      </c>
      <c r="AU293" s="104">
        <v>1.7751E7</v>
      </c>
      <c r="AV293" s="208">
        <v>44439.0</v>
      </c>
      <c r="AW293" s="108" t="s">
        <v>3581</v>
      </c>
      <c r="AX293" s="84"/>
      <c r="AY293" s="84"/>
      <c r="AZ293" s="84"/>
      <c r="BA293" s="84"/>
      <c r="BB293" s="84"/>
      <c r="BC293" s="84"/>
      <c r="BD293" s="84"/>
      <c r="BE293" s="84"/>
      <c r="BF293" s="84"/>
      <c r="BG293" s="84"/>
      <c r="BH293" s="84"/>
      <c r="BI293" s="84"/>
      <c r="BJ293" s="84"/>
      <c r="BK293" s="84"/>
      <c r="BL293" s="84"/>
      <c r="BM293" s="84"/>
      <c r="BN293" s="84"/>
      <c r="BO293" s="84"/>
      <c r="BP293" s="84"/>
      <c r="BQ293" s="84"/>
      <c r="BR293" s="84"/>
      <c r="BS293" s="84"/>
      <c r="BT293" s="84"/>
      <c r="BU293" s="132"/>
      <c r="BV293" s="133"/>
      <c r="BW293" s="132"/>
      <c r="BX293" s="134"/>
      <c r="BY293" s="132"/>
      <c r="BZ293" s="132"/>
      <c r="CA293" s="132"/>
      <c r="CB293" s="133"/>
      <c r="CC293" s="114" t="str">
        <f t="shared" si="1"/>
        <v>$ 17,751,000</v>
      </c>
      <c r="CD293" s="115" t="str">
        <f t="shared" si="37"/>
        <v>300</v>
      </c>
      <c r="CE293" s="84"/>
      <c r="CF293" s="101">
        <v>44561.0</v>
      </c>
      <c r="CG293" s="117" t="s">
        <v>136</v>
      </c>
      <c r="CH293" s="103" t="s">
        <v>448</v>
      </c>
      <c r="CI293" s="118" t="s">
        <v>455</v>
      </c>
      <c r="CJ293" s="84"/>
      <c r="CK293" s="84"/>
      <c r="CL293" s="101">
        <v>44435.0</v>
      </c>
      <c r="CM293" s="101">
        <v>44440.0</v>
      </c>
      <c r="CN293" s="119" t="s">
        <v>3582</v>
      </c>
      <c r="CO293" s="120" t="s">
        <v>3583</v>
      </c>
      <c r="CP293" s="121" t="s">
        <v>3341</v>
      </c>
      <c r="CQ293" s="89"/>
      <c r="CR293" s="108"/>
      <c r="CS293" s="89"/>
      <c r="CT293" s="102"/>
      <c r="CU293" s="84"/>
      <c r="CV293" s="84"/>
      <c r="CW293" s="84"/>
      <c r="CX293" s="84"/>
      <c r="CY293" s="123" t="s">
        <v>175</v>
      </c>
      <c r="CZ293" s="103" t="s">
        <v>143</v>
      </c>
      <c r="DA293" s="103" t="s">
        <v>3353</v>
      </c>
      <c r="DB293" s="84"/>
      <c r="DC293" s="123" t="s">
        <v>146</v>
      </c>
      <c r="DD293" s="84"/>
      <c r="DE293" s="84"/>
      <c r="DF293" s="84"/>
      <c r="DG293" s="84"/>
      <c r="DH293" s="52"/>
      <c r="DI293" s="52"/>
      <c r="DJ293" s="52"/>
      <c r="DK293" s="52"/>
      <c r="DL293" s="52"/>
      <c r="DM293" s="52"/>
    </row>
    <row r="294" ht="25.5" customHeight="1">
      <c r="A294" s="124">
        <v>292.0</v>
      </c>
      <c r="B294" s="86" t="s">
        <v>120</v>
      </c>
      <c r="C294" s="87" t="s">
        <v>3584</v>
      </c>
      <c r="D294" s="88" t="s">
        <v>3585</v>
      </c>
      <c r="E294" s="89" t="s">
        <v>123</v>
      </c>
      <c r="F294" s="89" t="s">
        <v>124</v>
      </c>
      <c r="G294" s="90">
        <v>1.115063008E9</v>
      </c>
      <c r="H294" s="90">
        <v>7.0</v>
      </c>
      <c r="I294" s="89" t="s">
        <v>149</v>
      </c>
      <c r="J294" s="137">
        <v>31046.0</v>
      </c>
      <c r="K294" s="138">
        <v>30.0</v>
      </c>
      <c r="L294" s="139">
        <v>12.0</v>
      </c>
      <c r="M294" s="139">
        <v>1984.0</v>
      </c>
      <c r="N294" s="127" t="s">
        <v>3586</v>
      </c>
      <c r="O294" s="87" t="s">
        <v>3587</v>
      </c>
      <c r="P294" s="92" t="s">
        <v>200</v>
      </c>
      <c r="Q294" s="103">
        <v>3.228669809E9</v>
      </c>
      <c r="R294" s="93" t="s">
        <v>3588</v>
      </c>
      <c r="S294" s="84"/>
      <c r="T294" s="103" t="s">
        <v>803</v>
      </c>
      <c r="U294" s="92" t="s">
        <v>156</v>
      </c>
      <c r="V294" s="103" t="s">
        <v>157</v>
      </c>
      <c r="W294" s="88">
        <v>1.0</v>
      </c>
      <c r="X294" s="87" t="s">
        <v>158</v>
      </c>
      <c r="Y294" s="87" t="s">
        <v>3589</v>
      </c>
      <c r="Z294" s="130" t="s">
        <v>160</v>
      </c>
      <c r="AA294" s="87" t="s">
        <v>3590</v>
      </c>
      <c r="AB294" s="94" t="s">
        <v>130</v>
      </c>
      <c r="AC294" s="130" t="s">
        <v>161</v>
      </c>
      <c r="AD294" s="87" t="s">
        <v>3591</v>
      </c>
      <c r="AE294" s="95" t="s">
        <v>869</v>
      </c>
      <c r="AF294" s="131" t="s">
        <v>870</v>
      </c>
      <c r="AG294" s="143">
        <v>634.0</v>
      </c>
      <c r="AH294" s="199">
        <v>4.5E7</v>
      </c>
      <c r="AI294" s="201">
        <v>44432.0</v>
      </c>
      <c r="AJ294" s="100">
        <v>60689.0</v>
      </c>
      <c r="AK294" s="101">
        <v>44435.0</v>
      </c>
      <c r="AL294" s="101">
        <v>44440.0</v>
      </c>
      <c r="AM294" s="101">
        <v>44742.0</v>
      </c>
      <c r="AN294" s="94">
        <v>10.0</v>
      </c>
      <c r="AO294" s="87">
        <v>0.0</v>
      </c>
      <c r="AP294" s="87" t="str">
        <f>(10*30)</f>
        <v>300</v>
      </c>
      <c r="AQ294" s="87" t="s">
        <v>165</v>
      </c>
      <c r="AR294" s="209">
        <v>4.5E7</v>
      </c>
      <c r="AS294" s="104">
        <v>4500000.0</v>
      </c>
      <c r="AT294" s="106">
        <v>881.0</v>
      </c>
      <c r="AU294" s="104">
        <v>4.5E7</v>
      </c>
      <c r="AV294" s="208">
        <v>44439.0</v>
      </c>
      <c r="AW294" s="108" t="s">
        <v>3592</v>
      </c>
      <c r="AX294" s="84"/>
      <c r="AY294" s="84"/>
      <c r="AZ294" s="84"/>
      <c r="BA294" s="84"/>
      <c r="BB294" s="84"/>
      <c r="BC294" s="84"/>
      <c r="BD294" s="84"/>
      <c r="BE294" s="84"/>
      <c r="BF294" s="84"/>
      <c r="BG294" s="84"/>
      <c r="BH294" s="84"/>
      <c r="BI294" s="84"/>
      <c r="BJ294" s="84"/>
      <c r="BK294" s="84"/>
      <c r="BL294" s="84"/>
      <c r="BM294" s="84"/>
      <c r="BN294" s="84"/>
      <c r="BO294" s="84"/>
      <c r="BP294" s="84"/>
      <c r="BQ294" s="84"/>
      <c r="BR294" s="84"/>
      <c r="BS294" s="84"/>
      <c r="BT294" s="84"/>
      <c r="BU294" s="132"/>
      <c r="BV294" s="133"/>
      <c r="BW294" s="132"/>
      <c r="BX294" s="134"/>
      <c r="BY294" s="132"/>
      <c r="BZ294" s="132"/>
      <c r="CA294" s="132"/>
      <c r="CB294" s="133"/>
      <c r="CC294" s="114" t="str">
        <f t="shared" si="1"/>
        <v>$ 45,000,000</v>
      </c>
      <c r="CD294" s="115" t="str">
        <f t="shared" si="37"/>
        <v>132</v>
      </c>
      <c r="CE294" s="84"/>
      <c r="CF294" s="101">
        <v>44742.0</v>
      </c>
      <c r="CG294" s="130" t="s">
        <v>169</v>
      </c>
      <c r="CH294" s="103" t="s">
        <v>160</v>
      </c>
      <c r="CI294" s="118" t="s">
        <v>356</v>
      </c>
      <c r="CJ294" s="84"/>
      <c r="CK294" s="84"/>
      <c r="CL294" s="101">
        <v>44435.0</v>
      </c>
      <c r="CM294" s="101">
        <v>44440.0</v>
      </c>
      <c r="CN294" s="119" t="s">
        <v>3593</v>
      </c>
      <c r="CO294" s="120" t="s">
        <v>3594</v>
      </c>
      <c r="CP294" s="121" t="s">
        <v>3341</v>
      </c>
      <c r="CQ294" s="89"/>
      <c r="CR294" s="108"/>
      <c r="CS294" s="89"/>
      <c r="CT294" s="102"/>
      <c r="CU294" s="84"/>
      <c r="CV294" s="84"/>
      <c r="CW294" s="84"/>
      <c r="CX294" s="84"/>
      <c r="CY294" s="123" t="s">
        <v>175</v>
      </c>
      <c r="CZ294" s="103" t="s">
        <v>143</v>
      </c>
      <c r="DA294" s="103" t="s">
        <v>3353</v>
      </c>
      <c r="DB294" s="84"/>
      <c r="DC294" s="123" t="s">
        <v>146</v>
      </c>
      <c r="DD294" s="84"/>
      <c r="DE294" s="84"/>
      <c r="DF294" s="84"/>
      <c r="DG294" s="84"/>
      <c r="DH294" s="52"/>
      <c r="DI294" s="52"/>
      <c r="DJ294" s="52"/>
      <c r="DK294" s="52"/>
      <c r="DL294" s="52"/>
      <c r="DM294" s="52"/>
    </row>
    <row r="295" ht="25.5" customHeight="1">
      <c r="A295" s="85">
        <v>293.0</v>
      </c>
      <c r="B295" s="86" t="s">
        <v>120</v>
      </c>
      <c r="C295" s="87" t="s">
        <v>3595</v>
      </c>
      <c r="D295" s="88" t="s">
        <v>122</v>
      </c>
      <c r="E295" s="89" t="s">
        <v>123</v>
      </c>
      <c r="F295" s="89" t="s">
        <v>124</v>
      </c>
      <c r="G295" s="90">
        <v>2.1073946E7</v>
      </c>
      <c r="H295" s="90">
        <v>1.0</v>
      </c>
      <c r="I295" s="89" t="s">
        <v>120</v>
      </c>
      <c r="J295" s="89" t="s">
        <v>120</v>
      </c>
      <c r="K295" s="89" t="s">
        <v>120</v>
      </c>
      <c r="L295" s="89" t="s">
        <v>120</v>
      </c>
      <c r="M295" s="89" t="s">
        <v>120</v>
      </c>
      <c r="N295" s="89" t="s">
        <v>120</v>
      </c>
      <c r="O295" s="87" t="s">
        <v>3596</v>
      </c>
      <c r="P295" s="92" t="s">
        <v>120</v>
      </c>
      <c r="Q295" s="103">
        <v>3.222294679E9</v>
      </c>
      <c r="R295" s="89" t="s">
        <v>120</v>
      </c>
      <c r="S295" s="89" t="s">
        <v>120</v>
      </c>
      <c r="T295" s="88" t="s">
        <v>120</v>
      </c>
      <c r="U295" s="88" t="s">
        <v>120</v>
      </c>
      <c r="V295" s="88" t="s">
        <v>120</v>
      </c>
      <c r="W295" s="89" t="s">
        <v>120</v>
      </c>
      <c r="X295" s="87" t="s">
        <v>120</v>
      </c>
      <c r="Y295" s="87" t="s">
        <v>120</v>
      </c>
      <c r="Z295" s="89" t="s">
        <v>129</v>
      </c>
      <c r="AA295" s="87" t="s">
        <v>3595</v>
      </c>
      <c r="AB295" s="94" t="s">
        <v>130</v>
      </c>
      <c r="AC295" s="94" t="s">
        <v>129</v>
      </c>
      <c r="AD295" s="87" t="s">
        <v>3597</v>
      </c>
      <c r="AE295" s="95" t="s">
        <v>132</v>
      </c>
      <c r="AF295" s="96" t="s">
        <v>133</v>
      </c>
      <c r="AG295" s="143">
        <v>641.0</v>
      </c>
      <c r="AH295" s="199">
        <v>8325000.0</v>
      </c>
      <c r="AI295" s="201">
        <v>44434.0</v>
      </c>
      <c r="AJ295" s="100">
        <v>61544.0</v>
      </c>
      <c r="AK295" s="101">
        <v>44435.0</v>
      </c>
      <c r="AL295" s="101">
        <v>44438.0</v>
      </c>
      <c r="AM295" s="101">
        <v>44572.0</v>
      </c>
      <c r="AN295" s="94">
        <v>4.0</v>
      </c>
      <c r="AO295" s="87">
        <v>12.0</v>
      </c>
      <c r="AP295" s="87" t="str">
        <f t="shared" ref="AP295:AP297" si="44">(AN295*30)+AO295</f>
        <v>132</v>
      </c>
      <c r="AQ295" s="87" t="s">
        <v>3598</v>
      </c>
      <c r="AR295" s="104">
        <v>8325000.0</v>
      </c>
      <c r="AS295" s="104">
        <v>1850000.0</v>
      </c>
      <c r="AT295" s="106">
        <v>879.0</v>
      </c>
      <c r="AU295" s="104">
        <v>8325000.0</v>
      </c>
      <c r="AV295" s="208">
        <v>44436.0</v>
      </c>
      <c r="AW295" s="108" t="s">
        <v>3599</v>
      </c>
      <c r="AX295" s="84"/>
      <c r="AY295" s="84"/>
      <c r="AZ295" s="84"/>
      <c r="BA295" s="84"/>
      <c r="BB295" s="84"/>
      <c r="BC295" s="84"/>
      <c r="BD295" s="84"/>
      <c r="BE295" s="84"/>
      <c r="BF295" s="84"/>
      <c r="BG295" s="84"/>
      <c r="BH295" s="84"/>
      <c r="BI295" s="84"/>
      <c r="BJ295" s="84"/>
      <c r="BK295" s="84"/>
      <c r="BL295" s="84"/>
      <c r="BM295" s="84"/>
      <c r="BN295" s="84"/>
      <c r="BO295" s="84"/>
      <c r="BP295" s="84"/>
      <c r="BQ295" s="84"/>
      <c r="BR295" s="84"/>
      <c r="BS295" s="84"/>
      <c r="BT295" s="84"/>
      <c r="BU295" s="132"/>
      <c r="BV295" s="133"/>
      <c r="BW295" s="132"/>
      <c r="BX295" s="134"/>
      <c r="BY295" s="132"/>
      <c r="BZ295" s="132"/>
      <c r="CA295" s="132"/>
      <c r="CB295" s="133"/>
      <c r="CC295" s="114" t="str">
        <f t="shared" si="1"/>
        <v>$ 8,325,000</v>
      </c>
      <c r="CD295" s="115" t="str">
        <f t="shared" si="37"/>
        <v>360</v>
      </c>
      <c r="CE295" s="84" t="s">
        <v>3600</v>
      </c>
      <c r="CF295" s="101">
        <v>44572.0</v>
      </c>
      <c r="CG295" s="130" t="s">
        <v>169</v>
      </c>
      <c r="CH295" s="103" t="s">
        <v>137</v>
      </c>
      <c r="CI295" s="118" t="s">
        <v>2110</v>
      </c>
      <c r="CJ295" s="84"/>
      <c r="CK295" s="84"/>
      <c r="CL295" s="101">
        <v>44435.0</v>
      </c>
      <c r="CM295" s="101" t="s">
        <v>120</v>
      </c>
      <c r="CN295" s="119" t="s">
        <v>3601</v>
      </c>
      <c r="CO295" s="120" t="s">
        <v>3602</v>
      </c>
      <c r="CP295" s="121" t="s">
        <v>3341</v>
      </c>
      <c r="CQ295" s="89"/>
      <c r="CR295" s="108"/>
      <c r="CS295" s="89"/>
      <c r="CT295" s="102"/>
      <c r="CU295" s="84"/>
      <c r="CV295" s="84"/>
      <c r="CW295" s="84"/>
      <c r="CX295" s="84"/>
      <c r="CY295" s="123" t="s">
        <v>142</v>
      </c>
      <c r="CZ295" s="103" t="s">
        <v>143</v>
      </c>
      <c r="DA295" s="103" t="s">
        <v>144</v>
      </c>
      <c r="DB295" s="103" t="s">
        <v>145</v>
      </c>
      <c r="DC295" s="123" t="s">
        <v>146</v>
      </c>
      <c r="DD295" s="103"/>
      <c r="DE295" s="84"/>
      <c r="DF295" s="84"/>
      <c r="DG295" s="84"/>
      <c r="DH295" s="52"/>
      <c r="DI295" s="52"/>
      <c r="DJ295" s="52"/>
      <c r="DK295" s="52"/>
      <c r="DL295" s="52"/>
      <c r="DM295" s="52"/>
    </row>
    <row r="296" ht="25.5" customHeight="1">
      <c r="A296" s="191">
        <v>294.0</v>
      </c>
      <c r="B296" s="86" t="s">
        <v>3603</v>
      </c>
      <c r="C296" s="87" t="s">
        <v>3604</v>
      </c>
      <c r="D296" s="88" t="s">
        <v>3605</v>
      </c>
      <c r="E296" s="89" t="s">
        <v>2660</v>
      </c>
      <c r="F296" s="89" t="s">
        <v>2661</v>
      </c>
      <c r="G296" s="90">
        <v>9.00119324E8</v>
      </c>
      <c r="H296" s="90">
        <v>9.0</v>
      </c>
      <c r="I296" s="89" t="s">
        <v>120</v>
      </c>
      <c r="J296" s="89" t="s">
        <v>120</v>
      </c>
      <c r="K296" s="89" t="s">
        <v>120</v>
      </c>
      <c r="L296" s="89" t="s">
        <v>120</v>
      </c>
      <c r="M296" s="89" t="s">
        <v>120</v>
      </c>
      <c r="N296" s="89" t="s">
        <v>120</v>
      </c>
      <c r="O296" s="87" t="s">
        <v>3606</v>
      </c>
      <c r="P296" s="92" t="s">
        <v>120</v>
      </c>
      <c r="Q296" s="103">
        <v>4102663.0</v>
      </c>
      <c r="R296" s="89" t="s">
        <v>120</v>
      </c>
      <c r="S296" s="89" t="s">
        <v>120</v>
      </c>
      <c r="T296" s="88" t="s">
        <v>120</v>
      </c>
      <c r="U296" s="88" t="s">
        <v>120</v>
      </c>
      <c r="V296" s="88" t="s">
        <v>120</v>
      </c>
      <c r="W296" s="89" t="s">
        <v>120</v>
      </c>
      <c r="X296" s="87" t="s">
        <v>120</v>
      </c>
      <c r="Y296" s="87" t="s">
        <v>120</v>
      </c>
      <c r="Z296" s="130" t="s">
        <v>2664</v>
      </c>
      <c r="AA296" s="87" t="s">
        <v>3607</v>
      </c>
      <c r="AB296" s="94" t="s">
        <v>3608</v>
      </c>
      <c r="AC296" s="130" t="s">
        <v>161</v>
      </c>
      <c r="AD296" s="87" t="s">
        <v>3609</v>
      </c>
      <c r="AE296" s="95" t="s">
        <v>869</v>
      </c>
      <c r="AF296" s="131" t="s">
        <v>870</v>
      </c>
      <c r="AG296" s="143">
        <v>625.0</v>
      </c>
      <c r="AH296" s="199">
        <v>2.61485416E8</v>
      </c>
      <c r="AI296" s="201">
        <v>44407.0</v>
      </c>
      <c r="AJ296" s="100">
        <v>60538.0</v>
      </c>
      <c r="AK296" s="101">
        <v>44435.0</v>
      </c>
      <c r="AL296" s="101">
        <v>44440.0</v>
      </c>
      <c r="AM296" s="101">
        <v>44804.0</v>
      </c>
      <c r="AN296" s="94">
        <v>12.0</v>
      </c>
      <c r="AO296" s="87">
        <v>0.0</v>
      </c>
      <c r="AP296" s="87" t="str">
        <f t="shared" si="44"/>
        <v>360</v>
      </c>
      <c r="AQ296" s="87" t="s">
        <v>3195</v>
      </c>
      <c r="AR296" s="104">
        <v>2.61485416E8</v>
      </c>
      <c r="AS296" s="104" t="s">
        <v>120</v>
      </c>
      <c r="AT296" s="106">
        <v>882.0</v>
      </c>
      <c r="AU296" s="104">
        <v>2.61485416E8</v>
      </c>
      <c r="AV296" s="208">
        <v>44439.0</v>
      </c>
      <c r="AW296" s="108" t="s">
        <v>3610</v>
      </c>
      <c r="AX296" s="84"/>
      <c r="AY296" s="84"/>
      <c r="AZ296" s="84"/>
      <c r="BA296" s="84"/>
      <c r="BB296" s="84"/>
      <c r="BC296" s="84"/>
      <c r="BD296" s="84"/>
      <c r="BE296" s="84"/>
      <c r="BF296" s="84"/>
      <c r="BG296" s="84"/>
      <c r="BH296" s="84"/>
      <c r="BI296" s="84"/>
      <c r="BJ296" s="84"/>
      <c r="BK296" s="84"/>
      <c r="BL296" s="84"/>
      <c r="BM296" s="84"/>
      <c r="BN296" s="84"/>
      <c r="BO296" s="84"/>
      <c r="BP296" s="84"/>
      <c r="BQ296" s="84"/>
      <c r="BR296" s="84"/>
      <c r="BS296" s="84"/>
      <c r="BT296" s="84"/>
      <c r="BU296" s="132"/>
      <c r="BV296" s="133"/>
      <c r="BW296" s="132"/>
      <c r="BX296" s="134"/>
      <c r="BY296" s="132"/>
      <c r="BZ296" s="132"/>
      <c r="CA296" s="132"/>
      <c r="CB296" s="133"/>
      <c r="CC296" s="114" t="str">
        <f t="shared" si="1"/>
        <v>$ 261,485,416</v>
      </c>
      <c r="CD296" s="115" t="str">
        <f t="shared" si="37"/>
        <v>119</v>
      </c>
      <c r="CE296" s="84"/>
      <c r="CF296" s="101">
        <v>44804.0</v>
      </c>
      <c r="CG296" s="130" t="s">
        <v>169</v>
      </c>
      <c r="CH296" s="103" t="s">
        <v>160</v>
      </c>
      <c r="CI296" s="118" t="s">
        <v>3611</v>
      </c>
      <c r="CJ296" s="84"/>
      <c r="CK296" s="84"/>
      <c r="CL296" s="101">
        <v>44435.0</v>
      </c>
      <c r="CM296" s="101" t="s">
        <v>120</v>
      </c>
      <c r="CN296" s="119" t="s">
        <v>3612</v>
      </c>
      <c r="CO296" s="120" t="s">
        <v>3613</v>
      </c>
      <c r="CP296" s="121" t="s">
        <v>608</v>
      </c>
      <c r="CQ296" s="89"/>
      <c r="CR296" s="108"/>
      <c r="CS296" s="89"/>
      <c r="CT296" s="102"/>
      <c r="CU296" s="84"/>
      <c r="CV296" s="84"/>
      <c r="CW296" s="84"/>
      <c r="CX296" s="84"/>
      <c r="CY296" s="123" t="s">
        <v>175</v>
      </c>
      <c r="CZ296" s="103" t="s">
        <v>143</v>
      </c>
      <c r="DA296" s="103" t="s">
        <v>205</v>
      </c>
      <c r="DB296" s="103" t="s">
        <v>145</v>
      </c>
      <c r="DC296" s="123" t="s">
        <v>146</v>
      </c>
      <c r="DD296" s="84"/>
      <c r="DE296" s="84"/>
      <c r="DF296" s="84"/>
      <c r="DG296" s="84"/>
      <c r="DH296" s="52"/>
      <c r="DI296" s="52"/>
      <c r="DJ296" s="52"/>
      <c r="DK296" s="52"/>
      <c r="DL296" s="52"/>
      <c r="DM296" s="52"/>
    </row>
    <row r="297" ht="25.5" customHeight="1">
      <c r="A297" s="124">
        <v>295.0</v>
      </c>
      <c r="B297" s="86" t="s">
        <v>120</v>
      </c>
      <c r="C297" s="87" t="s">
        <v>3614</v>
      </c>
      <c r="D297" s="88" t="s">
        <v>749</v>
      </c>
      <c r="E297" s="89" t="s">
        <v>123</v>
      </c>
      <c r="F297" s="89" t="s">
        <v>124</v>
      </c>
      <c r="G297" s="90">
        <v>1.0184414E9</v>
      </c>
      <c r="H297" s="90">
        <v>1.0</v>
      </c>
      <c r="I297" s="89" t="s">
        <v>149</v>
      </c>
      <c r="J297" s="137">
        <v>33270.0</v>
      </c>
      <c r="K297" s="138">
        <v>1.0</v>
      </c>
      <c r="L297" s="139">
        <v>2.0</v>
      </c>
      <c r="M297" s="139">
        <v>1991.0</v>
      </c>
      <c r="N297" s="127" t="s">
        <v>198</v>
      </c>
      <c r="O297" s="87" t="s">
        <v>750</v>
      </c>
      <c r="P297" s="92" t="s">
        <v>127</v>
      </c>
      <c r="Q297" s="87">
        <v>3.20472757E9</v>
      </c>
      <c r="R297" s="93" t="s">
        <v>751</v>
      </c>
      <c r="S297" s="93" t="s">
        <v>752</v>
      </c>
      <c r="T297" s="103" t="s">
        <v>258</v>
      </c>
      <c r="U297" s="92" t="s">
        <v>184</v>
      </c>
      <c r="V297" s="128" t="s">
        <v>157</v>
      </c>
      <c r="W297" s="88">
        <v>4.0</v>
      </c>
      <c r="X297" s="87" t="s">
        <v>158</v>
      </c>
      <c r="Y297" s="129" t="s">
        <v>185</v>
      </c>
      <c r="Z297" s="130" t="s">
        <v>284</v>
      </c>
      <c r="AA297" s="87" t="s">
        <v>3614</v>
      </c>
      <c r="AB297" s="94" t="s">
        <v>130</v>
      </c>
      <c r="AC297" s="130" t="s">
        <v>161</v>
      </c>
      <c r="AD297" s="87" t="s">
        <v>3615</v>
      </c>
      <c r="AE297" s="95" t="s">
        <v>286</v>
      </c>
      <c r="AF297" s="131" t="s">
        <v>287</v>
      </c>
      <c r="AG297" s="143">
        <v>632.0</v>
      </c>
      <c r="AH297" s="199">
        <v>1.9166667E7</v>
      </c>
      <c r="AI297" s="201">
        <v>44432.0</v>
      </c>
      <c r="AJ297" s="100">
        <v>60945.0</v>
      </c>
      <c r="AK297" s="101">
        <v>44439.0</v>
      </c>
      <c r="AL297" s="101">
        <v>44441.0</v>
      </c>
      <c r="AM297" s="101">
        <v>44561.0</v>
      </c>
      <c r="AN297" s="94">
        <v>3.0</v>
      </c>
      <c r="AO297" s="87" t="str">
        <f>31-2</f>
        <v>29</v>
      </c>
      <c r="AP297" s="87" t="str">
        <f t="shared" si="44"/>
        <v>119</v>
      </c>
      <c r="AQ297" s="87" t="s">
        <v>3616</v>
      </c>
      <c r="AR297" s="209">
        <v>1.8246627E7</v>
      </c>
      <c r="AS297" s="104">
        <v>4600000.0</v>
      </c>
      <c r="AT297" s="106">
        <v>884.0</v>
      </c>
      <c r="AU297" s="104">
        <v>1.8246627E7</v>
      </c>
      <c r="AV297" s="208">
        <v>44441.0</v>
      </c>
      <c r="AW297" s="108" t="s">
        <v>3617</v>
      </c>
      <c r="AX297" s="84"/>
      <c r="AY297" s="84"/>
      <c r="AZ297" s="84"/>
      <c r="BA297" s="84"/>
      <c r="BB297" s="84"/>
      <c r="BC297" s="84"/>
      <c r="BD297" s="84"/>
      <c r="BE297" s="84"/>
      <c r="BF297" s="84"/>
      <c r="BG297" s="84"/>
      <c r="BH297" s="84"/>
      <c r="BI297" s="84"/>
      <c r="BJ297" s="84"/>
      <c r="BK297" s="84"/>
      <c r="BL297" s="84"/>
      <c r="BM297" s="84"/>
      <c r="BN297" s="84"/>
      <c r="BO297" s="84"/>
      <c r="BP297" s="84"/>
      <c r="BQ297" s="84"/>
      <c r="BR297" s="84"/>
      <c r="BS297" s="84"/>
      <c r="BT297" s="84"/>
      <c r="BU297" s="132"/>
      <c r="BV297" s="133"/>
      <c r="BW297" s="132"/>
      <c r="BX297" s="134"/>
      <c r="BY297" s="132"/>
      <c r="BZ297" s="132"/>
      <c r="CA297" s="132"/>
      <c r="CB297" s="133"/>
      <c r="CC297" s="114" t="str">
        <f t="shared" si="1"/>
        <v>$ 18,246,627</v>
      </c>
      <c r="CD297" s="115" t="str">
        <f t="shared" si="37"/>
        <v>190</v>
      </c>
      <c r="CE297" s="84"/>
      <c r="CF297" s="101">
        <v>44561.0</v>
      </c>
      <c r="CG297" s="130" t="s">
        <v>136</v>
      </c>
      <c r="CH297" s="94" t="s">
        <v>757</v>
      </c>
      <c r="CI297" s="130" t="s">
        <v>279</v>
      </c>
      <c r="CJ297" s="84"/>
      <c r="CK297" s="84"/>
      <c r="CL297" s="101">
        <v>44439.0</v>
      </c>
      <c r="CM297" s="101">
        <v>44441.0</v>
      </c>
      <c r="CN297" s="119" t="s">
        <v>3618</v>
      </c>
      <c r="CO297" s="120" t="s">
        <v>3619</v>
      </c>
      <c r="CP297" s="121" t="s">
        <v>420</v>
      </c>
      <c r="CQ297" s="89"/>
      <c r="CR297" s="108"/>
      <c r="CS297" s="89"/>
      <c r="CT297" s="102"/>
      <c r="CU297" s="84"/>
      <c r="CV297" s="84"/>
      <c r="CW297" s="84"/>
      <c r="CX297" s="84"/>
      <c r="CY297" s="123" t="s">
        <v>175</v>
      </c>
      <c r="CZ297" s="103" t="s">
        <v>143</v>
      </c>
      <c r="DA297" s="103" t="s">
        <v>3353</v>
      </c>
      <c r="DB297" s="84"/>
      <c r="DC297" s="123" t="s">
        <v>146</v>
      </c>
      <c r="DD297" s="84"/>
      <c r="DE297" s="84"/>
      <c r="DF297" s="84"/>
      <c r="DG297" s="84"/>
      <c r="DH297" s="52"/>
      <c r="DI297" s="52"/>
      <c r="DJ297" s="52"/>
      <c r="DK297" s="52"/>
      <c r="DL297" s="52"/>
      <c r="DM297" s="52"/>
    </row>
    <row r="298" ht="25.5" customHeight="1">
      <c r="A298" s="191">
        <v>296.0</v>
      </c>
      <c r="B298" s="86" t="s">
        <v>120</v>
      </c>
      <c r="C298" s="87" t="s">
        <v>3620</v>
      </c>
      <c r="D298" s="88" t="s">
        <v>3621</v>
      </c>
      <c r="E298" s="89" t="s">
        <v>2660</v>
      </c>
      <c r="F298" s="89" t="s">
        <v>2661</v>
      </c>
      <c r="G298" s="90">
        <v>8.60061099E8</v>
      </c>
      <c r="H298" s="90">
        <v>1.0</v>
      </c>
      <c r="I298" s="89" t="s">
        <v>120</v>
      </c>
      <c r="J298" s="89" t="s">
        <v>120</v>
      </c>
      <c r="K298" s="89" t="s">
        <v>120</v>
      </c>
      <c r="L298" s="89" t="s">
        <v>120</v>
      </c>
      <c r="M298" s="89" t="s">
        <v>120</v>
      </c>
      <c r="N298" s="89" t="s">
        <v>120</v>
      </c>
      <c r="O298" s="87" t="s">
        <v>3622</v>
      </c>
      <c r="P298" s="89" t="s">
        <v>120</v>
      </c>
      <c r="Q298" s="87">
        <v>6605400.0</v>
      </c>
      <c r="R298" s="89" t="s">
        <v>120</v>
      </c>
      <c r="S298" s="89" t="s">
        <v>120</v>
      </c>
      <c r="T298" s="88" t="s">
        <v>120</v>
      </c>
      <c r="U298" s="88" t="s">
        <v>120</v>
      </c>
      <c r="V298" s="88" t="s">
        <v>120</v>
      </c>
      <c r="W298" s="89" t="s">
        <v>120</v>
      </c>
      <c r="X298" s="87" t="s">
        <v>120</v>
      </c>
      <c r="Y298" s="87" t="s">
        <v>120</v>
      </c>
      <c r="Z298" s="130" t="s">
        <v>2664</v>
      </c>
      <c r="AA298" s="87" t="s">
        <v>3620</v>
      </c>
      <c r="AB298" s="94" t="s">
        <v>3191</v>
      </c>
      <c r="AC298" s="130" t="s">
        <v>161</v>
      </c>
      <c r="AD298" s="87" t="s">
        <v>3623</v>
      </c>
      <c r="AE298" s="95" t="s">
        <v>482</v>
      </c>
      <c r="AF298" s="131" t="s">
        <v>483</v>
      </c>
      <c r="AG298" s="143">
        <v>598.0</v>
      </c>
      <c r="AH298" s="199">
        <v>2.0E8</v>
      </c>
      <c r="AI298" s="201">
        <v>44370.0</v>
      </c>
      <c r="AJ298" s="100">
        <v>59716.0</v>
      </c>
      <c r="AK298" s="101">
        <v>44439.0</v>
      </c>
      <c r="AL298" s="101">
        <v>44460.0</v>
      </c>
      <c r="AM298" s="101">
        <v>44651.0</v>
      </c>
      <c r="AN298" s="94">
        <v>6.0</v>
      </c>
      <c r="AO298" s="94">
        <v>10.0</v>
      </c>
      <c r="AP298" s="94">
        <v>190.0</v>
      </c>
      <c r="AQ298" s="94" t="s">
        <v>3624</v>
      </c>
      <c r="AR298" s="104">
        <v>2.0E8</v>
      </c>
      <c r="AS298" s="104" t="s">
        <v>120</v>
      </c>
      <c r="AT298" s="106">
        <v>883.0</v>
      </c>
      <c r="AU298" s="104">
        <v>2.0E8</v>
      </c>
      <c r="AV298" s="208">
        <v>44441.0</v>
      </c>
      <c r="AW298" s="108" t="s">
        <v>120</v>
      </c>
      <c r="AX298" s="84"/>
      <c r="AY298" s="84"/>
      <c r="AZ298" s="84"/>
      <c r="BA298" s="84"/>
      <c r="BB298" s="84"/>
      <c r="BC298" s="84"/>
      <c r="BD298" s="84"/>
      <c r="BE298" s="84"/>
      <c r="BF298" s="84"/>
      <c r="BG298" s="84"/>
      <c r="BH298" s="84"/>
      <c r="BI298" s="84"/>
      <c r="BJ298" s="84"/>
      <c r="BK298" s="84"/>
      <c r="BL298" s="84"/>
      <c r="BM298" s="84"/>
      <c r="BN298" s="84"/>
      <c r="BO298" s="84"/>
      <c r="BP298" s="84"/>
      <c r="BQ298" s="84"/>
      <c r="BR298" s="84"/>
      <c r="BS298" s="84"/>
      <c r="BT298" s="84"/>
      <c r="BU298" s="132"/>
      <c r="BV298" s="133"/>
      <c r="BW298" s="132"/>
      <c r="BX298" s="134"/>
      <c r="BY298" s="132"/>
      <c r="BZ298" s="132"/>
      <c r="CA298" s="132"/>
      <c r="CB298" s="133"/>
      <c r="CC298" s="114" t="str">
        <f t="shared" si="1"/>
        <v>$ 200,000,000</v>
      </c>
      <c r="CD298" s="115" t="str">
        <f t="shared" si="37"/>
        <v>360</v>
      </c>
      <c r="CE298" s="84"/>
      <c r="CF298" s="101">
        <v>44651.0</v>
      </c>
      <c r="CG298" s="117" t="s">
        <v>3394</v>
      </c>
      <c r="CH298" s="103" t="s">
        <v>160</v>
      </c>
      <c r="CI298" s="118" t="s">
        <v>3362</v>
      </c>
      <c r="CJ298" s="84"/>
      <c r="CK298" s="84"/>
      <c r="CL298" s="101">
        <v>44439.0</v>
      </c>
      <c r="CM298" s="101" t="s">
        <v>120</v>
      </c>
      <c r="CN298" s="119" t="s">
        <v>3625</v>
      </c>
      <c r="CO298" s="120" t="s">
        <v>3626</v>
      </c>
      <c r="CP298" s="121" t="s">
        <v>608</v>
      </c>
      <c r="CQ298" s="89"/>
      <c r="CR298" s="108"/>
      <c r="CS298" s="89"/>
      <c r="CT298" s="102"/>
      <c r="CU298" s="84"/>
      <c r="CV298" s="84"/>
      <c r="CW298" s="84"/>
      <c r="CX298" s="84"/>
      <c r="CY298" s="123" t="s">
        <v>175</v>
      </c>
      <c r="CZ298" s="103" t="s">
        <v>3200</v>
      </c>
      <c r="DA298" s="103" t="s">
        <v>144</v>
      </c>
      <c r="DB298" s="103" t="s">
        <v>145</v>
      </c>
      <c r="DC298" s="123" t="s">
        <v>146</v>
      </c>
      <c r="DD298" s="103"/>
      <c r="DE298" s="84"/>
      <c r="DF298" s="84"/>
      <c r="DG298" s="84"/>
      <c r="DH298" s="52"/>
      <c r="DI298" s="52"/>
      <c r="DJ298" s="52"/>
      <c r="DK298" s="52"/>
      <c r="DL298" s="52"/>
      <c r="DM298" s="52"/>
    </row>
    <row r="299" ht="25.5" customHeight="1">
      <c r="A299" s="85">
        <v>297.0</v>
      </c>
      <c r="B299" s="86" t="s">
        <v>120</v>
      </c>
      <c r="C299" s="87" t="s">
        <v>3627</v>
      </c>
      <c r="D299" s="88" t="s">
        <v>3628</v>
      </c>
      <c r="E299" s="89" t="s">
        <v>123</v>
      </c>
      <c r="F299" s="89" t="s">
        <v>124</v>
      </c>
      <c r="G299" s="90">
        <v>1.9102693E7</v>
      </c>
      <c r="H299" s="90">
        <v>1.0</v>
      </c>
      <c r="I299" s="89" t="s">
        <v>120</v>
      </c>
      <c r="J299" s="89" t="s">
        <v>120</v>
      </c>
      <c r="K299" s="89" t="s">
        <v>120</v>
      </c>
      <c r="L299" s="89" t="s">
        <v>120</v>
      </c>
      <c r="M299" s="89" t="s">
        <v>120</v>
      </c>
      <c r="N299" s="89" t="s">
        <v>120</v>
      </c>
      <c r="O299" s="87" t="s">
        <v>3629</v>
      </c>
      <c r="P299" s="89" t="s">
        <v>120</v>
      </c>
      <c r="Q299" s="87">
        <v>5162986.0</v>
      </c>
      <c r="R299" s="89" t="s">
        <v>120</v>
      </c>
      <c r="S299" s="89" t="s">
        <v>120</v>
      </c>
      <c r="T299" s="88" t="s">
        <v>120</v>
      </c>
      <c r="U299" s="88" t="s">
        <v>120</v>
      </c>
      <c r="V299" s="88" t="s">
        <v>120</v>
      </c>
      <c r="W299" s="89" t="s">
        <v>120</v>
      </c>
      <c r="X299" s="87" t="s">
        <v>120</v>
      </c>
      <c r="Y299" s="87" t="s">
        <v>120</v>
      </c>
      <c r="Z299" s="130" t="s">
        <v>2664</v>
      </c>
      <c r="AA299" s="87" t="s">
        <v>3630</v>
      </c>
      <c r="AB299" s="94" t="s">
        <v>130</v>
      </c>
      <c r="AC299" s="94" t="s">
        <v>129</v>
      </c>
      <c r="AD299" s="87" t="s">
        <v>3631</v>
      </c>
      <c r="AE299" s="95" t="s">
        <v>3632</v>
      </c>
      <c r="AF299" s="96" t="s">
        <v>3633</v>
      </c>
      <c r="AG299" s="143">
        <v>644.0</v>
      </c>
      <c r="AH299" s="199">
        <v>6.6E7</v>
      </c>
      <c r="AI299" s="201">
        <v>44439.0</v>
      </c>
      <c r="AJ299" s="100">
        <v>61674.0</v>
      </c>
      <c r="AK299" s="101">
        <v>44441.0</v>
      </c>
      <c r="AL299" s="101">
        <v>44442.0</v>
      </c>
      <c r="AM299" s="101">
        <v>44806.0</v>
      </c>
      <c r="AN299" s="94">
        <v>12.0</v>
      </c>
      <c r="AO299" s="87">
        <v>0.0</v>
      </c>
      <c r="AP299" s="87" t="str">
        <f>AN299*30</f>
        <v>360</v>
      </c>
      <c r="AQ299" s="87" t="s">
        <v>3195</v>
      </c>
      <c r="AR299" s="104">
        <v>6.6E7</v>
      </c>
      <c r="AS299" s="104">
        <v>5500000.0</v>
      </c>
      <c r="AT299" s="106">
        <v>886.0</v>
      </c>
      <c r="AU299" s="104">
        <v>6.6E7</v>
      </c>
      <c r="AV299" s="208">
        <v>44442.0</v>
      </c>
      <c r="AW299" s="108" t="s">
        <v>3634</v>
      </c>
      <c r="AX299" s="84"/>
      <c r="AY299" s="84"/>
      <c r="AZ299" s="84"/>
      <c r="BA299" s="84"/>
      <c r="BB299" s="84"/>
      <c r="BC299" s="84"/>
      <c r="BD299" s="84"/>
      <c r="BE299" s="84"/>
      <c r="BF299" s="84"/>
      <c r="BG299" s="84"/>
      <c r="BH299" s="84"/>
      <c r="BI299" s="84"/>
      <c r="BJ299" s="84"/>
      <c r="BK299" s="84"/>
      <c r="BL299" s="84"/>
      <c r="BM299" s="84"/>
      <c r="BN299" s="84"/>
      <c r="BO299" s="84"/>
      <c r="BP299" s="84"/>
      <c r="BQ299" s="84"/>
      <c r="BR299" s="84"/>
      <c r="BS299" s="84"/>
      <c r="BT299" s="84"/>
      <c r="BU299" s="132"/>
      <c r="BV299" s="133"/>
      <c r="BW299" s="132"/>
      <c r="BX299" s="134"/>
      <c r="BY299" s="132"/>
      <c r="BZ299" s="132"/>
      <c r="CA299" s="132"/>
      <c r="CB299" s="133"/>
      <c r="CC299" s="114" t="str">
        <f t="shared" si="1"/>
        <v>$ 66,000,000</v>
      </c>
      <c r="CD299" s="115" t="str">
        <f t="shared" si="37"/>
        <v>114</v>
      </c>
      <c r="CE299" s="84"/>
      <c r="CF299" s="101">
        <v>44806.0</v>
      </c>
      <c r="CG299" s="130" t="s">
        <v>3394</v>
      </c>
      <c r="CH299" s="103" t="s">
        <v>160</v>
      </c>
      <c r="CI299" s="118" t="s">
        <v>3635</v>
      </c>
      <c r="CJ299" s="84"/>
      <c r="CK299" s="84"/>
      <c r="CL299" s="101">
        <v>44441.0</v>
      </c>
      <c r="CM299" s="101" t="s">
        <v>120</v>
      </c>
      <c r="CN299" s="119" t="s">
        <v>3636</v>
      </c>
      <c r="CO299" s="120" t="s">
        <v>3637</v>
      </c>
      <c r="CP299" s="121" t="s">
        <v>608</v>
      </c>
      <c r="CQ299" s="89"/>
      <c r="CR299" s="108"/>
      <c r="CS299" s="89"/>
      <c r="CT299" s="102"/>
      <c r="CU299" s="84"/>
      <c r="CV299" s="84"/>
      <c r="CW299" s="84"/>
      <c r="CX299" s="84"/>
      <c r="CY299" s="123" t="s">
        <v>142</v>
      </c>
      <c r="CZ299" s="103" t="s">
        <v>143</v>
      </c>
      <c r="DA299" s="103" t="s">
        <v>144</v>
      </c>
      <c r="DB299" s="103" t="s">
        <v>145</v>
      </c>
      <c r="DC299" s="123" t="s">
        <v>146</v>
      </c>
      <c r="DD299" s="103"/>
      <c r="DE299" s="84"/>
      <c r="DF299" s="84"/>
      <c r="DG299" s="84"/>
      <c r="DH299" s="52"/>
      <c r="DI299" s="52"/>
      <c r="DJ299" s="52"/>
      <c r="DK299" s="52"/>
      <c r="DL299" s="52"/>
      <c r="DM299" s="52"/>
    </row>
    <row r="300" ht="25.5" customHeight="1">
      <c r="A300" s="124">
        <v>298.0</v>
      </c>
      <c r="B300" s="86" t="s">
        <v>120</v>
      </c>
      <c r="C300" s="87" t="s">
        <v>3638</v>
      </c>
      <c r="D300" s="88" t="s">
        <v>1379</v>
      </c>
      <c r="E300" s="89" t="s">
        <v>123</v>
      </c>
      <c r="F300" s="89" t="s">
        <v>124</v>
      </c>
      <c r="G300" s="90">
        <v>1.022931957E9</v>
      </c>
      <c r="H300" s="90">
        <v>9.0</v>
      </c>
      <c r="I300" s="89" t="s">
        <v>149</v>
      </c>
      <c r="J300" s="137">
        <v>31838.0</v>
      </c>
      <c r="K300" s="138">
        <v>2.0</v>
      </c>
      <c r="L300" s="139">
        <v>3.0</v>
      </c>
      <c r="M300" s="139">
        <v>1987.0</v>
      </c>
      <c r="N300" s="127" t="s">
        <v>198</v>
      </c>
      <c r="O300" s="87" t="s">
        <v>1380</v>
      </c>
      <c r="P300" s="92" t="s">
        <v>127</v>
      </c>
      <c r="Q300" s="87">
        <v>3.202762374E9</v>
      </c>
      <c r="R300" s="93" t="s">
        <v>1381</v>
      </c>
      <c r="S300" s="93" t="s">
        <v>1382</v>
      </c>
      <c r="T300" s="103" t="s">
        <v>155</v>
      </c>
      <c r="U300" s="92" t="s">
        <v>156</v>
      </c>
      <c r="V300" s="128" t="s">
        <v>157</v>
      </c>
      <c r="W300" s="88">
        <v>1.0</v>
      </c>
      <c r="X300" s="87" t="s">
        <v>741</v>
      </c>
      <c r="Y300" s="117" t="s">
        <v>741</v>
      </c>
      <c r="Z300" s="130" t="s">
        <v>1105</v>
      </c>
      <c r="AA300" s="87" t="s">
        <v>3639</v>
      </c>
      <c r="AB300" s="94" t="s">
        <v>130</v>
      </c>
      <c r="AC300" s="130" t="s">
        <v>161</v>
      </c>
      <c r="AD300" s="87" t="s">
        <v>3640</v>
      </c>
      <c r="AE300" s="95" t="s">
        <v>286</v>
      </c>
      <c r="AF300" s="131" t="s">
        <v>287</v>
      </c>
      <c r="AG300" s="143">
        <v>638.0</v>
      </c>
      <c r="AH300" s="199">
        <v>9046667.0</v>
      </c>
      <c r="AI300" s="201">
        <v>44434.0</v>
      </c>
      <c r="AJ300" s="100">
        <v>61107.0</v>
      </c>
      <c r="AK300" s="101">
        <v>44445.0</v>
      </c>
      <c r="AL300" s="101">
        <v>44446.0</v>
      </c>
      <c r="AM300" s="101">
        <v>44561.0</v>
      </c>
      <c r="AN300" s="94">
        <v>3.0</v>
      </c>
      <c r="AO300" s="87">
        <v>24.0</v>
      </c>
      <c r="AP300" s="87" t="str">
        <f t="shared" ref="AP300:AP312" si="45">(AN300*30)+AO300</f>
        <v>114</v>
      </c>
      <c r="AQ300" s="87" t="s">
        <v>3539</v>
      </c>
      <c r="AR300" s="104">
        <v>8740000.0</v>
      </c>
      <c r="AS300" s="104">
        <v>2300000.0</v>
      </c>
      <c r="AT300" s="106">
        <v>888.0</v>
      </c>
      <c r="AU300" s="104">
        <v>8740000.0</v>
      </c>
      <c r="AV300" s="208">
        <v>44445.0</v>
      </c>
      <c r="AW300" s="108" t="s">
        <v>3641</v>
      </c>
      <c r="AX300" s="84"/>
      <c r="AY300" s="84"/>
      <c r="AZ300" s="84"/>
      <c r="BA300" s="84"/>
      <c r="BB300" s="84"/>
      <c r="BC300" s="84"/>
      <c r="BD300" s="84"/>
      <c r="BE300" s="84"/>
      <c r="BF300" s="84"/>
      <c r="BG300" s="84"/>
      <c r="BH300" s="84"/>
      <c r="BI300" s="84"/>
      <c r="BJ300" s="84"/>
      <c r="BK300" s="84"/>
      <c r="BL300" s="84"/>
      <c r="BM300" s="84"/>
      <c r="BN300" s="84"/>
      <c r="BO300" s="84"/>
      <c r="BP300" s="84"/>
      <c r="BQ300" s="84"/>
      <c r="BR300" s="84"/>
      <c r="BS300" s="84"/>
      <c r="BT300" s="84"/>
      <c r="BU300" s="132" t="s">
        <v>168</v>
      </c>
      <c r="BV300" s="133">
        <v>44561.0</v>
      </c>
      <c r="BW300" s="132">
        <v>68037.0</v>
      </c>
      <c r="BX300" s="134">
        <v>766667.0</v>
      </c>
      <c r="BY300" s="132">
        <v>1026.0</v>
      </c>
      <c r="BZ300" s="132">
        <v>1249.0</v>
      </c>
      <c r="CA300" s="132">
        <v>10.0</v>
      </c>
      <c r="CB300" s="133">
        <v>44571.0</v>
      </c>
      <c r="CC300" s="114" t="str">
        <f t="shared" si="1"/>
        <v>$ 8,740,000</v>
      </c>
      <c r="CD300" s="115" t="str">
        <f t="shared" si="37"/>
        <v>125</v>
      </c>
      <c r="CE300" s="84"/>
      <c r="CF300" s="210">
        <v>44571.0</v>
      </c>
      <c r="CG300" s="130" t="s">
        <v>3394</v>
      </c>
      <c r="CH300" s="94" t="s">
        <v>1110</v>
      </c>
      <c r="CI300" s="130" t="s">
        <v>1111</v>
      </c>
      <c r="CJ300" s="84"/>
      <c r="CK300" s="84"/>
      <c r="CL300" s="101">
        <v>44445.0</v>
      </c>
      <c r="CM300" s="101">
        <v>44446.0</v>
      </c>
      <c r="CN300" s="119" t="s">
        <v>3642</v>
      </c>
      <c r="CO300" s="120" t="s">
        <v>3643</v>
      </c>
      <c r="CP300" s="121" t="s">
        <v>736</v>
      </c>
      <c r="CQ300" s="89"/>
      <c r="CR300" s="108"/>
      <c r="CS300" s="89"/>
      <c r="CT300" s="102"/>
      <c r="CU300" s="84"/>
      <c r="CV300" s="84"/>
      <c r="CW300" s="84"/>
      <c r="CX300" s="84"/>
      <c r="CY300" s="123" t="s">
        <v>175</v>
      </c>
      <c r="CZ300" s="103" t="s">
        <v>143</v>
      </c>
      <c r="DA300" s="103" t="s">
        <v>3353</v>
      </c>
      <c r="DB300" s="84"/>
      <c r="DC300" s="123" t="s">
        <v>146</v>
      </c>
      <c r="DD300" s="84"/>
      <c r="DE300" s="84"/>
      <c r="DF300" s="84"/>
      <c r="DG300" s="84"/>
      <c r="DH300" s="52"/>
      <c r="DI300" s="52"/>
      <c r="DJ300" s="52"/>
      <c r="DK300" s="52"/>
      <c r="DL300" s="52"/>
      <c r="DM300" s="52"/>
    </row>
    <row r="301" ht="25.5" customHeight="1">
      <c r="A301" s="124">
        <v>299.0</v>
      </c>
      <c r="B301" s="86" t="s">
        <v>120</v>
      </c>
      <c r="C301" s="87" t="s">
        <v>3644</v>
      </c>
      <c r="D301" s="88" t="s">
        <v>3645</v>
      </c>
      <c r="E301" s="89" t="s">
        <v>123</v>
      </c>
      <c r="F301" s="89" t="s">
        <v>124</v>
      </c>
      <c r="G301" s="90">
        <v>1.023032942E9</v>
      </c>
      <c r="H301" s="90">
        <v>5.0</v>
      </c>
      <c r="I301" s="89" t="s">
        <v>149</v>
      </c>
      <c r="J301" s="137">
        <v>36177.0</v>
      </c>
      <c r="K301" s="138">
        <v>17.0</v>
      </c>
      <c r="L301" s="139">
        <v>1.0</v>
      </c>
      <c r="M301" s="139">
        <v>1999.0</v>
      </c>
      <c r="N301" s="127" t="s">
        <v>198</v>
      </c>
      <c r="O301" s="87" t="s">
        <v>3646</v>
      </c>
      <c r="P301" s="92"/>
      <c r="Q301" s="103">
        <v>3.118036173E9</v>
      </c>
      <c r="R301" s="93" t="s">
        <v>3647</v>
      </c>
      <c r="S301" s="93" t="s">
        <v>1294</v>
      </c>
      <c r="T301" s="103" t="s">
        <v>258</v>
      </c>
      <c r="U301" s="92" t="s">
        <v>156</v>
      </c>
      <c r="V301" s="128" t="s">
        <v>157</v>
      </c>
      <c r="W301" s="88">
        <v>3.0</v>
      </c>
      <c r="X301" s="87" t="s">
        <v>741</v>
      </c>
      <c r="Y301" s="117" t="s">
        <v>741</v>
      </c>
      <c r="Z301" s="130" t="s">
        <v>448</v>
      </c>
      <c r="AA301" s="87" t="s">
        <v>3648</v>
      </c>
      <c r="AB301" s="94" t="s">
        <v>130</v>
      </c>
      <c r="AC301" s="130" t="s">
        <v>161</v>
      </c>
      <c r="AD301" s="87" t="s">
        <v>3649</v>
      </c>
      <c r="AE301" s="95" t="s">
        <v>1169</v>
      </c>
      <c r="AF301" s="131" t="s">
        <v>1170</v>
      </c>
      <c r="AG301" s="143">
        <v>630.0</v>
      </c>
      <c r="AH301" s="199">
        <v>1.95E7</v>
      </c>
      <c r="AI301" s="201">
        <v>44426.0</v>
      </c>
      <c r="AJ301" s="100">
        <v>61002.0</v>
      </c>
      <c r="AK301" s="101">
        <v>44442.0</v>
      </c>
      <c r="AL301" s="101">
        <v>44445.0</v>
      </c>
      <c r="AM301" s="101">
        <v>44561.0</v>
      </c>
      <c r="AN301" s="94">
        <v>3.0</v>
      </c>
      <c r="AO301" s="87" t="str">
        <f>31-6</f>
        <v>25</v>
      </c>
      <c r="AP301" s="87" t="str">
        <f t="shared" si="45"/>
        <v>115</v>
      </c>
      <c r="AQ301" s="87" t="s">
        <v>3650</v>
      </c>
      <c r="AR301" s="104">
        <v>5750000.0</v>
      </c>
      <c r="AS301" s="104">
        <v>1500000.0</v>
      </c>
      <c r="AT301" s="106">
        <v>889.0</v>
      </c>
      <c r="AU301" s="104">
        <v>5750000.0</v>
      </c>
      <c r="AV301" s="208">
        <v>44445.0</v>
      </c>
      <c r="AW301" s="108" t="s">
        <v>3651</v>
      </c>
      <c r="AX301" s="84"/>
      <c r="AY301" s="84"/>
      <c r="AZ301" s="84"/>
      <c r="BA301" s="84"/>
      <c r="BB301" s="84"/>
      <c r="BC301" s="84"/>
      <c r="BD301" s="84"/>
      <c r="BE301" s="84"/>
      <c r="BF301" s="84"/>
      <c r="BG301" s="84"/>
      <c r="BH301" s="84"/>
      <c r="BI301" s="84"/>
      <c r="BJ301" s="84"/>
      <c r="BK301" s="84"/>
      <c r="BL301" s="84"/>
      <c r="BM301" s="84"/>
      <c r="BN301" s="84"/>
      <c r="BO301" s="84"/>
      <c r="BP301" s="84"/>
      <c r="BQ301" s="84"/>
      <c r="BR301" s="84"/>
      <c r="BS301" s="84"/>
      <c r="BT301" s="84"/>
      <c r="BU301" s="132"/>
      <c r="BV301" s="133"/>
      <c r="BW301" s="132"/>
      <c r="BX301" s="134"/>
      <c r="BY301" s="132"/>
      <c r="BZ301" s="132"/>
      <c r="CA301" s="132"/>
      <c r="CB301" s="133"/>
      <c r="CC301" s="114" t="str">
        <f t="shared" si="1"/>
        <v>$ 5,750,000</v>
      </c>
      <c r="CD301" s="115" t="str">
        <f t="shared" si="37"/>
        <v>114</v>
      </c>
      <c r="CE301" s="84"/>
      <c r="CF301" s="101">
        <v>44561.0</v>
      </c>
      <c r="CG301" s="130" t="s">
        <v>136</v>
      </c>
      <c r="CH301" s="103" t="s">
        <v>448</v>
      </c>
      <c r="CI301" s="118" t="s">
        <v>3043</v>
      </c>
      <c r="CJ301" s="84"/>
      <c r="CK301" s="84"/>
      <c r="CL301" s="101">
        <v>44442.0</v>
      </c>
      <c r="CM301" s="101">
        <v>44445.0</v>
      </c>
      <c r="CN301" s="119" t="s">
        <v>3652</v>
      </c>
      <c r="CO301" s="120" t="s">
        <v>3653</v>
      </c>
      <c r="CP301" s="121" t="s">
        <v>294</v>
      </c>
      <c r="CQ301" s="89"/>
      <c r="CR301" s="108"/>
      <c r="CS301" s="89"/>
      <c r="CT301" s="102"/>
      <c r="CU301" s="84"/>
      <c r="CV301" s="84"/>
      <c r="CW301" s="84"/>
      <c r="CX301" s="84"/>
      <c r="CY301" s="123" t="s">
        <v>175</v>
      </c>
      <c r="CZ301" s="103" t="s">
        <v>143</v>
      </c>
      <c r="DA301" s="103" t="s">
        <v>3353</v>
      </c>
      <c r="DB301" s="84"/>
      <c r="DC301" s="123" t="s">
        <v>146</v>
      </c>
      <c r="DD301" s="84"/>
      <c r="DE301" s="84"/>
      <c r="DF301" s="84"/>
      <c r="DG301" s="84"/>
      <c r="DH301" s="52"/>
      <c r="DI301" s="52"/>
      <c r="DJ301" s="52"/>
      <c r="DK301" s="52"/>
      <c r="DL301" s="52"/>
      <c r="DM301" s="52"/>
    </row>
    <row r="302" ht="25.5" customHeight="1">
      <c r="A302" s="124">
        <v>300.0</v>
      </c>
      <c r="B302" s="86" t="s">
        <v>120</v>
      </c>
      <c r="C302" s="87" t="s">
        <v>3654</v>
      </c>
      <c r="D302" s="88" t="s">
        <v>1069</v>
      </c>
      <c r="E302" s="89" t="s">
        <v>123</v>
      </c>
      <c r="F302" s="89" t="s">
        <v>124</v>
      </c>
      <c r="G302" s="90">
        <v>1.022941172E9</v>
      </c>
      <c r="H302" s="90">
        <v>7.0</v>
      </c>
      <c r="I302" s="89" t="s">
        <v>149</v>
      </c>
      <c r="J302" s="137">
        <v>32231.0</v>
      </c>
      <c r="K302" s="138">
        <v>29.0</v>
      </c>
      <c r="L302" s="139">
        <v>3.0</v>
      </c>
      <c r="M302" s="139">
        <v>1988.0</v>
      </c>
      <c r="N302" s="127" t="s">
        <v>198</v>
      </c>
      <c r="O302" s="87" t="s">
        <v>1070</v>
      </c>
      <c r="P302" s="92" t="s">
        <v>127</v>
      </c>
      <c r="Q302" s="87">
        <v>3.00653717E9</v>
      </c>
      <c r="R302" s="93" t="s">
        <v>1071</v>
      </c>
      <c r="S302" s="93" t="s">
        <v>1071</v>
      </c>
      <c r="T302" s="103" t="s">
        <v>1073</v>
      </c>
      <c r="U302" s="92" t="s">
        <v>184</v>
      </c>
      <c r="V302" s="128" t="s">
        <v>157</v>
      </c>
      <c r="W302" s="88">
        <v>4.0</v>
      </c>
      <c r="X302" s="87" t="s">
        <v>158</v>
      </c>
      <c r="Y302" s="117" t="s">
        <v>300</v>
      </c>
      <c r="Z302" s="130" t="s">
        <v>284</v>
      </c>
      <c r="AA302" s="87" t="s">
        <v>3655</v>
      </c>
      <c r="AB302" s="94" t="s">
        <v>130</v>
      </c>
      <c r="AC302" s="130" t="s">
        <v>161</v>
      </c>
      <c r="AD302" s="87" t="s">
        <v>3656</v>
      </c>
      <c r="AE302" s="95" t="s">
        <v>286</v>
      </c>
      <c r="AF302" s="131" t="s">
        <v>287</v>
      </c>
      <c r="AG302" s="143">
        <v>636.0</v>
      </c>
      <c r="AH302" s="199">
        <v>1.8E7</v>
      </c>
      <c r="AI302" s="201">
        <v>44434.0</v>
      </c>
      <c r="AJ302" s="100">
        <v>61103.0</v>
      </c>
      <c r="AK302" s="101">
        <v>44445.0</v>
      </c>
      <c r="AL302" s="101">
        <v>44446.0</v>
      </c>
      <c r="AM302" s="101">
        <v>44561.0</v>
      </c>
      <c r="AN302" s="94">
        <v>3.0</v>
      </c>
      <c r="AO302" s="87" t="str">
        <f>31-7</f>
        <v>24</v>
      </c>
      <c r="AP302" s="87" t="str">
        <f t="shared" si="45"/>
        <v>114</v>
      </c>
      <c r="AQ302" s="87" t="s">
        <v>3539</v>
      </c>
      <c r="AR302" s="104">
        <v>1.71E7</v>
      </c>
      <c r="AS302" s="104">
        <v>4500000.0</v>
      </c>
      <c r="AT302" s="106">
        <v>890.0</v>
      </c>
      <c r="AU302" s="104">
        <v>1.71E7</v>
      </c>
      <c r="AV302" s="107">
        <v>44446.0</v>
      </c>
      <c r="AW302" s="108" t="s">
        <v>3657</v>
      </c>
      <c r="AX302" s="84"/>
      <c r="AY302" s="84"/>
      <c r="AZ302" s="84"/>
      <c r="BA302" s="84"/>
      <c r="BB302" s="84"/>
      <c r="BC302" s="84"/>
      <c r="BD302" s="84"/>
      <c r="BE302" s="84"/>
      <c r="BF302" s="84"/>
      <c r="BG302" s="84"/>
      <c r="BH302" s="84"/>
      <c r="BI302" s="84"/>
      <c r="BJ302" s="84"/>
      <c r="BK302" s="84"/>
      <c r="BL302" s="84"/>
      <c r="BM302" s="84"/>
      <c r="BN302" s="84"/>
      <c r="BO302" s="84"/>
      <c r="BP302" s="84"/>
      <c r="BQ302" s="84"/>
      <c r="BR302" s="84"/>
      <c r="BS302" s="84"/>
      <c r="BT302" s="84"/>
      <c r="BU302" s="132" t="s">
        <v>168</v>
      </c>
      <c r="BV302" s="133">
        <v>44561.0</v>
      </c>
      <c r="BW302" s="132">
        <v>68306.0</v>
      </c>
      <c r="BX302" s="134">
        <v>1500000.0</v>
      </c>
      <c r="BY302" s="132">
        <v>985.0</v>
      </c>
      <c r="BZ302" s="132">
        <v>1267.0</v>
      </c>
      <c r="CA302" s="132">
        <v>10.0</v>
      </c>
      <c r="CB302" s="133">
        <v>44571.0</v>
      </c>
      <c r="CC302" s="114" t="str">
        <f t="shared" si="1"/>
        <v>$ 17,100,000</v>
      </c>
      <c r="CD302" s="115" t="str">
        <f t="shared" si="37"/>
        <v>121</v>
      </c>
      <c r="CE302" s="84"/>
      <c r="CF302" s="210">
        <v>44571.0</v>
      </c>
      <c r="CG302" s="130" t="s">
        <v>3394</v>
      </c>
      <c r="CH302" s="94" t="s">
        <v>284</v>
      </c>
      <c r="CI302" s="130" t="s">
        <v>3658</v>
      </c>
      <c r="CJ302" s="84"/>
      <c r="CK302" s="84"/>
      <c r="CL302" s="101">
        <v>44445.0</v>
      </c>
      <c r="CM302" s="101">
        <v>44446.0</v>
      </c>
      <c r="CN302" s="119" t="s">
        <v>3659</v>
      </c>
      <c r="CO302" s="120" t="s">
        <v>3660</v>
      </c>
      <c r="CP302" s="121" t="s">
        <v>1123</v>
      </c>
      <c r="CQ302" s="89"/>
      <c r="CR302" s="108"/>
      <c r="CS302" s="89"/>
      <c r="CT302" s="102"/>
      <c r="CU302" s="84"/>
      <c r="CV302" s="84"/>
      <c r="CW302" s="84"/>
      <c r="CX302" s="84"/>
      <c r="CY302" s="123" t="s">
        <v>175</v>
      </c>
      <c r="CZ302" s="103" t="s">
        <v>143</v>
      </c>
      <c r="DA302" s="103" t="s">
        <v>205</v>
      </c>
      <c r="DB302" s="84"/>
      <c r="DC302" s="123" t="s">
        <v>146</v>
      </c>
      <c r="DD302" s="84"/>
      <c r="DE302" s="84"/>
      <c r="DF302" s="84"/>
      <c r="DG302" s="84"/>
      <c r="DH302" s="52"/>
      <c r="DI302" s="52"/>
      <c r="DJ302" s="52"/>
      <c r="DK302" s="52"/>
      <c r="DL302" s="52"/>
      <c r="DM302" s="52"/>
    </row>
    <row r="303" ht="25.5" customHeight="1">
      <c r="A303" s="124">
        <v>301.0</v>
      </c>
      <c r="B303" s="86" t="s">
        <v>120</v>
      </c>
      <c r="C303" s="87" t="s">
        <v>3661</v>
      </c>
      <c r="D303" s="88" t="s">
        <v>1573</v>
      </c>
      <c r="E303" s="89" t="s">
        <v>123</v>
      </c>
      <c r="F303" s="89" t="s">
        <v>124</v>
      </c>
      <c r="G303" s="90">
        <v>5.2425165E7</v>
      </c>
      <c r="H303" s="90">
        <v>0.0</v>
      </c>
      <c r="I303" s="89" t="s">
        <v>125</v>
      </c>
      <c r="J303" s="137">
        <v>28486.0</v>
      </c>
      <c r="K303" s="138">
        <v>27.0</v>
      </c>
      <c r="L303" s="139">
        <v>12.0</v>
      </c>
      <c r="M303" s="139">
        <v>1977.0</v>
      </c>
      <c r="N303" s="127" t="s">
        <v>198</v>
      </c>
      <c r="O303" s="87" t="s">
        <v>1574</v>
      </c>
      <c r="P303" s="92" t="s">
        <v>127</v>
      </c>
      <c r="Q303" s="87">
        <v>3.18397464E9</v>
      </c>
      <c r="R303" s="93" t="s">
        <v>1575</v>
      </c>
      <c r="S303" s="93" t="s">
        <v>1576</v>
      </c>
      <c r="T303" s="103" t="s">
        <v>183</v>
      </c>
      <c r="U303" s="92" t="s">
        <v>184</v>
      </c>
      <c r="V303" s="128" t="s">
        <v>157</v>
      </c>
      <c r="W303" s="88">
        <v>5.0</v>
      </c>
      <c r="X303" s="87" t="s">
        <v>158</v>
      </c>
      <c r="Y303" s="117" t="s">
        <v>631</v>
      </c>
      <c r="Z303" s="130" t="s">
        <v>1577</v>
      </c>
      <c r="AA303" s="87" t="s">
        <v>3662</v>
      </c>
      <c r="AB303" s="94" t="s">
        <v>130</v>
      </c>
      <c r="AC303" s="130" t="s">
        <v>161</v>
      </c>
      <c r="AD303" s="87" t="s">
        <v>3663</v>
      </c>
      <c r="AE303" s="95" t="s">
        <v>286</v>
      </c>
      <c r="AF303" s="131" t="s">
        <v>287</v>
      </c>
      <c r="AG303" s="143">
        <v>639.0</v>
      </c>
      <c r="AH303" s="199">
        <v>1.6587E7</v>
      </c>
      <c r="AI303" s="201">
        <v>44414.0</v>
      </c>
      <c r="AJ303" s="100">
        <v>61111.0</v>
      </c>
      <c r="AK303" s="101">
        <v>44448.0</v>
      </c>
      <c r="AL303" s="101">
        <v>44449.0</v>
      </c>
      <c r="AM303" s="101">
        <v>44561.0</v>
      </c>
      <c r="AN303" s="94">
        <v>3.0</v>
      </c>
      <c r="AO303" s="87" t="str">
        <f t="shared" ref="AO303:AO306" si="46">31-10</f>
        <v>21</v>
      </c>
      <c r="AP303" s="87" t="str">
        <f t="shared" si="45"/>
        <v>111</v>
      </c>
      <c r="AQ303" s="87" t="s">
        <v>3664</v>
      </c>
      <c r="AR303" s="104">
        <v>1.61505E7</v>
      </c>
      <c r="AS303" s="104">
        <v>4365000.0</v>
      </c>
      <c r="AT303" s="106">
        <v>893.0</v>
      </c>
      <c r="AU303" s="104">
        <v>1615500.0</v>
      </c>
      <c r="AV303" s="107">
        <v>44448.0</v>
      </c>
      <c r="AW303" s="108" t="s">
        <v>3665</v>
      </c>
      <c r="AX303" s="84"/>
      <c r="AY303" s="84"/>
      <c r="AZ303" s="84"/>
      <c r="BA303" s="84"/>
      <c r="BB303" s="84"/>
      <c r="BC303" s="84"/>
      <c r="BD303" s="84"/>
      <c r="BE303" s="84"/>
      <c r="BF303" s="84"/>
      <c r="BG303" s="84"/>
      <c r="BH303" s="84"/>
      <c r="BI303" s="84"/>
      <c r="BJ303" s="84"/>
      <c r="BK303" s="84"/>
      <c r="BL303" s="84"/>
      <c r="BM303" s="84"/>
      <c r="BN303" s="84"/>
      <c r="BO303" s="84"/>
      <c r="BP303" s="84"/>
      <c r="BQ303" s="84"/>
      <c r="BR303" s="84"/>
      <c r="BS303" s="84"/>
      <c r="BT303" s="84"/>
      <c r="BU303" s="132" t="s">
        <v>168</v>
      </c>
      <c r="BV303" s="133">
        <v>44561.0</v>
      </c>
      <c r="BW303" s="132">
        <v>67977.0</v>
      </c>
      <c r="BX303" s="134">
        <v>1455000.0</v>
      </c>
      <c r="BY303" s="132">
        <v>986.0</v>
      </c>
      <c r="BZ303" s="132">
        <v>1266.0</v>
      </c>
      <c r="CA303" s="132">
        <v>10.0</v>
      </c>
      <c r="CB303" s="133">
        <v>44571.0</v>
      </c>
      <c r="CC303" s="114" t="str">
        <f t="shared" si="1"/>
        <v>$ 16,150,500</v>
      </c>
      <c r="CD303" s="115" t="str">
        <f t="shared" si="37"/>
        <v>121</v>
      </c>
      <c r="CE303" s="84"/>
      <c r="CF303" s="210">
        <v>44571.0</v>
      </c>
      <c r="CG303" s="130" t="s">
        <v>3394</v>
      </c>
      <c r="CH303" s="94" t="s">
        <v>1577</v>
      </c>
      <c r="CI303" s="130" t="s">
        <v>1581</v>
      </c>
      <c r="CJ303" s="84"/>
      <c r="CK303" s="84"/>
      <c r="CL303" s="101">
        <v>44448.0</v>
      </c>
      <c r="CM303" s="101">
        <v>44449.0</v>
      </c>
      <c r="CN303" s="119" t="s">
        <v>3666</v>
      </c>
      <c r="CO303" s="120" t="s">
        <v>3667</v>
      </c>
      <c r="CP303" s="121" t="s">
        <v>608</v>
      </c>
      <c r="CQ303" s="89"/>
      <c r="CR303" s="108"/>
      <c r="CS303" s="89"/>
      <c r="CT303" s="102"/>
      <c r="CU303" s="84"/>
      <c r="CV303" s="84"/>
      <c r="CW303" s="84"/>
      <c r="CX303" s="84"/>
      <c r="CY303" s="123" t="s">
        <v>175</v>
      </c>
      <c r="CZ303" s="103" t="s">
        <v>143</v>
      </c>
      <c r="DA303" s="103" t="s">
        <v>3353</v>
      </c>
      <c r="DB303" s="84"/>
      <c r="DC303" s="123" t="s">
        <v>146</v>
      </c>
      <c r="DD303" s="84"/>
      <c r="DE303" s="84"/>
      <c r="DF303" s="84"/>
      <c r="DG303" s="84"/>
      <c r="DH303" s="52"/>
      <c r="DI303" s="52"/>
      <c r="DJ303" s="52"/>
      <c r="DK303" s="52"/>
      <c r="DL303" s="52"/>
      <c r="DM303" s="52"/>
    </row>
    <row r="304" ht="25.5" customHeight="1">
      <c r="A304" s="124">
        <v>302.0</v>
      </c>
      <c r="B304" s="86" t="s">
        <v>120</v>
      </c>
      <c r="C304" s="153" t="s">
        <v>3668</v>
      </c>
      <c r="D304" s="88" t="s">
        <v>1429</v>
      </c>
      <c r="E304" s="89" t="s">
        <v>123</v>
      </c>
      <c r="F304" s="89" t="s">
        <v>124</v>
      </c>
      <c r="G304" s="90">
        <v>1.02294534E9</v>
      </c>
      <c r="H304" s="90">
        <v>6.0</v>
      </c>
      <c r="I304" s="89" t="s">
        <v>125</v>
      </c>
      <c r="J304" s="137">
        <v>32406.0</v>
      </c>
      <c r="K304" s="138">
        <v>20.0</v>
      </c>
      <c r="L304" s="139">
        <v>9.0</v>
      </c>
      <c r="M304" s="139">
        <v>1988.0</v>
      </c>
      <c r="N304" s="127" t="s">
        <v>198</v>
      </c>
      <c r="O304" s="87" t="s">
        <v>1430</v>
      </c>
      <c r="P304" s="92" t="s">
        <v>127</v>
      </c>
      <c r="Q304" s="87">
        <v>3.102983207E9</v>
      </c>
      <c r="R304" s="93" t="s">
        <v>1431</v>
      </c>
      <c r="S304" s="93" t="s">
        <v>1432</v>
      </c>
      <c r="T304" s="103" t="s">
        <v>323</v>
      </c>
      <c r="U304" s="92" t="s">
        <v>272</v>
      </c>
      <c r="V304" s="128" t="s">
        <v>157</v>
      </c>
      <c r="W304" s="88">
        <v>4.0</v>
      </c>
      <c r="X304" s="87" t="s">
        <v>158</v>
      </c>
      <c r="Y304" s="117" t="s">
        <v>283</v>
      </c>
      <c r="Z304" s="130" t="s">
        <v>284</v>
      </c>
      <c r="AA304" s="87" t="s">
        <v>3669</v>
      </c>
      <c r="AB304" s="94" t="s">
        <v>130</v>
      </c>
      <c r="AC304" s="130" t="s">
        <v>161</v>
      </c>
      <c r="AD304" s="87" t="s">
        <v>3670</v>
      </c>
      <c r="AE304" s="95" t="s">
        <v>286</v>
      </c>
      <c r="AF304" s="131" t="s">
        <v>287</v>
      </c>
      <c r="AG304" s="143">
        <v>635.0</v>
      </c>
      <c r="AH304" s="199">
        <v>1.725E7</v>
      </c>
      <c r="AI304" s="201">
        <v>44414.0</v>
      </c>
      <c r="AJ304" s="100">
        <v>61112.0</v>
      </c>
      <c r="AK304" s="101">
        <v>44448.0</v>
      </c>
      <c r="AL304" s="101">
        <v>44449.0</v>
      </c>
      <c r="AM304" s="101">
        <v>44561.0</v>
      </c>
      <c r="AN304" s="94">
        <v>3.0</v>
      </c>
      <c r="AO304" s="87" t="str">
        <f t="shared" si="46"/>
        <v>21</v>
      </c>
      <c r="AP304" s="87" t="str">
        <f t="shared" si="45"/>
        <v>111</v>
      </c>
      <c r="AQ304" s="87" t="s">
        <v>3664</v>
      </c>
      <c r="AR304" s="104">
        <v>1.665E7</v>
      </c>
      <c r="AS304" s="104">
        <v>4500000.0</v>
      </c>
      <c r="AT304" s="106">
        <v>897.0</v>
      </c>
      <c r="AU304" s="104">
        <v>1.665E7</v>
      </c>
      <c r="AV304" s="107">
        <v>44449.0</v>
      </c>
      <c r="AW304" s="108" t="s">
        <v>3671</v>
      </c>
      <c r="AX304" s="84"/>
      <c r="AY304" s="84"/>
      <c r="AZ304" s="84"/>
      <c r="BA304" s="84"/>
      <c r="BB304" s="84"/>
      <c r="BC304" s="84"/>
      <c r="BD304" s="84"/>
      <c r="BE304" s="84"/>
      <c r="BF304" s="84"/>
      <c r="BG304" s="84"/>
      <c r="BH304" s="84"/>
      <c r="BI304" s="84"/>
      <c r="BJ304" s="84"/>
      <c r="BK304" s="84"/>
      <c r="BL304" s="84"/>
      <c r="BM304" s="84"/>
      <c r="BN304" s="84"/>
      <c r="BO304" s="84"/>
      <c r="BP304" s="84"/>
      <c r="BQ304" s="84"/>
      <c r="BR304" s="84"/>
      <c r="BS304" s="84"/>
      <c r="BT304" s="84"/>
      <c r="BU304" s="132"/>
      <c r="BV304" s="133"/>
      <c r="BW304" s="132"/>
      <c r="BX304" s="134"/>
      <c r="BY304" s="132"/>
      <c r="BZ304" s="132"/>
      <c r="CA304" s="132"/>
      <c r="CB304" s="133"/>
      <c r="CC304" s="114" t="str">
        <f t="shared" si="1"/>
        <v>$ 16,650,000</v>
      </c>
      <c r="CD304" s="115" t="str">
        <f t="shared" si="37"/>
        <v>111</v>
      </c>
      <c r="CE304" s="84"/>
      <c r="CF304" s="101">
        <v>44561.0</v>
      </c>
      <c r="CG304" s="130" t="s">
        <v>136</v>
      </c>
      <c r="CH304" s="94" t="s">
        <v>757</v>
      </c>
      <c r="CI304" s="130" t="s">
        <v>279</v>
      </c>
      <c r="CJ304" s="84"/>
      <c r="CK304" s="84"/>
      <c r="CL304" s="101">
        <v>44448.0</v>
      </c>
      <c r="CM304" s="101">
        <v>44449.0</v>
      </c>
      <c r="CN304" s="119" t="s">
        <v>3672</v>
      </c>
      <c r="CO304" s="120" t="s">
        <v>3673</v>
      </c>
      <c r="CP304" s="121" t="s">
        <v>1123</v>
      </c>
      <c r="CQ304" s="89"/>
      <c r="CR304" s="108"/>
      <c r="CS304" s="89"/>
      <c r="CT304" s="102"/>
      <c r="CU304" s="84"/>
      <c r="CV304" s="84"/>
      <c r="CW304" s="84"/>
      <c r="CX304" s="84"/>
      <c r="CY304" s="123" t="s">
        <v>175</v>
      </c>
      <c r="CZ304" s="103" t="s">
        <v>143</v>
      </c>
      <c r="DA304" s="103" t="s">
        <v>205</v>
      </c>
      <c r="DB304" s="103"/>
      <c r="DC304" s="123" t="s">
        <v>146</v>
      </c>
      <c r="DD304" s="103"/>
      <c r="DE304" s="84"/>
      <c r="DF304" s="84"/>
      <c r="DG304" s="84"/>
      <c r="DH304" s="52"/>
      <c r="DI304" s="52"/>
      <c r="DJ304" s="52"/>
      <c r="DK304" s="52"/>
      <c r="DL304" s="52"/>
      <c r="DM304" s="52"/>
    </row>
    <row r="305" ht="25.5" customHeight="1">
      <c r="A305" s="124">
        <v>303.0</v>
      </c>
      <c r="B305" s="86" t="s">
        <v>120</v>
      </c>
      <c r="C305" s="87" t="s">
        <v>3674</v>
      </c>
      <c r="D305" s="88" t="s">
        <v>1638</v>
      </c>
      <c r="E305" s="89" t="s">
        <v>123</v>
      </c>
      <c r="F305" s="89" t="s">
        <v>124</v>
      </c>
      <c r="G305" s="90">
        <v>7.9596834E7</v>
      </c>
      <c r="H305" s="90">
        <v>0.0</v>
      </c>
      <c r="I305" s="89" t="s">
        <v>149</v>
      </c>
      <c r="J305" s="137">
        <v>26317.0</v>
      </c>
      <c r="K305" s="138">
        <v>19.0</v>
      </c>
      <c r="L305" s="139">
        <v>1.0</v>
      </c>
      <c r="M305" s="139">
        <v>1972.0</v>
      </c>
      <c r="N305" s="127" t="s">
        <v>198</v>
      </c>
      <c r="O305" s="87" t="s">
        <v>1639</v>
      </c>
      <c r="P305" s="92" t="s">
        <v>593</v>
      </c>
      <c r="Q305" s="87">
        <v>3.152180251E9</v>
      </c>
      <c r="R305" s="93" t="s">
        <v>1640</v>
      </c>
      <c r="S305" s="93" t="s">
        <v>3675</v>
      </c>
      <c r="T305" s="103" t="s">
        <v>258</v>
      </c>
      <c r="U305" s="92" t="s">
        <v>156</v>
      </c>
      <c r="V305" s="128" t="s">
        <v>157</v>
      </c>
      <c r="W305" s="88">
        <v>5.0</v>
      </c>
      <c r="X305" s="87" t="s">
        <v>158</v>
      </c>
      <c r="Y305" s="117" t="s">
        <v>300</v>
      </c>
      <c r="Z305" s="130" t="s">
        <v>1503</v>
      </c>
      <c r="AA305" s="87" t="s">
        <v>3676</v>
      </c>
      <c r="AB305" s="94" t="s">
        <v>130</v>
      </c>
      <c r="AC305" s="130" t="s">
        <v>161</v>
      </c>
      <c r="AD305" s="87" t="s">
        <v>2681</v>
      </c>
      <c r="AE305" s="95" t="s">
        <v>286</v>
      </c>
      <c r="AF305" s="131" t="s">
        <v>287</v>
      </c>
      <c r="AG305" s="143">
        <v>640.0</v>
      </c>
      <c r="AH305" s="199">
        <v>1.64415E7</v>
      </c>
      <c r="AI305" s="201">
        <v>44434.0</v>
      </c>
      <c r="AJ305" s="100">
        <v>61110.0</v>
      </c>
      <c r="AK305" s="101">
        <v>44448.0</v>
      </c>
      <c r="AL305" s="101">
        <v>44449.0</v>
      </c>
      <c r="AM305" s="101">
        <v>44561.0</v>
      </c>
      <c r="AN305" s="94">
        <v>3.0</v>
      </c>
      <c r="AO305" s="87" t="str">
        <f t="shared" si="46"/>
        <v>21</v>
      </c>
      <c r="AP305" s="87" t="str">
        <f t="shared" si="45"/>
        <v>111</v>
      </c>
      <c r="AQ305" s="87" t="s">
        <v>3664</v>
      </c>
      <c r="AR305" s="104">
        <v>1.615E7</v>
      </c>
      <c r="AS305" s="104">
        <v>4365000.0</v>
      </c>
      <c r="AT305" s="106">
        <v>896.0</v>
      </c>
      <c r="AU305" s="104">
        <v>1.615E7</v>
      </c>
      <c r="AV305" s="107">
        <v>44449.0</v>
      </c>
      <c r="AW305" s="108" t="s">
        <v>3677</v>
      </c>
      <c r="AX305" s="84"/>
      <c r="AY305" s="84"/>
      <c r="AZ305" s="84"/>
      <c r="BA305" s="84"/>
      <c r="BB305" s="84"/>
      <c r="BC305" s="84"/>
      <c r="BD305" s="84"/>
      <c r="BE305" s="84"/>
      <c r="BF305" s="84"/>
      <c r="BG305" s="84"/>
      <c r="BH305" s="84"/>
      <c r="BI305" s="84"/>
      <c r="BJ305" s="84"/>
      <c r="BK305" s="84"/>
      <c r="BL305" s="84"/>
      <c r="BM305" s="84"/>
      <c r="BN305" s="84"/>
      <c r="BO305" s="84"/>
      <c r="BP305" s="84"/>
      <c r="BQ305" s="84"/>
      <c r="BR305" s="84"/>
      <c r="BS305" s="84"/>
      <c r="BT305" s="84"/>
      <c r="BU305" s="132"/>
      <c r="BV305" s="133"/>
      <c r="BW305" s="132"/>
      <c r="BX305" s="134"/>
      <c r="BY305" s="132"/>
      <c r="BZ305" s="132"/>
      <c r="CA305" s="132"/>
      <c r="CB305" s="133"/>
      <c r="CC305" s="114" t="str">
        <f t="shared" si="1"/>
        <v>$ 16,150,000</v>
      </c>
      <c r="CD305" s="115" t="str">
        <f t="shared" si="37"/>
        <v>111</v>
      </c>
      <c r="CE305" s="84"/>
      <c r="CF305" s="101">
        <v>44561.0</v>
      </c>
      <c r="CG305" s="130" t="s">
        <v>136</v>
      </c>
      <c r="CH305" s="94" t="s">
        <v>1503</v>
      </c>
      <c r="CI305" s="130" t="s">
        <v>1507</v>
      </c>
      <c r="CJ305" s="84"/>
      <c r="CK305" s="84"/>
      <c r="CL305" s="101">
        <v>44448.0</v>
      </c>
      <c r="CM305" s="101">
        <v>44449.0</v>
      </c>
      <c r="CN305" s="119" t="s">
        <v>3678</v>
      </c>
      <c r="CO305" s="120" t="s">
        <v>3679</v>
      </c>
      <c r="CP305" s="121" t="s">
        <v>1123</v>
      </c>
      <c r="CQ305" s="89"/>
      <c r="CR305" s="108"/>
      <c r="CS305" s="89"/>
      <c r="CT305" s="102"/>
      <c r="CU305" s="84"/>
      <c r="CV305" s="84"/>
      <c r="CW305" s="84"/>
      <c r="CX305" s="84"/>
      <c r="CY305" s="123" t="s">
        <v>175</v>
      </c>
      <c r="CZ305" s="103" t="s">
        <v>143</v>
      </c>
      <c r="DA305" s="103" t="s">
        <v>205</v>
      </c>
      <c r="DB305" s="84"/>
      <c r="DC305" s="123" t="s">
        <v>146</v>
      </c>
      <c r="DD305" s="84"/>
      <c r="DE305" s="84"/>
      <c r="DF305" s="84"/>
      <c r="DG305" s="84"/>
      <c r="DH305" s="52"/>
      <c r="DI305" s="52"/>
      <c r="DJ305" s="52"/>
      <c r="DK305" s="52"/>
      <c r="DL305" s="52"/>
      <c r="DM305" s="52"/>
    </row>
    <row r="306" ht="25.5" customHeight="1">
      <c r="A306" s="124">
        <v>304.0</v>
      </c>
      <c r="B306" s="86" t="s">
        <v>120</v>
      </c>
      <c r="C306" s="87" t="s">
        <v>3680</v>
      </c>
      <c r="D306" s="88" t="s">
        <v>1476</v>
      </c>
      <c r="E306" s="89" t="s">
        <v>123</v>
      </c>
      <c r="F306" s="89" t="s">
        <v>124</v>
      </c>
      <c r="G306" s="90">
        <v>1.024579151E9</v>
      </c>
      <c r="H306" s="90">
        <v>8.0</v>
      </c>
      <c r="I306" s="89" t="s">
        <v>149</v>
      </c>
      <c r="J306" s="137">
        <v>35505.0</v>
      </c>
      <c r="K306" s="138">
        <v>16.0</v>
      </c>
      <c r="L306" s="139">
        <v>3.0</v>
      </c>
      <c r="M306" s="139">
        <v>1997.0</v>
      </c>
      <c r="N306" s="127" t="s">
        <v>198</v>
      </c>
      <c r="O306" s="155" t="s">
        <v>1477</v>
      </c>
      <c r="P306" s="92" t="s">
        <v>127</v>
      </c>
      <c r="Q306" s="87">
        <v>3.17696919E9</v>
      </c>
      <c r="R306" s="93" t="s">
        <v>1478</v>
      </c>
      <c r="S306" s="93" t="s">
        <v>1479</v>
      </c>
      <c r="T306" s="103" t="s">
        <v>258</v>
      </c>
      <c r="U306" s="92" t="s">
        <v>272</v>
      </c>
      <c r="V306" s="128" t="s">
        <v>157</v>
      </c>
      <c r="W306" s="88">
        <v>5.0</v>
      </c>
      <c r="X306" s="87" t="s">
        <v>158</v>
      </c>
      <c r="Y306" s="117" t="s">
        <v>507</v>
      </c>
      <c r="Z306" s="130" t="s">
        <v>1577</v>
      </c>
      <c r="AA306" s="87" t="s">
        <v>3681</v>
      </c>
      <c r="AB306" s="94" t="s">
        <v>130</v>
      </c>
      <c r="AC306" s="130" t="s">
        <v>161</v>
      </c>
      <c r="AD306" s="87" t="s">
        <v>3682</v>
      </c>
      <c r="AE306" s="95" t="s">
        <v>286</v>
      </c>
      <c r="AF306" s="131" t="s">
        <v>287</v>
      </c>
      <c r="AG306" s="143">
        <v>643.0</v>
      </c>
      <c r="AH306" s="199">
        <v>1.67325E7</v>
      </c>
      <c r="AI306" s="201">
        <v>44435.0</v>
      </c>
      <c r="AJ306" s="100">
        <v>61109.0</v>
      </c>
      <c r="AK306" s="101">
        <v>44448.0</v>
      </c>
      <c r="AL306" s="101">
        <v>44449.0</v>
      </c>
      <c r="AM306" s="101">
        <v>44561.0</v>
      </c>
      <c r="AN306" s="94">
        <v>3.0</v>
      </c>
      <c r="AO306" s="87" t="str">
        <f t="shared" si="46"/>
        <v>21</v>
      </c>
      <c r="AP306" s="87" t="str">
        <f t="shared" si="45"/>
        <v>111</v>
      </c>
      <c r="AQ306" s="87" t="s">
        <v>3664</v>
      </c>
      <c r="AR306" s="104">
        <v>1.615E7</v>
      </c>
      <c r="AS306" s="104">
        <v>4365000.0</v>
      </c>
      <c r="AT306" s="106">
        <v>895.0</v>
      </c>
      <c r="AU306" s="207">
        <v>1.615E7</v>
      </c>
      <c r="AV306" s="107">
        <v>44449.0</v>
      </c>
      <c r="AW306" s="108" t="s">
        <v>3683</v>
      </c>
      <c r="AX306" s="84"/>
      <c r="AY306" s="84"/>
      <c r="AZ306" s="84"/>
      <c r="BA306" s="84"/>
      <c r="BB306" s="84"/>
      <c r="BC306" s="84"/>
      <c r="BD306" s="84"/>
      <c r="BE306" s="84"/>
      <c r="BF306" s="84"/>
      <c r="BG306" s="84"/>
      <c r="BH306" s="84"/>
      <c r="BI306" s="84"/>
      <c r="BJ306" s="84"/>
      <c r="BK306" s="84"/>
      <c r="BL306" s="84"/>
      <c r="BM306" s="84"/>
      <c r="BN306" s="84"/>
      <c r="BO306" s="84"/>
      <c r="BP306" s="84"/>
      <c r="BQ306" s="84"/>
      <c r="BR306" s="84"/>
      <c r="BS306" s="84"/>
      <c r="BT306" s="84"/>
      <c r="BU306" s="132" t="s">
        <v>168</v>
      </c>
      <c r="BV306" s="133">
        <v>44561.0</v>
      </c>
      <c r="BW306" s="132">
        <v>67974.0</v>
      </c>
      <c r="BX306" s="134">
        <v>1455000.0</v>
      </c>
      <c r="BY306" s="132">
        <v>989.0</v>
      </c>
      <c r="BZ306" s="132">
        <v>1265.0</v>
      </c>
      <c r="CA306" s="132">
        <v>10.0</v>
      </c>
      <c r="CB306" s="133">
        <v>44571.0</v>
      </c>
      <c r="CC306" s="114" t="str">
        <f t="shared" si="1"/>
        <v>$ 16,150,000</v>
      </c>
      <c r="CD306" s="115" t="str">
        <f t="shared" si="37"/>
        <v>117</v>
      </c>
      <c r="CE306" s="84"/>
      <c r="CF306" s="210">
        <v>44571.0</v>
      </c>
      <c r="CG306" s="130" t="s">
        <v>3394</v>
      </c>
      <c r="CH306" s="94" t="s">
        <v>1577</v>
      </c>
      <c r="CI306" s="130" t="s">
        <v>1581</v>
      </c>
      <c r="CJ306" s="84"/>
      <c r="CK306" s="84"/>
      <c r="CL306" s="101">
        <v>44448.0</v>
      </c>
      <c r="CM306" s="101">
        <v>44449.0</v>
      </c>
      <c r="CN306" s="119" t="s">
        <v>3684</v>
      </c>
      <c r="CO306" s="120" t="s">
        <v>3685</v>
      </c>
      <c r="CP306" s="121" t="s">
        <v>420</v>
      </c>
      <c r="CQ306" s="89"/>
      <c r="CR306" s="108"/>
      <c r="CS306" s="89"/>
      <c r="CT306" s="102"/>
      <c r="CU306" s="84"/>
      <c r="CV306" s="84"/>
      <c r="CW306" s="84"/>
      <c r="CX306" s="84"/>
      <c r="CY306" s="123" t="s">
        <v>175</v>
      </c>
      <c r="CZ306" s="103" t="s">
        <v>143</v>
      </c>
      <c r="DA306" s="103" t="s">
        <v>3353</v>
      </c>
      <c r="DB306" s="84"/>
      <c r="DC306" s="123" t="s">
        <v>146</v>
      </c>
      <c r="DD306" s="84"/>
      <c r="DE306" s="84"/>
      <c r="DF306" s="84"/>
      <c r="DG306" s="84"/>
      <c r="DH306" s="52"/>
      <c r="DI306" s="52"/>
      <c r="DJ306" s="52"/>
      <c r="DK306" s="52"/>
      <c r="DL306" s="52"/>
      <c r="DM306" s="52"/>
    </row>
    <row r="307" ht="25.5" customHeight="1">
      <c r="A307" s="124">
        <v>305.0</v>
      </c>
      <c r="B307" s="86" t="s">
        <v>120</v>
      </c>
      <c r="C307" s="87" t="s">
        <v>3686</v>
      </c>
      <c r="D307" s="88" t="s">
        <v>1729</v>
      </c>
      <c r="E307" s="89" t="s">
        <v>123</v>
      </c>
      <c r="F307" s="89" t="s">
        <v>124</v>
      </c>
      <c r="G307" s="90">
        <v>1.010012831E9</v>
      </c>
      <c r="H307" s="90">
        <v>3.0</v>
      </c>
      <c r="I307" s="89" t="s">
        <v>149</v>
      </c>
      <c r="J307" s="137">
        <v>36220.0</v>
      </c>
      <c r="K307" s="138">
        <v>1.0</v>
      </c>
      <c r="L307" s="139">
        <v>3.0</v>
      </c>
      <c r="M307" s="139">
        <v>1999.0</v>
      </c>
      <c r="N307" s="127" t="s">
        <v>198</v>
      </c>
      <c r="O307" s="87" t="s">
        <v>1730</v>
      </c>
      <c r="P307" s="92" t="s">
        <v>424</v>
      </c>
      <c r="Q307" s="87">
        <v>3.202201193E9</v>
      </c>
      <c r="R307" s="93" t="s">
        <v>1731</v>
      </c>
      <c r="S307" s="93" t="s">
        <v>1732</v>
      </c>
      <c r="T307" s="103" t="s">
        <v>803</v>
      </c>
      <c r="U307" s="92" t="s">
        <v>184</v>
      </c>
      <c r="V307" s="128" t="s">
        <v>157</v>
      </c>
      <c r="W307" s="88">
        <v>3.0</v>
      </c>
      <c r="X307" s="87" t="s">
        <v>218</v>
      </c>
      <c r="Y307" s="117" t="s">
        <v>218</v>
      </c>
      <c r="Z307" s="130" t="s">
        <v>284</v>
      </c>
      <c r="AA307" s="87" t="s">
        <v>3687</v>
      </c>
      <c r="AB307" s="94" t="s">
        <v>130</v>
      </c>
      <c r="AC307" s="130" t="s">
        <v>161</v>
      </c>
      <c r="AD307" s="87" t="s">
        <v>3688</v>
      </c>
      <c r="AE307" s="95" t="s">
        <v>286</v>
      </c>
      <c r="AF307" s="131" t="s">
        <v>287</v>
      </c>
      <c r="AG307" s="143">
        <v>650.0</v>
      </c>
      <c r="AH307" s="199">
        <v>9900000.0</v>
      </c>
      <c r="AI307" s="201">
        <v>44236.0</v>
      </c>
      <c r="AJ307" s="100">
        <v>61495.0</v>
      </c>
      <c r="AK307" s="101">
        <v>44452.0</v>
      </c>
      <c r="AL307" s="102">
        <v>44453.0</v>
      </c>
      <c r="AM307" s="102">
        <v>44561.0</v>
      </c>
      <c r="AN307" s="94">
        <v>3.0</v>
      </c>
      <c r="AO307" s="87" t="str">
        <f t="shared" ref="AO307:AO308" si="47">31-14</f>
        <v>17</v>
      </c>
      <c r="AP307" s="87" t="str">
        <f t="shared" si="45"/>
        <v>107</v>
      </c>
      <c r="AQ307" s="87" t="s">
        <v>3689</v>
      </c>
      <c r="AR307" s="104">
        <v>9630000.0</v>
      </c>
      <c r="AS307" s="104">
        <v>2700000.0</v>
      </c>
      <c r="AT307" s="106">
        <v>902.0</v>
      </c>
      <c r="AU307" s="104">
        <v>9630000.0</v>
      </c>
      <c r="AV307" s="107">
        <v>44452.0</v>
      </c>
      <c r="AW307" s="108" t="s">
        <v>3690</v>
      </c>
      <c r="AX307" s="84"/>
      <c r="AY307" s="84"/>
      <c r="AZ307" s="84"/>
      <c r="BA307" s="84"/>
      <c r="BB307" s="84"/>
      <c r="BC307" s="84"/>
      <c r="BD307" s="84"/>
      <c r="BE307" s="84"/>
      <c r="BF307" s="84"/>
      <c r="BG307" s="84"/>
      <c r="BH307" s="84"/>
      <c r="BI307" s="84"/>
      <c r="BJ307" s="84"/>
      <c r="BK307" s="84"/>
      <c r="BL307" s="84"/>
      <c r="BM307" s="84"/>
      <c r="BN307" s="84"/>
      <c r="BO307" s="84"/>
      <c r="BP307" s="84"/>
      <c r="BQ307" s="84"/>
      <c r="BR307" s="84"/>
      <c r="BS307" s="84"/>
      <c r="BT307" s="84"/>
      <c r="BU307" s="132" t="s">
        <v>168</v>
      </c>
      <c r="BV307" s="133">
        <v>44561.0</v>
      </c>
      <c r="BW307" s="132">
        <v>67972.0</v>
      </c>
      <c r="BX307" s="134">
        <v>900000.0</v>
      </c>
      <c r="BY307" s="132">
        <v>990.0</v>
      </c>
      <c r="BZ307" s="132">
        <v>1264.0</v>
      </c>
      <c r="CA307" s="132">
        <v>10.0</v>
      </c>
      <c r="CB307" s="133">
        <v>44571.0</v>
      </c>
      <c r="CC307" s="114" t="str">
        <f t="shared" si="1"/>
        <v>$ 9,630,000</v>
      </c>
      <c r="CD307" s="115" t="str">
        <f t="shared" si="37"/>
        <v>117</v>
      </c>
      <c r="CE307" s="84"/>
      <c r="CF307" s="210">
        <v>44571.0</v>
      </c>
      <c r="CG307" s="130" t="s">
        <v>3394</v>
      </c>
      <c r="CH307" s="94" t="s">
        <v>757</v>
      </c>
      <c r="CI307" s="130" t="s">
        <v>279</v>
      </c>
      <c r="CJ307" s="84"/>
      <c r="CK307" s="84"/>
      <c r="CL307" s="101">
        <v>44452.0</v>
      </c>
      <c r="CM307" s="101">
        <v>44453.0</v>
      </c>
      <c r="CN307" s="119" t="s">
        <v>3691</v>
      </c>
      <c r="CO307" s="120" t="s">
        <v>3692</v>
      </c>
      <c r="CP307" s="121" t="s">
        <v>736</v>
      </c>
      <c r="CQ307" s="89"/>
      <c r="CR307" s="108"/>
      <c r="CS307" s="89"/>
      <c r="CT307" s="102"/>
      <c r="CU307" s="84"/>
      <c r="CV307" s="84"/>
      <c r="CW307" s="84"/>
      <c r="CX307" s="84"/>
      <c r="CY307" s="123" t="s">
        <v>175</v>
      </c>
      <c r="CZ307" s="103" t="s">
        <v>143</v>
      </c>
      <c r="DA307" s="103" t="s">
        <v>3353</v>
      </c>
      <c r="DB307" s="84"/>
      <c r="DC307" s="123" t="s">
        <v>146</v>
      </c>
      <c r="DD307" s="84"/>
      <c r="DE307" s="84"/>
      <c r="DF307" s="84"/>
      <c r="DG307" s="84"/>
      <c r="DH307" s="52"/>
      <c r="DI307" s="52"/>
      <c r="DJ307" s="52"/>
      <c r="DK307" s="52"/>
      <c r="DL307" s="52"/>
      <c r="DM307" s="52"/>
    </row>
    <row r="308" ht="25.5" customHeight="1">
      <c r="A308" s="124">
        <v>306.0</v>
      </c>
      <c r="B308" s="86" t="s">
        <v>120</v>
      </c>
      <c r="C308" s="87" t="s">
        <v>3693</v>
      </c>
      <c r="D308" s="88" t="s">
        <v>1797</v>
      </c>
      <c r="E308" s="89" t="s">
        <v>123</v>
      </c>
      <c r="F308" s="89" t="s">
        <v>124</v>
      </c>
      <c r="G308" s="90">
        <v>5.2902102E7</v>
      </c>
      <c r="H308" s="90">
        <v>3.0</v>
      </c>
      <c r="I308" s="89" t="s">
        <v>125</v>
      </c>
      <c r="J308" s="137">
        <v>30067.0</v>
      </c>
      <c r="K308" s="138">
        <v>26.0</v>
      </c>
      <c r="L308" s="139">
        <v>4.0</v>
      </c>
      <c r="M308" s="139">
        <v>1982.0</v>
      </c>
      <c r="N308" s="127" t="s">
        <v>198</v>
      </c>
      <c r="O308" s="87" t="s">
        <v>1798</v>
      </c>
      <c r="P308" s="92" t="s">
        <v>127</v>
      </c>
      <c r="Q308" s="87">
        <v>3.18382242E9</v>
      </c>
      <c r="R308" s="93" t="s">
        <v>1799</v>
      </c>
      <c r="S308" s="93" t="s">
        <v>1800</v>
      </c>
      <c r="T308" s="94" t="s">
        <v>155</v>
      </c>
      <c r="U308" s="87" t="s">
        <v>272</v>
      </c>
      <c r="V308" s="128" t="s">
        <v>157</v>
      </c>
      <c r="W308" s="88">
        <v>4.0</v>
      </c>
      <c r="X308" s="87" t="s">
        <v>158</v>
      </c>
      <c r="Y308" s="130" t="s">
        <v>283</v>
      </c>
      <c r="Z308" s="130" t="s">
        <v>1105</v>
      </c>
      <c r="AA308" s="87" t="s">
        <v>3694</v>
      </c>
      <c r="AB308" s="94" t="s">
        <v>130</v>
      </c>
      <c r="AC308" s="130" t="s">
        <v>161</v>
      </c>
      <c r="AD308" s="87" t="s">
        <v>1481</v>
      </c>
      <c r="AE308" s="95" t="s">
        <v>286</v>
      </c>
      <c r="AF308" s="131" t="s">
        <v>287</v>
      </c>
      <c r="AG308" s="143">
        <v>649.0</v>
      </c>
      <c r="AH308" s="199">
        <v>4.84515E7</v>
      </c>
      <c r="AI308" s="201">
        <v>44441.0</v>
      </c>
      <c r="AJ308" s="100">
        <v>61496.0</v>
      </c>
      <c r="AK308" s="101">
        <v>44452.0</v>
      </c>
      <c r="AL308" s="102">
        <v>44453.0</v>
      </c>
      <c r="AM308" s="102">
        <v>44561.0</v>
      </c>
      <c r="AN308" s="94">
        <v>3.0</v>
      </c>
      <c r="AO308" s="87" t="str">
        <f t="shared" si="47"/>
        <v>17</v>
      </c>
      <c r="AP308" s="87" t="str">
        <f t="shared" si="45"/>
        <v>107</v>
      </c>
      <c r="AQ308" s="87" t="s">
        <v>3689</v>
      </c>
      <c r="AR308" s="104">
        <v>1.55685E7</v>
      </c>
      <c r="AS308" s="104">
        <v>4365000.0</v>
      </c>
      <c r="AT308" s="106">
        <v>901.0</v>
      </c>
      <c r="AU308" s="104">
        <v>1.55685E7</v>
      </c>
      <c r="AV308" s="107">
        <v>44452.0</v>
      </c>
      <c r="AW308" s="108" t="s">
        <v>3695</v>
      </c>
      <c r="AX308" s="84"/>
      <c r="AY308" s="84"/>
      <c r="AZ308" s="84"/>
      <c r="BA308" s="84"/>
      <c r="BB308" s="84"/>
      <c r="BC308" s="84"/>
      <c r="BD308" s="84"/>
      <c r="BE308" s="84"/>
      <c r="BF308" s="84"/>
      <c r="BG308" s="84"/>
      <c r="BH308" s="84"/>
      <c r="BI308" s="84"/>
      <c r="BJ308" s="84"/>
      <c r="BK308" s="84"/>
      <c r="BL308" s="84"/>
      <c r="BM308" s="84"/>
      <c r="BN308" s="84"/>
      <c r="BO308" s="84"/>
      <c r="BP308" s="84"/>
      <c r="BQ308" s="84"/>
      <c r="BR308" s="84"/>
      <c r="BS308" s="84"/>
      <c r="BT308" s="84"/>
      <c r="BU308" s="132"/>
      <c r="BV308" s="133"/>
      <c r="BW308" s="132"/>
      <c r="BX308" s="134"/>
      <c r="BY308" s="132"/>
      <c r="BZ308" s="132"/>
      <c r="CA308" s="132"/>
      <c r="CB308" s="133"/>
      <c r="CC308" s="114" t="str">
        <f t="shared" si="1"/>
        <v>$ 15,568,500</v>
      </c>
      <c r="CD308" s="115" t="str">
        <f t="shared" si="37"/>
        <v>106</v>
      </c>
      <c r="CE308" s="84"/>
      <c r="CF308" s="102">
        <v>44561.0</v>
      </c>
      <c r="CG308" s="130" t="s">
        <v>136</v>
      </c>
      <c r="CH308" s="103" t="s">
        <v>1110</v>
      </c>
      <c r="CI308" s="118" t="s">
        <v>1111</v>
      </c>
      <c r="CJ308" s="84"/>
      <c r="CK308" s="84"/>
      <c r="CL308" s="101">
        <v>44452.0</v>
      </c>
      <c r="CM308" s="101">
        <v>44453.0</v>
      </c>
      <c r="CN308" s="119" t="s">
        <v>3696</v>
      </c>
      <c r="CO308" s="120" t="s">
        <v>3697</v>
      </c>
      <c r="CP308" s="121" t="s">
        <v>608</v>
      </c>
      <c r="CQ308" s="89"/>
      <c r="CR308" s="108"/>
      <c r="CS308" s="89"/>
      <c r="CT308" s="102"/>
      <c r="CU308" s="84"/>
      <c r="CV308" s="84"/>
      <c r="CW308" s="84"/>
      <c r="CX308" s="84"/>
      <c r="CY308" s="123" t="s">
        <v>175</v>
      </c>
      <c r="CZ308" s="103" t="s">
        <v>143</v>
      </c>
      <c r="DA308" s="103" t="s">
        <v>3353</v>
      </c>
      <c r="DB308" s="84"/>
      <c r="DC308" s="123" t="s">
        <v>146</v>
      </c>
      <c r="DD308" s="84"/>
      <c r="DE308" s="84"/>
      <c r="DF308" s="84"/>
      <c r="DG308" s="84"/>
      <c r="DH308" s="52"/>
      <c r="DI308" s="52"/>
      <c r="DJ308" s="52"/>
      <c r="DK308" s="52"/>
      <c r="DL308" s="52"/>
      <c r="DM308" s="52"/>
    </row>
    <row r="309" ht="25.5" customHeight="1">
      <c r="A309" s="124">
        <v>307.0</v>
      </c>
      <c r="B309" s="86" t="s">
        <v>120</v>
      </c>
      <c r="C309" s="87" t="s">
        <v>3698</v>
      </c>
      <c r="D309" s="88" t="s">
        <v>1837</v>
      </c>
      <c r="E309" s="89" t="s">
        <v>123</v>
      </c>
      <c r="F309" s="89" t="s">
        <v>124</v>
      </c>
      <c r="G309" s="90">
        <v>7.9822234E7</v>
      </c>
      <c r="H309" s="90">
        <v>1.0</v>
      </c>
      <c r="I309" s="89" t="s">
        <v>149</v>
      </c>
      <c r="J309" s="137">
        <v>27845.0</v>
      </c>
      <c r="K309" s="138">
        <v>26.0</v>
      </c>
      <c r="L309" s="139">
        <v>3.0</v>
      </c>
      <c r="M309" s="139">
        <v>1976.0</v>
      </c>
      <c r="N309" s="127" t="s">
        <v>1838</v>
      </c>
      <c r="O309" s="87" t="s">
        <v>1839</v>
      </c>
      <c r="P309" s="92" t="s">
        <v>127</v>
      </c>
      <c r="Q309" s="87">
        <v>3.118096812E9</v>
      </c>
      <c r="R309" s="93" t="s">
        <v>1840</v>
      </c>
      <c r="S309" s="93" t="s">
        <v>1841</v>
      </c>
      <c r="T309" s="103" t="s">
        <v>183</v>
      </c>
      <c r="U309" s="92" t="s">
        <v>272</v>
      </c>
      <c r="V309" s="128" t="s">
        <v>157</v>
      </c>
      <c r="W309" s="88">
        <v>4.0</v>
      </c>
      <c r="X309" s="87" t="s">
        <v>741</v>
      </c>
      <c r="Y309" s="117" t="s">
        <v>741</v>
      </c>
      <c r="Z309" s="130" t="s">
        <v>3249</v>
      </c>
      <c r="AA309" s="87" t="s">
        <v>3699</v>
      </c>
      <c r="AB309" s="94" t="s">
        <v>130</v>
      </c>
      <c r="AC309" s="130" t="s">
        <v>161</v>
      </c>
      <c r="AD309" s="87" t="s">
        <v>3251</v>
      </c>
      <c r="AE309" s="95" t="s">
        <v>286</v>
      </c>
      <c r="AF309" s="131" t="s">
        <v>287</v>
      </c>
      <c r="AG309" s="143">
        <v>647.0</v>
      </c>
      <c r="AH309" s="199">
        <v>8280000.0</v>
      </c>
      <c r="AI309" s="201">
        <v>44441.0</v>
      </c>
      <c r="AJ309" s="100">
        <v>61501.0</v>
      </c>
      <c r="AK309" s="101">
        <v>42992.0</v>
      </c>
      <c r="AL309" s="102">
        <v>44454.0</v>
      </c>
      <c r="AM309" s="102">
        <v>44561.0</v>
      </c>
      <c r="AN309" s="127">
        <v>3.0</v>
      </c>
      <c r="AO309" s="87" t="str">
        <f>31-15</f>
        <v>16</v>
      </c>
      <c r="AP309" s="103" t="str">
        <f t="shared" si="45"/>
        <v>106</v>
      </c>
      <c r="AQ309" s="87" t="s">
        <v>3700</v>
      </c>
      <c r="AR309" s="104">
        <v>8126667.0</v>
      </c>
      <c r="AS309" s="104">
        <v>2300000.0</v>
      </c>
      <c r="AT309" s="106">
        <v>903.0</v>
      </c>
      <c r="AU309" s="104">
        <v>8126667.0</v>
      </c>
      <c r="AV309" s="107">
        <v>44453.0</v>
      </c>
      <c r="AW309" s="108" t="s">
        <v>3701</v>
      </c>
      <c r="AX309" s="84"/>
      <c r="AY309" s="84"/>
      <c r="AZ309" s="84"/>
      <c r="BA309" s="84"/>
      <c r="BB309" s="84"/>
      <c r="BC309" s="84"/>
      <c r="BD309" s="84"/>
      <c r="BE309" s="84"/>
      <c r="BF309" s="84"/>
      <c r="BG309" s="84"/>
      <c r="BH309" s="84"/>
      <c r="BI309" s="84"/>
      <c r="BJ309" s="84"/>
      <c r="BK309" s="84"/>
      <c r="BL309" s="84"/>
      <c r="BM309" s="84"/>
      <c r="BN309" s="84"/>
      <c r="BO309" s="84"/>
      <c r="BP309" s="84"/>
      <c r="BQ309" s="84"/>
      <c r="BR309" s="84"/>
      <c r="BS309" s="84"/>
      <c r="BT309" s="84"/>
      <c r="BU309" s="132" t="s">
        <v>168</v>
      </c>
      <c r="BV309" s="133">
        <v>44561.0</v>
      </c>
      <c r="BW309" s="132">
        <v>67970.0</v>
      </c>
      <c r="BX309" s="134">
        <v>766667.0</v>
      </c>
      <c r="BY309" s="132">
        <v>992.0</v>
      </c>
      <c r="BZ309" s="132">
        <v>1260.0</v>
      </c>
      <c r="CA309" s="132">
        <v>10.0</v>
      </c>
      <c r="CB309" s="133">
        <v>44571.0</v>
      </c>
      <c r="CC309" s="114" t="str">
        <f t="shared" si="1"/>
        <v>$ 8,126,667</v>
      </c>
      <c r="CD309" s="115" t="str">
        <f t="shared" si="37"/>
        <v>115</v>
      </c>
      <c r="CE309" s="84"/>
      <c r="CF309" s="210">
        <v>44571.0</v>
      </c>
      <c r="CG309" s="130" t="s">
        <v>3394</v>
      </c>
      <c r="CH309" s="103" t="s">
        <v>170</v>
      </c>
      <c r="CI309" s="118" t="s">
        <v>249</v>
      </c>
      <c r="CJ309" s="84"/>
      <c r="CK309" s="84"/>
      <c r="CL309" s="101">
        <v>44453.0</v>
      </c>
      <c r="CM309" s="101">
        <v>44454.0</v>
      </c>
      <c r="CN309" s="119" t="s">
        <v>3702</v>
      </c>
      <c r="CO309" s="120" t="s">
        <v>3703</v>
      </c>
      <c r="CP309" s="121" t="s">
        <v>608</v>
      </c>
      <c r="CQ309" s="89"/>
      <c r="CR309" s="108"/>
      <c r="CS309" s="89"/>
      <c r="CT309" s="102"/>
      <c r="CU309" s="84"/>
      <c r="CV309" s="84"/>
      <c r="CW309" s="84"/>
      <c r="CX309" s="84"/>
      <c r="CY309" s="123" t="s">
        <v>175</v>
      </c>
      <c r="CZ309" s="103" t="s">
        <v>143</v>
      </c>
      <c r="DA309" s="103" t="s">
        <v>3353</v>
      </c>
      <c r="DB309" s="84"/>
      <c r="DC309" s="123" t="s">
        <v>146</v>
      </c>
      <c r="DD309" s="84"/>
      <c r="DE309" s="84"/>
      <c r="DF309" s="84"/>
      <c r="DG309" s="84"/>
      <c r="DH309" s="52"/>
      <c r="DI309" s="52"/>
      <c r="DJ309" s="52"/>
      <c r="DK309" s="52"/>
      <c r="DL309" s="52"/>
      <c r="DM309" s="52"/>
    </row>
    <row r="310" ht="25.5" customHeight="1">
      <c r="A310" s="124">
        <v>308.0</v>
      </c>
      <c r="B310" s="86" t="s">
        <v>120</v>
      </c>
      <c r="C310" s="87" t="s">
        <v>3704</v>
      </c>
      <c r="D310" s="88" t="s">
        <v>1827</v>
      </c>
      <c r="E310" s="89" t="s">
        <v>123</v>
      </c>
      <c r="F310" s="89" t="s">
        <v>124</v>
      </c>
      <c r="G310" s="90">
        <v>8.0765413E7</v>
      </c>
      <c r="H310" s="90">
        <v>2.0</v>
      </c>
      <c r="I310" s="89" t="s">
        <v>149</v>
      </c>
      <c r="J310" s="137">
        <v>30720.0</v>
      </c>
      <c r="K310" s="138">
        <v>8.0</v>
      </c>
      <c r="L310" s="139">
        <v>2.0</v>
      </c>
      <c r="M310" s="139">
        <v>1984.0</v>
      </c>
      <c r="N310" s="127" t="s">
        <v>198</v>
      </c>
      <c r="O310" s="87" t="s">
        <v>1828</v>
      </c>
      <c r="P310" s="92" t="s">
        <v>127</v>
      </c>
      <c r="Q310" s="87">
        <v>3.203660865E9</v>
      </c>
      <c r="R310" s="93" t="s">
        <v>1829</v>
      </c>
      <c r="S310" s="93" t="s">
        <v>1830</v>
      </c>
      <c r="T310" s="103" t="s">
        <v>258</v>
      </c>
      <c r="U310" s="92" t="s">
        <v>233</v>
      </c>
      <c r="V310" s="128" t="s">
        <v>157</v>
      </c>
      <c r="W310" s="88">
        <v>4.0</v>
      </c>
      <c r="X310" s="87" t="s">
        <v>158</v>
      </c>
      <c r="Y310" s="117" t="s">
        <v>300</v>
      </c>
      <c r="Z310" s="130" t="s">
        <v>284</v>
      </c>
      <c r="AA310" s="87" t="s">
        <v>3705</v>
      </c>
      <c r="AB310" s="94" t="s">
        <v>130</v>
      </c>
      <c r="AC310" s="130" t="s">
        <v>161</v>
      </c>
      <c r="AD310" s="87" t="s">
        <v>3706</v>
      </c>
      <c r="AE310" s="95" t="s">
        <v>286</v>
      </c>
      <c r="AF310" s="131" t="s">
        <v>287</v>
      </c>
      <c r="AG310" s="143">
        <v>648.0</v>
      </c>
      <c r="AH310" s="199">
        <v>1.62E7</v>
      </c>
      <c r="AI310" s="201">
        <v>44441.0</v>
      </c>
      <c r="AJ310" s="100">
        <v>61499.0</v>
      </c>
      <c r="AK310" s="101">
        <v>44454.0</v>
      </c>
      <c r="AL310" s="102">
        <v>44455.0</v>
      </c>
      <c r="AM310" s="101">
        <v>44561.0</v>
      </c>
      <c r="AN310" s="127">
        <v>3.0</v>
      </c>
      <c r="AO310" s="87" t="str">
        <f t="shared" ref="AO310:AO311" si="48">31-16</f>
        <v>15</v>
      </c>
      <c r="AP310" s="103" t="str">
        <f t="shared" si="45"/>
        <v>105</v>
      </c>
      <c r="AQ310" s="87" t="s">
        <v>3707</v>
      </c>
      <c r="AR310" s="104">
        <v>1.575E7</v>
      </c>
      <c r="AS310" s="104">
        <v>4500000.0</v>
      </c>
      <c r="AT310" s="106">
        <v>905.0</v>
      </c>
      <c r="AU310" s="104">
        <v>1.575E7</v>
      </c>
      <c r="AV310" s="107">
        <v>44454.0</v>
      </c>
      <c r="AW310" s="108" t="s">
        <v>3708</v>
      </c>
      <c r="AX310" s="84"/>
      <c r="AY310" s="84"/>
      <c r="AZ310" s="84"/>
      <c r="BA310" s="84"/>
      <c r="BB310" s="84"/>
      <c r="BC310" s="84"/>
      <c r="BD310" s="84"/>
      <c r="BE310" s="84"/>
      <c r="BF310" s="84"/>
      <c r="BG310" s="84"/>
      <c r="BH310" s="84"/>
      <c r="BI310" s="84"/>
      <c r="BJ310" s="84"/>
      <c r="BK310" s="84"/>
      <c r="BL310" s="84"/>
      <c r="BM310" s="84"/>
      <c r="BN310" s="84"/>
      <c r="BO310" s="84"/>
      <c r="BP310" s="84"/>
      <c r="BQ310" s="84"/>
      <c r="BR310" s="84"/>
      <c r="BS310" s="84"/>
      <c r="BT310" s="84"/>
      <c r="BU310" s="132"/>
      <c r="BV310" s="133"/>
      <c r="BW310" s="132"/>
      <c r="BX310" s="134"/>
      <c r="BY310" s="132"/>
      <c r="BZ310" s="132"/>
      <c r="CA310" s="132"/>
      <c r="CB310" s="133"/>
      <c r="CC310" s="114" t="str">
        <f t="shared" si="1"/>
        <v>$ 15,750,000</v>
      </c>
      <c r="CD310" s="115" t="str">
        <f t="shared" si="37"/>
        <v>105</v>
      </c>
      <c r="CE310" s="84"/>
      <c r="CF310" s="101">
        <v>44561.0</v>
      </c>
      <c r="CG310" s="130" t="s">
        <v>136</v>
      </c>
      <c r="CH310" s="103" t="s">
        <v>757</v>
      </c>
      <c r="CI310" s="118" t="s">
        <v>279</v>
      </c>
      <c r="CJ310" s="84"/>
      <c r="CK310" s="84"/>
      <c r="CL310" s="101">
        <v>44454.0</v>
      </c>
      <c r="CM310" s="101">
        <v>44455.0</v>
      </c>
      <c r="CN310" s="119" t="s">
        <v>3709</v>
      </c>
      <c r="CO310" s="120" t="s">
        <v>3710</v>
      </c>
      <c r="CP310" s="121" t="s">
        <v>736</v>
      </c>
      <c r="CQ310" s="89"/>
      <c r="CR310" s="108"/>
      <c r="CS310" s="89"/>
      <c r="CT310" s="102"/>
      <c r="CU310" s="84"/>
      <c r="CV310" s="84"/>
      <c r="CW310" s="84"/>
      <c r="CX310" s="84"/>
      <c r="CY310" s="123" t="s">
        <v>175</v>
      </c>
      <c r="CZ310" s="103" t="s">
        <v>143</v>
      </c>
      <c r="DA310" s="103" t="s">
        <v>3353</v>
      </c>
      <c r="DB310" s="84"/>
      <c r="DC310" s="123" t="s">
        <v>146</v>
      </c>
      <c r="DD310" s="84"/>
      <c r="DE310" s="84"/>
      <c r="DF310" s="84"/>
      <c r="DG310" s="84"/>
      <c r="DH310" s="52"/>
      <c r="DI310" s="52"/>
      <c r="DJ310" s="52"/>
      <c r="DK310" s="52"/>
      <c r="DL310" s="52"/>
      <c r="DM310" s="52"/>
    </row>
    <row r="311" ht="25.5" customHeight="1">
      <c r="A311" s="124">
        <v>309.0</v>
      </c>
      <c r="B311" s="86" t="s">
        <v>120</v>
      </c>
      <c r="C311" s="87" t="s">
        <v>3711</v>
      </c>
      <c r="D311" s="88" t="s">
        <v>1880</v>
      </c>
      <c r="E311" s="89" t="s">
        <v>123</v>
      </c>
      <c r="F311" s="89" t="s">
        <v>124</v>
      </c>
      <c r="G311" s="90">
        <v>1.015423525E9</v>
      </c>
      <c r="H311" s="90">
        <v>6.0</v>
      </c>
      <c r="I311" s="89" t="s">
        <v>125</v>
      </c>
      <c r="J311" s="137">
        <v>33380.0</v>
      </c>
      <c r="K311" s="138">
        <v>22.0</v>
      </c>
      <c r="L311" s="139">
        <v>5.0</v>
      </c>
      <c r="M311" s="139">
        <v>1991.0</v>
      </c>
      <c r="N311" s="127" t="s">
        <v>198</v>
      </c>
      <c r="O311" s="87" t="s">
        <v>1881</v>
      </c>
      <c r="P311" s="92" t="s">
        <v>399</v>
      </c>
      <c r="Q311" s="87">
        <v>3.008071354E9</v>
      </c>
      <c r="R311" s="93" t="s">
        <v>1882</v>
      </c>
      <c r="S311" s="93" t="s">
        <v>1883</v>
      </c>
      <c r="T311" s="94" t="s">
        <v>323</v>
      </c>
      <c r="U311" s="92" t="s">
        <v>233</v>
      </c>
      <c r="V311" s="128" t="s">
        <v>157</v>
      </c>
      <c r="W311" s="88">
        <v>3.0</v>
      </c>
      <c r="X311" s="87" t="s">
        <v>158</v>
      </c>
      <c r="Y311" s="117" t="s">
        <v>1884</v>
      </c>
      <c r="Z311" s="130" t="s">
        <v>1309</v>
      </c>
      <c r="AA311" s="87" t="s">
        <v>3712</v>
      </c>
      <c r="AB311" s="94" t="s">
        <v>130</v>
      </c>
      <c r="AC311" s="130" t="s">
        <v>161</v>
      </c>
      <c r="AD311" s="87" t="s">
        <v>1886</v>
      </c>
      <c r="AE311" s="95" t="s">
        <v>163</v>
      </c>
      <c r="AF311" s="131" t="s">
        <v>164</v>
      </c>
      <c r="AG311" s="143">
        <v>646.0</v>
      </c>
      <c r="AH311" s="199">
        <v>2.448E7</v>
      </c>
      <c r="AI311" s="201" t="s">
        <v>3713</v>
      </c>
      <c r="AJ311" s="100">
        <v>61503.0</v>
      </c>
      <c r="AK311" s="101">
        <v>44454.0</v>
      </c>
      <c r="AL311" s="102">
        <v>44455.0</v>
      </c>
      <c r="AM311" s="101">
        <v>44561.0</v>
      </c>
      <c r="AN311" s="127">
        <v>3.0</v>
      </c>
      <c r="AO311" s="87" t="str">
        <f t="shared" si="48"/>
        <v>15</v>
      </c>
      <c r="AP311" s="103" t="str">
        <f t="shared" si="45"/>
        <v>105</v>
      </c>
      <c r="AQ311" s="87" t="s">
        <v>3707</v>
      </c>
      <c r="AR311" s="104">
        <v>2.38E7</v>
      </c>
      <c r="AS311" s="104">
        <v>6800000.0</v>
      </c>
      <c r="AT311" s="106">
        <v>906.0</v>
      </c>
      <c r="AU311" s="104">
        <v>2.38E7</v>
      </c>
      <c r="AV311" s="107">
        <v>44455.0</v>
      </c>
      <c r="AW311" s="108" t="s">
        <v>3714</v>
      </c>
      <c r="AX311" s="84"/>
      <c r="AY311" s="84"/>
      <c r="AZ311" s="84"/>
      <c r="BA311" s="84"/>
      <c r="BB311" s="84"/>
      <c r="BC311" s="84"/>
      <c r="BD311" s="84"/>
      <c r="BE311" s="84"/>
      <c r="BF311" s="84"/>
      <c r="BG311" s="84"/>
      <c r="BH311" s="84"/>
      <c r="BI311" s="84"/>
      <c r="BJ311" s="84"/>
      <c r="BK311" s="84"/>
      <c r="BL311" s="84"/>
      <c r="BM311" s="84"/>
      <c r="BN311" s="84"/>
      <c r="BO311" s="84"/>
      <c r="BP311" s="84"/>
      <c r="BQ311" s="84"/>
      <c r="BR311" s="84"/>
      <c r="BS311" s="84"/>
      <c r="BT311" s="84"/>
      <c r="BU311" s="132"/>
      <c r="BV311" s="133"/>
      <c r="BW311" s="132"/>
      <c r="BX311" s="134"/>
      <c r="BY311" s="132"/>
      <c r="BZ311" s="132"/>
      <c r="CA311" s="132"/>
      <c r="CB311" s="133"/>
      <c r="CC311" s="114" t="str">
        <f t="shared" si="1"/>
        <v>$ 23,800,000</v>
      </c>
      <c r="CD311" s="115" t="str">
        <f t="shared" si="37"/>
        <v>104</v>
      </c>
      <c r="CE311" s="84"/>
      <c r="CF311" s="101">
        <v>44561.0</v>
      </c>
      <c r="CG311" s="130" t="s">
        <v>136</v>
      </c>
      <c r="CH311" s="103" t="s">
        <v>160</v>
      </c>
      <c r="CI311" s="118" t="s">
        <v>192</v>
      </c>
      <c r="CJ311" s="84"/>
      <c r="CK311" s="84"/>
      <c r="CL311" s="101">
        <v>44454.0</v>
      </c>
      <c r="CM311" s="101">
        <v>44455.0</v>
      </c>
      <c r="CN311" s="119" t="s">
        <v>3715</v>
      </c>
      <c r="CO311" s="120" t="s">
        <v>3716</v>
      </c>
      <c r="CP311" s="121" t="s">
        <v>736</v>
      </c>
      <c r="CQ311" s="89"/>
      <c r="CR311" s="108"/>
      <c r="CS311" s="89"/>
      <c r="CT311" s="102"/>
      <c r="CU311" s="84"/>
      <c r="CV311" s="84"/>
      <c r="CW311" s="84"/>
      <c r="CX311" s="84"/>
      <c r="CY311" s="123" t="s">
        <v>175</v>
      </c>
      <c r="CZ311" s="103" t="s">
        <v>143</v>
      </c>
      <c r="DA311" s="103" t="s">
        <v>3353</v>
      </c>
      <c r="DB311" s="84"/>
      <c r="DC311" s="123" t="s">
        <v>146</v>
      </c>
      <c r="DD311" s="84"/>
      <c r="DE311" s="84"/>
      <c r="DF311" s="84"/>
      <c r="DG311" s="84"/>
      <c r="DH311" s="52"/>
      <c r="DI311" s="52"/>
      <c r="DJ311" s="52"/>
      <c r="DK311" s="52"/>
      <c r="DL311" s="52"/>
      <c r="DM311" s="52"/>
    </row>
    <row r="312" ht="25.5" customHeight="1">
      <c r="A312" s="124">
        <v>310.0</v>
      </c>
      <c r="B312" s="86" t="s">
        <v>120</v>
      </c>
      <c r="C312" s="87" t="s">
        <v>3717</v>
      </c>
      <c r="D312" s="88" t="s">
        <v>1763</v>
      </c>
      <c r="E312" s="89" t="s">
        <v>123</v>
      </c>
      <c r="F312" s="89" t="s">
        <v>124</v>
      </c>
      <c r="G312" s="90">
        <v>8.0724566E7</v>
      </c>
      <c r="H312" s="90">
        <v>5.0</v>
      </c>
      <c r="I312" s="89" t="s">
        <v>149</v>
      </c>
      <c r="J312" s="137">
        <v>30156.0</v>
      </c>
      <c r="K312" s="138">
        <v>24.0</v>
      </c>
      <c r="L312" s="139">
        <v>7.0</v>
      </c>
      <c r="M312" s="139">
        <v>1982.0</v>
      </c>
      <c r="N312" s="127" t="s">
        <v>198</v>
      </c>
      <c r="O312" s="87" t="s">
        <v>1764</v>
      </c>
      <c r="P312" s="92" t="s">
        <v>152</v>
      </c>
      <c r="Q312" s="87">
        <v>3.103079444E9</v>
      </c>
      <c r="R312" s="93" t="s">
        <v>1765</v>
      </c>
      <c r="S312" s="93" t="s">
        <v>1766</v>
      </c>
      <c r="T312" s="94" t="s">
        <v>323</v>
      </c>
      <c r="U312" s="87" t="s">
        <v>156</v>
      </c>
      <c r="V312" s="128" t="s">
        <v>157</v>
      </c>
      <c r="W312" s="88">
        <v>5.0</v>
      </c>
      <c r="X312" s="87" t="s">
        <v>158</v>
      </c>
      <c r="Y312" s="130" t="s">
        <v>300</v>
      </c>
      <c r="Z312" s="130" t="s">
        <v>1388</v>
      </c>
      <c r="AA312" s="87" t="s">
        <v>3718</v>
      </c>
      <c r="AB312" s="94" t="s">
        <v>130</v>
      </c>
      <c r="AC312" s="130" t="s">
        <v>161</v>
      </c>
      <c r="AD312" s="87" t="s">
        <v>3719</v>
      </c>
      <c r="AE312" s="95" t="s">
        <v>286</v>
      </c>
      <c r="AF312" s="131" t="s">
        <v>287</v>
      </c>
      <c r="AG312" s="143">
        <v>649.0</v>
      </c>
      <c r="AH312" s="199">
        <v>4.84515E7</v>
      </c>
      <c r="AI312" s="201">
        <v>44441.0</v>
      </c>
      <c r="AJ312" s="100">
        <v>61496.0</v>
      </c>
      <c r="AK312" s="101">
        <v>44454.0</v>
      </c>
      <c r="AL312" s="102">
        <v>44456.0</v>
      </c>
      <c r="AM312" s="101">
        <v>44561.0</v>
      </c>
      <c r="AN312" s="127">
        <v>3.0</v>
      </c>
      <c r="AO312" s="87">
        <v>14.0</v>
      </c>
      <c r="AP312" s="103" t="str">
        <f t="shared" si="45"/>
        <v>104</v>
      </c>
      <c r="AQ312" s="87" t="s">
        <v>3720</v>
      </c>
      <c r="AR312" s="104">
        <v>1.5132E7</v>
      </c>
      <c r="AS312" s="104">
        <v>4365000.0</v>
      </c>
      <c r="AT312" s="106">
        <v>907.0</v>
      </c>
      <c r="AU312" s="104">
        <v>1.5132E7</v>
      </c>
      <c r="AV312" s="107">
        <v>44455.0</v>
      </c>
      <c r="AW312" s="108" t="s">
        <v>3721</v>
      </c>
      <c r="AX312" s="84"/>
      <c r="AY312" s="84"/>
      <c r="AZ312" s="84"/>
      <c r="BA312" s="84"/>
      <c r="BB312" s="84"/>
      <c r="BC312" s="84"/>
      <c r="BD312" s="84"/>
      <c r="BE312" s="84"/>
      <c r="BF312" s="84"/>
      <c r="BG312" s="84"/>
      <c r="BH312" s="84"/>
      <c r="BI312" s="84"/>
      <c r="BJ312" s="84"/>
      <c r="BK312" s="84"/>
      <c r="BL312" s="84"/>
      <c r="BM312" s="84"/>
      <c r="BN312" s="84"/>
      <c r="BO312" s="84"/>
      <c r="BP312" s="84"/>
      <c r="BQ312" s="84"/>
      <c r="BR312" s="84"/>
      <c r="BS312" s="84"/>
      <c r="BT312" s="84"/>
      <c r="BU312" s="132"/>
      <c r="BV312" s="133"/>
      <c r="BW312" s="132"/>
      <c r="BX312" s="134"/>
      <c r="BY312" s="132"/>
      <c r="BZ312" s="132"/>
      <c r="CA312" s="132"/>
      <c r="CB312" s="133"/>
      <c r="CC312" s="114" t="str">
        <f t="shared" si="1"/>
        <v>$ 15,132,000</v>
      </c>
      <c r="CD312" s="115" t="str">
        <f t="shared" si="37"/>
        <v>97</v>
      </c>
      <c r="CE312" s="84"/>
      <c r="CF312" s="101">
        <v>44561.0</v>
      </c>
      <c r="CG312" s="130" t="s">
        <v>136</v>
      </c>
      <c r="CH312" s="103" t="s">
        <v>1388</v>
      </c>
      <c r="CI312" s="118" t="s">
        <v>3722</v>
      </c>
      <c r="CJ312" s="84"/>
      <c r="CK312" s="84"/>
      <c r="CL312" s="101">
        <v>44454.0</v>
      </c>
      <c r="CM312" s="101">
        <v>44456.0</v>
      </c>
      <c r="CN312" s="119" t="s">
        <v>3723</v>
      </c>
      <c r="CO312" s="120" t="s">
        <v>3724</v>
      </c>
      <c r="CP312" s="121" t="s">
        <v>294</v>
      </c>
      <c r="CQ312" s="89"/>
      <c r="CR312" s="108"/>
      <c r="CS312" s="89"/>
      <c r="CT312" s="102"/>
      <c r="CU312" s="84"/>
      <c r="CV312" s="84"/>
      <c r="CW312" s="84"/>
      <c r="CX312" s="84"/>
      <c r="CY312" s="123" t="s">
        <v>175</v>
      </c>
      <c r="CZ312" s="103" t="s">
        <v>143</v>
      </c>
      <c r="DA312" s="103" t="s">
        <v>3353</v>
      </c>
      <c r="DB312" s="84"/>
      <c r="DC312" s="123" t="s">
        <v>146</v>
      </c>
      <c r="DD312" s="84"/>
      <c r="DE312" s="84"/>
      <c r="DF312" s="84"/>
      <c r="DG312" s="84"/>
      <c r="DH312" s="52"/>
      <c r="DI312" s="52"/>
      <c r="DJ312" s="52"/>
      <c r="DK312" s="52"/>
      <c r="DL312" s="52"/>
      <c r="DM312" s="52"/>
    </row>
    <row r="313" ht="25.5" customHeight="1">
      <c r="A313" s="124">
        <v>311.0</v>
      </c>
      <c r="B313" s="86" t="s">
        <v>120</v>
      </c>
      <c r="C313" s="87" t="s">
        <v>3725</v>
      </c>
      <c r="D313" s="88" t="s">
        <v>1976</v>
      </c>
      <c r="E313" s="89" t="s">
        <v>123</v>
      </c>
      <c r="F313" s="89" t="s">
        <v>124</v>
      </c>
      <c r="G313" s="90">
        <v>1.022937129E9</v>
      </c>
      <c r="H313" s="90">
        <v>4.0</v>
      </c>
      <c r="I313" s="89" t="s">
        <v>149</v>
      </c>
      <c r="J313" s="137">
        <v>32007.0</v>
      </c>
      <c r="K313" s="138">
        <v>18.0</v>
      </c>
      <c r="L313" s="139">
        <v>8.0</v>
      </c>
      <c r="M313" s="139">
        <v>1987.0</v>
      </c>
      <c r="N313" s="127" t="s">
        <v>1977</v>
      </c>
      <c r="O313" s="87" t="s">
        <v>1978</v>
      </c>
      <c r="P313" s="92" t="s">
        <v>127</v>
      </c>
      <c r="Q313" s="87">
        <v>3.132589147E9</v>
      </c>
      <c r="R313" s="93" t="s">
        <v>1979</v>
      </c>
      <c r="S313" s="93" t="s">
        <v>3726</v>
      </c>
      <c r="T313" s="94" t="s">
        <v>364</v>
      </c>
      <c r="U313" s="87" t="s">
        <v>233</v>
      </c>
      <c r="V313" s="128" t="s">
        <v>157</v>
      </c>
      <c r="W313" s="88">
        <v>5.0</v>
      </c>
      <c r="X313" s="87" t="s">
        <v>158</v>
      </c>
      <c r="Y313" s="130" t="s">
        <v>300</v>
      </c>
      <c r="Z313" s="130" t="s">
        <v>1105</v>
      </c>
      <c r="AA313" s="87" t="s">
        <v>3727</v>
      </c>
      <c r="AB313" s="94" t="s">
        <v>130</v>
      </c>
      <c r="AC313" s="130" t="s">
        <v>161</v>
      </c>
      <c r="AD313" s="87" t="s">
        <v>2681</v>
      </c>
      <c r="AE313" s="95" t="s">
        <v>286</v>
      </c>
      <c r="AF313" s="131" t="s">
        <v>287</v>
      </c>
      <c r="AG313" s="143">
        <v>649.0</v>
      </c>
      <c r="AH313" s="199">
        <v>4.84515E7</v>
      </c>
      <c r="AI313" s="201">
        <v>44441.0</v>
      </c>
      <c r="AJ313" s="100">
        <v>61496.0</v>
      </c>
      <c r="AK313" s="101">
        <v>44462.0</v>
      </c>
      <c r="AL313" s="102">
        <v>44463.0</v>
      </c>
      <c r="AM313" s="101">
        <v>44561.0</v>
      </c>
      <c r="AN313" s="127">
        <v>3.0</v>
      </c>
      <c r="AO313" s="87">
        <v>7.0</v>
      </c>
      <c r="AP313" s="103">
        <v>97.0</v>
      </c>
      <c r="AQ313" s="87" t="s">
        <v>3728</v>
      </c>
      <c r="AR313" s="104">
        <v>1.41135E7</v>
      </c>
      <c r="AS313" s="104">
        <v>4365000.0</v>
      </c>
      <c r="AT313" s="106">
        <v>922.0</v>
      </c>
      <c r="AU313" s="104">
        <v>1.41135E7</v>
      </c>
      <c r="AV313" s="107">
        <v>44463.0</v>
      </c>
      <c r="AW313" s="108" t="s">
        <v>3729</v>
      </c>
      <c r="AX313" s="84"/>
      <c r="AY313" s="84"/>
      <c r="AZ313" s="84"/>
      <c r="BA313" s="84"/>
      <c r="BB313" s="84"/>
      <c r="BC313" s="84"/>
      <c r="BD313" s="84"/>
      <c r="BE313" s="84"/>
      <c r="BF313" s="84"/>
      <c r="BG313" s="84"/>
      <c r="BH313" s="84"/>
      <c r="BI313" s="84"/>
      <c r="BJ313" s="84"/>
      <c r="BK313" s="84"/>
      <c r="BL313" s="84"/>
      <c r="BM313" s="84"/>
      <c r="BN313" s="84"/>
      <c r="BO313" s="84"/>
      <c r="BP313" s="84"/>
      <c r="BQ313" s="84"/>
      <c r="BR313" s="84"/>
      <c r="BS313" s="84"/>
      <c r="BT313" s="84"/>
      <c r="BU313" s="132" t="s">
        <v>168</v>
      </c>
      <c r="BV313" s="133">
        <v>44560.0</v>
      </c>
      <c r="BW313" s="132">
        <v>67963.0</v>
      </c>
      <c r="BX313" s="134">
        <v>1455000.0</v>
      </c>
      <c r="BY313" s="132">
        <v>1013.0</v>
      </c>
      <c r="BZ313" s="132">
        <v>1191.0</v>
      </c>
      <c r="CA313" s="132">
        <v>10.0</v>
      </c>
      <c r="CB313" s="133">
        <v>44571.0</v>
      </c>
      <c r="CC313" s="114" t="str">
        <f t="shared" si="1"/>
        <v>$ 14,113,500</v>
      </c>
      <c r="CD313" s="115" t="str">
        <f t="shared" si="37"/>
        <v>102</v>
      </c>
      <c r="CE313" s="84"/>
      <c r="CF313" s="210">
        <v>44571.0</v>
      </c>
      <c r="CG313" s="130" t="s">
        <v>3394</v>
      </c>
      <c r="CH313" s="94" t="s">
        <v>1110</v>
      </c>
      <c r="CI313" s="130" t="s">
        <v>1111</v>
      </c>
      <c r="CJ313" s="84"/>
      <c r="CK313" s="84"/>
      <c r="CL313" s="101">
        <v>44462.0</v>
      </c>
      <c r="CM313" s="102">
        <v>44463.0</v>
      </c>
      <c r="CN313" s="119" t="s">
        <v>3730</v>
      </c>
      <c r="CO313" s="120" t="s">
        <v>3731</v>
      </c>
      <c r="CP313" s="121" t="s">
        <v>1123</v>
      </c>
      <c r="CQ313" s="89"/>
      <c r="CR313" s="108"/>
      <c r="CS313" s="89"/>
      <c r="CT313" s="102"/>
      <c r="CU313" s="84"/>
      <c r="CV313" s="84"/>
      <c r="CW313" s="84"/>
      <c r="CX313" s="84"/>
      <c r="CY313" s="123" t="s">
        <v>175</v>
      </c>
      <c r="CZ313" s="103" t="s">
        <v>143</v>
      </c>
      <c r="DA313" s="103" t="s">
        <v>205</v>
      </c>
      <c r="DB313" s="84"/>
      <c r="DC313" s="123" t="s">
        <v>146</v>
      </c>
      <c r="DD313" s="84"/>
      <c r="DE313" s="84"/>
      <c r="DF313" s="84"/>
      <c r="DG313" s="84"/>
      <c r="DH313" s="52"/>
      <c r="DI313" s="52"/>
      <c r="DJ313" s="52"/>
      <c r="DK313" s="52"/>
      <c r="DL313" s="52"/>
      <c r="DM313" s="52"/>
    </row>
    <row r="314" ht="25.5" customHeight="1">
      <c r="A314" s="124">
        <v>312.0</v>
      </c>
      <c r="B314" s="86" t="s">
        <v>120</v>
      </c>
      <c r="C314" s="87" t="s">
        <v>3732</v>
      </c>
      <c r="D314" s="88" t="s">
        <v>3733</v>
      </c>
      <c r="E314" s="89" t="s">
        <v>123</v>
      </c>
      <c r="F314" s="89" t="s">
        <v>124</v>
      </c>
      <c r="G314" s="90">
        <v>1.014206144E9</v>
      </c>
      <c r="H314" s="90">
        <v>1.0</v>
      </c>
      <c r="I314" s="89" t="s">
        <v>149</v>
      </c>
      <c r="J314" s="137">
        <v>32855.0</v>
      </c>
      <c r="K314" s="138">
        <v>13.0</v>
      </c>
      <c r="L314" s="139">
        <v>12.0</v>
      </c>
      <c r="M314" s="139">
        <v>1989.0</v>
      </c>
      <c r="N314" s="127" t="s">
        <v>198</v>
      </c>
      <c r="O314" s="87" t="s">
        <v>3734</v>
      </c>
      <c r="P314" s="92" t="s">
        <v>593</v>
      </c>
      <c r="Q314" s="87">
        <v>3.1150886E9</v>
      </c>
      <c r="R314" s="93" t="s">
        <v>1809</v>
      </c>
      <c r="S314" s="93" t="s">
        <v>1810</v>
      </c>
      <c r="T314" s="94" t="s">
        <v>258</v>
      </c>
      <c r="U314" s="87" t="s">
        <v>184</v>
      </c>
      <c r="V314" s="128" t="s">
        <v>157</v>
      </c>
      <c r="W314" s="88">
        <v>4.0</v>
      </c>
      <c r="X314" s="87" t="s">
        <v>158</v>
      </c>
      <c r="Y314" s="130" t="s">
        <v>596</v>
      </c>
      <c r="Z314" s="130" t="s">
        <v>284</v>
      </c>
      <c r="AA314" s="87" t="s">
        <v>3735</v>
      </c>
      <c r="AB314" s="94" t="s">
        <v>130</v>
      </c>
      <c r="AC314" s="130" t="s">
        <v>161</v>
      </c>
      <c r="AD314" s="87" t="s">
        <v>754</v>
      </c>
      <c r="AE314" s="95" t="s">
        <v>286</v>
      </c>
      <c r="AF314" s="131" t="s">
        <v>287</v>
      </c>
      <c r="AG314" s="143">
        <v>651.0</v>
      </c>
      <c r="AH314" s="199">
        <v>1.702E7</v>
      </c>
      <c r="AI314" s="201">
        <v>44442.0</v>
      </c>
      <c r="AJ314" s="100">
        <v>61498.0</v>
      </c>
      <c r="AK314" s="101">
        <v>44466.0</v>
      </c>
      <c r="AL314" s="102">
        <v>44468.0</v>
      </c>
      <c r="AM314" s="101">
        <v>44561.0</v>
      </c>
      <c r="AN314" s="127">
        <v>3.0</v>
      </c>
      <c r="AO314" s="87">
        <v>2.0</v>
      </c>
      <c r="AP314" s="103">
        <v>92.0</v>
      </c>
      <c r="AQ314" s="87" t="s">
        <v>3736</v>
      </c>
      <c r="AR314" s="105">
        <v>1.38E7</v>
      </c>
      <c r="AS314" s="104">
        <v>4600000.0</v>
      </c>
      <c r="AT314" s="106">
        <v>928.0</v>
      </c>
      <c r="AU314" s="104">
        <v>1.38E7</v>
      </c>
      <c r="AV314" s="107">
        <v>44469.0</v>
      </c>
      <c r="AW314" s="108" t="s">
        <v>3737</v>
      </c>
      <c r="AX314" s="84"/>
      <c r="AY314" s="84"/>
      <c r="AZ314" s="84"/>
      <c r="BA314" s="84"/>
      <c r="BB314" s="84"/>
      <c r="BC314" s="84"/>
      <c r="BD314" s="84"/>
      <c r="BE314" s="84"/>
      <c r="BF314" s="84"/>
      <c r="BG314" s="84"/>
      <c r="BH314" s="84"/>
      <c r="BI314" s="84"/>
      <c r="BJ314" s="84"/>
      <c r="BK314" s="84"/>
      <c r="BL314" s="84"/>
      <c r="BM314" s="84"/>
      <c r="BN314" s="84"/>
      <c r="BO314" s="84"/>
      <c r="BP314" s="84"/>
      <c r="BQ314" s="84"/>
      <c r="BR314" s="84"/>
      <c r="BS314" s="84"/>
      <c r="BT314" s="84"/>
      <c r="BU314" s="132"/>
      <c r="BV314" s="133"/>
      <c r="BW314" s="132"/>
      <c r="BX314" s="134"/>
      <c r="BY314" s="132"/>
      <c r="BZ314" s="132"/>
      <c r="CA314" s="132"/>
      <c r="CB314" s="133"/>
      <c r="CC314" s="114" t="str">
        <f t="shared" si="1"/>
        <v>$ 13,800,000</v>
      </c>
      <c r="CD314" s="115" t="str">
        <f t="shared" si="37"/>
        <v>90</v>
      </c>
      <c r="CE314" s="84"/>
      <c r="CF314" s="101">
        <v>44561.0</v>
      </c>
      <c r="CG314" s="130" t="s">
        <v>136</v>
      </c>
      <c r="CH314" s="103" t="s">
        <v>757</v>
      </c>
      <c r="CI314" s="130" t="s">
        <v>279</v>
      </c>
      <c r="CJ314" s="84"/>
      <c r="CK314" s="84"/>
      <c r="CL314" s="101">
        <v>44466.0</v>
      </c>
      <c r="CM314" s="102">
        <v>44468.0</v>
      </c>
      <c r="CN314" s="119" t="s">
        <v>3738</v>
      </c>
      <c r="CO314" s="120" t="s">
        <v>3739</v>
      </c>
      <c r="CP314" s="121" t="s">
        <v>2321</v>
      </c>
      <c r="CQ314" s="89"/>
      <c r="CR314" s="108"/>
      <c r="CS314" s="89"/>
      <c r="CT314" s="102"/>
      <c r="CU314" s="84"/>
      <c r="CV314" s="84"/>
      <c r="CW314" s="84"/>
      <c r="CX314" s="84"/>
      <c r="CY314" s="123" t="s">
        <v>175</v>
      </c>
      <c r="CZ314" s="103" t="s">
        <v>143</v>
      </c>
      <c r="DA314" s="103" t="s">
        <v>205</v>
      </c>
      <c r="DB314" s="84"/>
      <c r="DC314" s="123" t="s">
        <v>146</v>
      </c>
      <c r="DD314" s="84"/>
      <c r="DE314" s="84"/>
      <c r="DF314" s="84"/>
      <c r="DG314" s="84"/>
      <c r="DH314" s="52"/>
      <c r="DI314" s="52"/>
      <c r="DJ314" s="52"/>
      <c r="DK314" s="52"/>
      <c r="DL314" s="52"/>
      <c r="DM314" s="52"/>
    </row>
    <row r="315" ht="25.5" customHeight="1">
      <c r="A315" s="124">
        <v>313.0</v>
      </c>
      <c r="B315" s="86" t="s">
        <v>120</v>
      </c>
      <c r="C315" s="87" t="s">
        <v>3740</v>
      </c>
      <c r="D315" s="88" t="s">
        <v>1499</v>
      </c>
      <c r="E315" s="89" t="s">
        <v>123</v>
      </c>
      <c r="F315" s="89" t="s">
        <v>124</v>
      </c>
      <c r="G315" s="90">
        <v>1.022929615E9</v>
      </c>
      <c r="H315" s="90">
        <v>9.0</v>
      </c>
      <c r="I315" s="89" t="s">
        <v>125</v>
      </c>
      <c r="J315" s="137">
        <v>31750.0</v>
      </c>
      <c r="K315" s="138">
        <v>4.0</v>
      </c>
      <c r="L315" s="139">
        <v>12.0</v>
      </c>
      <c r="M315" s="139">
        <v>1986.0</v>
      </c>
      <c r="N315" s="127" t="s">
        <v>198</v>
      </c>
      <c r="O315" s="87" t="s">
        <v>3741</v>
      </c>
      <c r="P315" s="92" t="s">
        <v>127</v>
      </c>
      <c r="Q315" s="87">
        <v>3.123020445E9</v>
      </c>
      <c r="R315" s="93" t="s">
        <v>3742</v>
      </c>
      <c r="S315" s="93" t="s">
        <v>1502</v>
      </c>
      <c r="T315" s="94" t="s">
        <v>803</v>
      </c>
      <c r="U315" s="87" t="s">
        <v>233</v>
      </c>
      <c r="V315" s="128" t="s">
        <v>157</v>
      </c>
      <c r="W315" s="88">
        <v>1.0</v>
      </c>
      <c r="X315" s="87" t="s">
        <v>741</v>
      </c>
      <c r="Y315" s="87" t="s">
        <v>741</v>
      </c>
      <c r="Z315" s="130" t="s">
        <v>1383</v>
      </c>
      <c r="AA315" s="87" t="s">
        <v>3743</v>
      </c>
      <c r="AB315" s="94" t="s">
        <v>130</v>
      </c>
      <c r="AC315" s="130" t="s">
        <v>161</v>
      </c>
      <c r="AD315" s="87" t="s">
        <v>3640</v>
      </c>
      <c r="AE315" s="95" t="s">
        <v>286</v>
      </c>
      <c r="AF315" s="131" t="s">
        <v>287</v>
      </c>
      <c r="AG315" s="143">
        <v>642.0</v>
      </c>
      <c r="AH315" s="199">
        <v>8816667.0</v>
      </c>
      <c r="AI315" s="201">
        <v>44435.0</v>
      </c>
      <c r="AJ315" s="100">
        <v>61108.0</v>
      </c>
      <c r="AK315" s="102">
        <v>44467.0</v>
      </c>
      <c r="AL315" s="101">
        <v>44470.0</v>
      </c>
      <c r="AM315" s="101">
        <v>44561.0</v>
      </c>
      <c r="AN315" s="127">
        <v>3.0</v>
      </c>
      <c r="AO315" s="87">
        <v>0.0</v>
      </c>
      <c r="AP315" s="103">
        <v>90.0</v>
      </c>
      <c r="AQ315" s="87" t="s">
        <v>3744</v>
      </c>
      <c r="AR315" s="104">
        <v>6900000.0</v>
      </c>
      <c r="AS315" s="104">
        <v>2300000.0</v>
      </c>
      <c r="AT315" s="106">
        <v>926.0</v>
      </c>
      <c r="AU315" s="104">
        <v>6900000.0</v>
      </c>
      <c r="AV315" s="107">
        <v>44469.0</v>
      </c>
      <c r="AW315" s="108" t="s">
        <v>3745</v>
      </c>
      <c r="AX315" s="84"/>
      <c r="AY315" s="84"/>
      <c r="AZ315" s="84"/>
      <c r="BA315" s="84"/>
      <c r="BB315" s="84"/>
      <c r="BC315" s="84"/>
      <c r="BD315" s="84"/>
      <c r="BE315" s="84"/>
      <c r="BF315" s="84"/>
      <c r="BG315" s="84"/>
      <c r="BH315" s="84"/>
      <c r="BI315" s="84"/>
      <c r="BJ315" s="84"/>
      <c r="BK315" s="84"/>
      <c r="BL315" s="84"/>
      <c r="BM315" s="84"/>
      <c r="BN315" s="84"/>
      <c r="BO315" s="84"/>
      <c r="BP315" s="84"/>
      <c r="BQ315" s="84"/>
      <c r="BR315" s="84"/>
      <c r="BS315" s="84"/>
      <c r="BT315" s="84"/>
      <c r="BU315" s="132"/>
      <c r="BV315" s="133"/>
      <c r="BW315" s="132"/>
      <c r="BX315" s="134"/>
      <c r="BY315" s="132"/>
      <c r="BZ315" s="132"/>
      <c r="CA315" s="132"/>
      <c r="CB315" s="133"/>
      <c r="CC315" s="114" t="str">
        <f t="shared" si="1"/>
        <v>$ 6,900,000</v>
      </c>
      <c r="CD315" s="115" t="str">
        <f t="shared" si="37"/>
        <v>90</v>
      </c>
      <c r="CE315" s="84"/>
      <c r="CF315" s="101">
        <v>44561.0</v>
      </c>
      <c r="CG315" s="130" t="s">
        <v>136</v>
      </c>
      <c r="CH315" s="103" t="s">
        <v>1388</v>
      </c>
      <c r="CI315" s="118" t="s">
        <v>3722</v>
      </c>
      <c r="CJ315" s="84"/>
      <c r="CK315" s="84"/>
      <c r="CL315" s="102">
        <v>44467.0</v>
      </c>
      <c r="CM315" s="101">
        <v>44470.0</v>
      </c>
      <c r="CN315" s="119" t="s">
        <v>3746</v>
      </c>
      <c r="CO315" s="120" t="s">
        <v>3747</v>
      </c>
      <c r="CP315" s="121" t="s">
        <v>2321</v>
      </c>
      <c r="CQ315" s="89"/>
      <c r="CR315" s="108"/>
      <c r="CS315" s="89"/>
      <c r="CT315" s="102"/>
      <c r="CU315" s="84"/>
      <c r="CV315" s="84"/>
      <c r="CW315" s="84"/>
      <c r="CX315" s="84"/>
      <c r="CY315" s="123" t="s">
        <v>175</v>
      </c>
      <c r="CZ315" s="103" t="s">
        <v>143</v>
      </c>
      <c r="DA315" s="103" t="s">
        <v>205</v>
      </c>
      <c r="DB315" s="84"/>
      <c r="DC315" s="211" t="s">
        <v>3748</v>
      </c>
      <c r="DD315" s="84"/>
      <c r="DE315" s="84"/>
      <c r="DF315" s="84"/>
      <c r="DG315" s="84"/>
      <c r="DH315" s="52"/>
      <c r="DI315" s="52"/>
      <c r="DJ315" s="52"/>
      <c r="DK315" s="52"/>
      <c r="DL315" s="52"/>
      <c r="DM315" s="52"/>
    </row>
    <row r="316" ht="25.5" customHeight="1">
      <c r="A316" s="124">
        <v>314.0</v>
      </c>
      <c r="B316" s="86" t="s">
        <v>120</v>
      </c>
      <c r="C316" s="87" t="s">
        <v>3749</v>
      </c>
      <c r="D316" s="88" t="s">
        <v>2167</v>
      </c>
      <c r="E316" s="89" t="s">
        <v>123</v>
      </c>
      <c r="F316" s="89" t="s">
        <v>124</v>
      </c>
      <c r="G316" s="90">
        <v>1.026302274E9</v>
      </c>
      <c r="H316" s="90">
        <v>3.0</v>
      </c>
      <c r="I316" s="89" t="s">
        <v>125</v>
      </c>
      <c r="J316" s="137">
        <v>35992.0</v>
      </c>
      <c r="K316" s="138">
        <v>16.0</v>
      </c>
      <c r="L316" s="139">
        <v>7.0</v>
      </c>
      <c r="M316" s="139">
        <v>1998.0</v>
      </c>
      <c r="N316" s="127" t="s">
        <v>198</v>
      </c>
      <c r="O316" s="87" t="s">
        <v>3750</v>
      </c>
      <c r="P316" s="103" t="s">
        <v>880</v>
      </c>
      <c r="Q316" s="94">
        <v>3.01666676E9</v>
      </c>
      <c r="R316" s="176" t="s">
        <v>3751</v>
      </c>
      <c r="S316" s="176" t="s">
        <v>2170</v>
      </c>
      <c r="T316" s="103" t="s">
        <v>258</v>
      </c>
      <c r="U316" s="92" t="s">
        <v>272</v>
      </c>
      <c r="V316" s="128" t="s">
        <v>157</v>
      </c>
      <c r="W316" s="88">
        <v>3.0</v>
      </c>
      <c r="X316" s="87" t="s">
        <v>218</v>
      </c>
      <c r="Y316" s="117" t="s">
        <v>2171</v>
      </c>
      <c r="Z316" s="130" t="s">
        <v>284</v>
      </c>
      <c r="AA316" s="87" t="s">
        <v>3752</v>
      </c>
      <c r="AB316" s="94" t="s">
        <v>130</v>
      </c>
      <c r="AC316" s="130" t="s">
        <v>161</v>
      </c>
      <c r="AD316" s="87" t="s">
        <v>1734</v>
      </c>
      <c r="AE316" s="95" t="s">
        <v>286</v>
      </c>
      <c r="AF316" s="131" t="s">
        <v>287</v>
      </c>
      <c r="AG316" s="143">
        <v>669.0</v>
      </c>
      <c r="AH316" s="199">
        <v>8730000.0</v>
      </c>
      <c r="AI316" s="201">
        <v>44453.0</v>
      </c>
      <c r="AJ316" s="100">
        <v>61865.0</v>
      </c>
      <c r="AK316" s="102">
        <v>44467.0</v>
      </c>
      <c r="AL316" s="101">
        <v>44470.0</v>
      </c>
      <c r="AM316" s="101">
        <v>44561.0</v>
      </c>
      <c r="AN316" s="127">
        <v>3.0</v>
      </c>
      <c r="AO316" s="87">
        <v>0.0</v>
      </c>
      <c r="AP316" s="103">
        <v>90.0</v>
      </c>
      <c r="AQ316" s="87" t="s">
        <v>3744</v>
      </c>
      <c r="AR316" s="104">
        <v>8100000.0</v>
      </c>
      <c r="AS316" s="104">
        <v>2700000.0</v>
      </c>
      <c r="AT316" s="106">
        <v>927.0</v>
      </c>
      <c r="AU316" s="104">
        <v>8100000.0</v>
      </c>
      <c r="AV316" s="107">
        <v>44469.0</v>
      </c>
      <c r="AW316" s="108" t="s">
        <v>3753</v>
      </c>
      <c r="AX316" s="84"/>
      <c r="AY316" s="84"/>
      <c r="AZ316" s="84"/>
      <c r="BA316" s="84"/>
      <c r="BB316" s="84"/>
      <c r="BC316" s="84"/>
      <c r="BD316" s="84"/>
      <c r="BE316" s="84"/>
      <c r="BF316" s="84"/>
      <c r="BG316" s="84"/>
      <c r="BH316" s="84"/>
      <c r="BI316" s="84"/>
      <c r="BJ316" s="84"/>
      <c r="BK316" s="84"/>
      <c r="BL316" s="84"/>
      <c r="BM316" s="84"/>
      <c r="BN316" s="84"/>
      <c r="BO316" s="84"/>
      <c r="BP316" s="84"/>
      <c r="BQ316" s="84"/>
      <c r="BR316" s="84"/>
      <c r="BS316" s="84"/>
      <c r="BT316" s="84"/>
      <c r="BU316" s="132"/>
      <c r="BV316" s="133"/>
      <c r="BW316" s="132"/>
      <c r="BX316" s="134"/>
      <c r="BY316" s="132"/>
      <c r="BZ316" s="132"/>
      <c r="CA316" s="132"/>
      <c r="CB316" s="133"/>
      <c r="CC316" s="114" t="str">
        <f t="shared" si="1"/>
        <v>$ 8,100,000</v>
      </c>
      <c r="CD316" s="115" t="str">
        <f t="shared" si="37"/>
        <v>92</v>
      </c>
      <c r="CE316" s="84"/>
      <c r="CF316" s="101">
        <v>44561.0</v>
      </c>
      <c r="CG316" s="130" t="s">
        <v>136</v>
      </c>
      <c r="CH316" s="103" t="s">
        <v>757</v>
      </c>
      <c r="CI316" s="118" t="s">
        <v>279</v>
      </c>
      <c r="CJ316" s="84"/>
      <c r="CK316" s="84"/>
      <c r="CL316" s="102">
        <v>44467.0</v>
      </c>
      <c r="CM316" s="101">
        <v>44470.0</v>
      </c>
      <c r="CN316" s="119" t="s">
        <v>3754</v>
      </c>
      <c r="CO316" s="120" t="s">
        <v>3755</v>
      </c>
      <c r="CP316" s="121" t="s">
        <v>2321</v>
      </c>
      <c r="CQ316" s="89"/>
      <c r="CR316" s="108"/>
      <c r="CS316" s="89"/>
      <c r="CT316" s="102"/>
      <c r="CU316" s="84"/>
      <c r="CV316" s="84"/>
      <c r="CW316" s="84"/>
      <c r="CX316" s="84"/>
      <c r="CY316" s="123" t="s">
        <v>175</v>
      </c>
      <c r="CZ316" s="103" t="s">
        <v>143</v>
      </c>
      <c r="DA316" s="103" t="s">
        <v>205</v>
      </c>
      <c r="DB316" s="84"/>
      <c r="DC316" s="123" t="s">
        <v>146</v>
      </c>
      <c r="DD316" s="84"/>
      <c r="DE316" s="84"/>
      <c r="DF316" s="84"/>
      <c r="DG316" s="84"/>
      <c r="DH316" s="52"/>
      <c r="DI316" s="52"/>
      <c r="DJ316" s="52"/>
      <c r="DK316" s="52"/>
      <c r="DL316" s="52"/>
      <c r="DM316" s="52"/>
    </row>
    <row r="317" ht="25.5" customHeight="1">
      <c r="A317" s="124">
        <v>315.0</v>
      </c>
      <c r="B317" s="86" t="s">
        <v>120</v>
      </c>
      <c r="C317" s="87" t="s">
        <v>3756</v>
      </c>
      <c r="D317" s="88" t="s">
        <v>3757</v>
      </c>
      <c r="E317" s="89" t="s">
        <v>123</v>
      </c>
      <c r="F317" s="89" t="s">
        <v>124</v>
      </c>
      <c r="G317" s="90">
        <v>1.015447481E9</v>
      </c>
      <c r="H317" s="90">
        <v>4.0</v>
      </c>
      <c r="I317" s="89" t="s">
        <v>149</v>
      </c>
      <c r="J317" s="137">
        <v>34532.0</v>
      </c>
      <c r="K317" s="138">
        <v>17.0</v>
      </c>
      <c r="L317" s="139">
        <v>7.0</v>
      </c>
      <c r="M317" s="139">
        <v>1994.0</v>
      </c>
      <c r="N317" s="127" t="s">
        <v>198</v>
      </c>
      <c r="O317" s="87" t="s">
        <v>3758</v>
      </c>
      <c r="P317" s="103" t="s">
        <v>399</v>
      </c>
      <c r="Q317" s="87">
        <v>3.057521079E9</v>
      </c>
      <c r="R317" s="93" t="s">
        <v>3759</v>
      </c>
      <c r="S317" s="176" t="s">
        <v>3760</v>
      </c>
      <c r="T317" s="94" t="s">
        <v>258</v>
      </c>
      <c r="U317" s="87" t="s">
        <v>184</v>
      </c>
      <c r="V317" s="128" t="s">
        <v>157</v>
      </c>
      <c r="W317" s="88">
        <v>3.0</v>
      </c>
      <c r="X317" s="87" t="s">
        <v>158</v>
      </c>
      <c r="Y317" s="130" t="s">
        <v>3761</v>
      </c>
      <c r="Z317" s="130" t="s">
        <v>448</v>
      </c>
      <c r="AA317" s="87" t="s">
        <v>3762</v>
      </c>
      <c r="AB317" s="94" t="s">
        <v>130</v>
      </c>
      <c r="AC317" s="130" t="s">
        <v>161</v>
      </c>
      <c r="AD317" s="87" t="s">
        <v>1856</v>
      </c>
      <c r="AE317" s="95" t="s">
        <v>451</v>
      </c>
      <c r="AF317" s="131" t="s">
        <v>452</v>
      </c>
      <c r="AG317" s="143">
        <v>677.0</v>
      </c>
      <c r="AH317" s="199">
        <v>1.67325E7</v>
      </c>
      <c r="AI317" s="201">
        <v>44466.0</v>
      </c>
      <c r="AJ317" s="100">
        <v>61650.0</v>
      </c>
      <c r="AK317" s="102">
        <v>44467.0</v>
      </c>
      <c r="AL317" s="101">
        <v>44468.0</v>
      </c>
      <c r="AM317" s="101">
        <v>44561.0</v>
      </c>
      <c r="AN317" s="127">
        <v>3.0</v>
      </c>
      <c r="AO317" s="87">
        <v>2.0</v>
      </c>
      <c r="AP317" s="103">
        <v>92.0</v>
      </c>
      <c r="AQ317" s="87" t="s">
        <v>3763</v>
      </c>
      <c r="AR317" s="104">
        <v>1.3386E7</v>
      </c>
      <c r="AS317" s="104">
        <v>4365000.0</v>
      </c>
      <c r="AT317" s="106">
        <v>925.0</v>
      </c>
      <c r="AU317" s="104">
        <v>1.3386E7</v>
      </c>
      <c r="AV317" s="107">
        <v>44468.0</v>
      </c>
      <c r="AW317" s="108" t="s">
        <v>3764</v>
      </c>
      <c r="AX317" s="84"/>
      <c r="AY317" s="84"/>
      <c r="AZ317" s="84"/>
      <c r="BA317" s="84"/>
      <c r="BB317" s="84"/>
      <c r="BC317" s="84"/>
      <c r="BD317" s="84"/>
      <c r="BE317" s="84"/>
      <c r="BF317" s="84"/>
      <c r="BG317" s="84"/>
      <c r="BH317" s="84"/>
      <c r="BI317" s="84"/>
      <c r="BJ317" s="84"/>
      <c r="BK317" s="84"/>
      <c r="BL317" s="84"/>
      <c r="BM317" s="84"/>
      <c r="BN317" s="84"/>
      <c r="BO317" s="84"/>
      <c r="BP317" s="84"/>
      <c r="BQ317" s="84"/>
      <c r="BR317" s="84"/>
      <c r="BS317" s="84"/>
      <c r="BT317" s="84"/>
      <c r="BU317" s="132"/>
      <c r="BV317" s="133"/>
      <c r="BW317" s="132"/>
      <c r="BX317" s="134"/>
      <c r="BY317" s="132"/>
      <c r="BZ317" s="132"/>
      <c r="CA317" s="132"/>
      <c r="CB317" s="133"/>
      <c r="CC317" s="114" t="str">
        <f t="shared" si="1"/>
        <v>$ 13,386,000</v>
      </c>
      <c r="CD317" s="115" t="str">
        <f t="shared" si="37"/>
        <v>92</v>
      </c>
      <c r="CE317" s="84"/>
      <c r="CF317" s="101">
        <v>44561.0</v>
      </c>
      <c r="CG317" s="117" t="s">
        <v>136</v>
      </c>
      <c r="CH317" s="103" t="s">
        <v>448</v>
      </c>
      <c r="CI317" s="118" t="s">
        <v>455</v>
      </c>
      <c r="CJ317" s="84"/>
      <c r="CK317" s="84"/>
      <c r="CL317" s="102">
        <v>44467.0</v>
      </c>
      <c r="CM317" s="101">
        <v>44468.0</v>
      </c>
      <c r="CN317" s="119" t="s">
        <v>3765</v>
      </c>
      <c r="CO317" s="120" t="s">
        <v>3766</v>
      </c>
      <c r="CP317" s="121" t="s">
        <v>309</v>
      </c>
      <c r="CQ317" s="89"/>
      <c r="CR317" s="108"/>
      <c r="CS317" s="89"/>
      <c r="CT317" s="102"/>
      <c r="CU317" s="84"/>
      <c r="CV317" s="84"/>
      <c r="CW317" s="84"/>
      <c r="CX317" s="84"/>
      <c r="CY317" s="123" t="s">
        <v>175</v>
      </c>
      <c r="CZ317" s="103" t="s">
        <v>143</v>
      </c>
      <c r="DA317" s="103" t="s">
        <v>205</v>
      </c>
      <c r="DB317" s="84"/>
      <c r="DC317" s="123" t="s">
        <v>146</v>
      </c>
      <c r="DD317" s="84"/>
      <c r="DE317" s="84"/>
      <c r="DF317" s="84"/>
      <c r="DG317" s="84"/>
      <c r="DH317" s="52"/>
      <c r="DI317" s="52"/>
      <c r="DJ317" s="52"/>
      <c r="DK317" s="52"/>
      <c r="DL317" s="52"/>
      <c r="DM317" s="52"/>
    </row>
    <row r="318" ht="25.5" customHeight="1">
      <c r="A318" s="124">
        <v>316.0</v>
      </c>
      <c r="B318" s="86" t="s">
        <v>120</v>
      </c>
      <c r="C318" s="87" t="s">
        <v>3767</v>
      </c>
      <c r="D318" s="88" t="s">
        <v>2125</v>
      </c>
      <c r="E318" s="89" t="s">
        <v>123</v>
      </c>
      <c r="F318" s="89" t="s">
        <v>124</v>
      </c>
      <c r="G318" s="90">
        <v>1.010169589E9</v>
      </c>
      <c r="H318" s="90">
        <v>1.0</v>
      </c>
      <c r="I318" s="89" t="s">
        <v>125</v>
      </c>
      <c r="J318" s="137">
        <v>30982.0</v>
      </c>
      <c r="K318" s="138">
        <v>27.0</v>
      </c>
      <c r="L318" s="139">
        <v>10.0</v>
      </c>
      <c r="M318" s="139">
        <v>1984.0</v>
      </c>
      <c r="N318" s="127" t="s">
        <v>198</v>
      </c>
      <c r="O318" s="87" t="s">
        <v>2126</v>
      </c>
      <c r="P318" s="103" t="s">
        <v>180</v>
      </c>
      <c r="Q318" s="87">
        <v>3.143265445E9</v>
      </c>
      <c r="R318" s="93" t="s">
        <v>2127</v>
      </c>
      <c r="S318" s="93" t="s">
        <v>3768</v>
      </c>
      <c r="T318" s="94" t="s">
        <v>1073</v>
      </c>
      <c r="U318" s="87" t="s">
        <v>272</v>
      </c>
      <c r="V318" s="128" t="s">
        <v>157</v>
      </c>
      <c r="W318" s="88">
        <v>1.0</v>
      </c>
      <c r="X318" s="87" t="s">
        <v>741</v>
      </c>
      <c r="Y318" s="87" t="s">
        <v>741</v>
      </c>
      <c r="Z318" s="130" t="s">
        <v>1503</v>
      </c>
      <c r="AA318" s="87" t="s">
        <v>3769</v>
      </c>
      <c r="AB318" s="94" t="s">
        <v>130</v>
      </c>
      <c r="AC318" s="130" t="s">
        <v>161</v>
      </c>
      <c r="AD318" s="87" t="s">
        <v>3770</v>
      </c>
      <c r="AE318" s="95" t="s">
        <v>286</v>
      </c>
      <c r="AF318" s="131" t="s">
        <v>287</v>
      </c>
      <c r="AG318" s="143">
        <v>654.0</v>
      </c>
      <c r="AH318" s="199">
        <v>7590000.0</v>
      </c>
      <c r="AI318" s="201">
        <v>44453.0</v>
      </c>
      <c r="AJ318" s="100">
        <v>6871.0</v>
      </c>
      <c r="AK318" s="102">
        <v>44467.0</v>
      </c>
      <c r="AL318" s="101">
        <v>44468.0</v>
      </c>
      <c r="AM318" s="101">
        <v>44561.0</v>
      </c>
      <c r="AN318" s="127">
        <v>3.0</v>
      </c>
      <c r="AO318" s="87">
        <v>2.0</v>
      </c>
      <c r="AP318" s="103">
        <v>92.0</v>
      </c>
      <c r="AQ318" s="87" t="s">
        <v>3771</v>
      </c>
      <c r="AR318" s="104">
        <v>7053333.0</v>
      </c>
      <c r="AS318" s="104">
        <v>2300000.0</v>
      </c>
      <c r="AT318" s="106">
        <v>924.0</v>
      </c>
      <c r="AU318" s="104">
        <v>7053333.0</v>
      </c>
      <c r="AV318" s="107">
        <v>44468.0</v>
      </c>
      <c r="AW318" s="108" t="s">
        <v>3772</v>
      </c>
      <c r="AX318" s="84"/>
      <c r="AY318" s="84"/>
      <c r="AZ318" s="84"/>
      <c r="BA318" s="84"/>
      <c r="BB318" s="84"/>
      <c r="BC318" s="84"/>
      <c r="BD318" s="84"/>
      <c r="BE318" s="84"/>
      <c r="BF318" s="84"/>
      <c r="BG318" s="84"/>
      <c r="BH318" s="84"/>
      <c r="BI318" s="84"/>
      <c r="BJ318" s="84"/>
      <c r="BK318" s="84"/>
      <c r="BL318" s="84"/>
      <c r="BM318" s="84"/>
      <c r="BN318" s="84"/>
      <c r="BO318" s="84"/>
      <c r="BP318" s="84"/>
      <c r="BQ318" s="84"/>
      <c r="BR318" s="84"/>
      <c r="BS318" s="84"/>
      <c r="BT318" s="84"/>
      <c r="BU318" s="132"/>
      <c r="BV318" s="133"/>
      <c r="BW318" s="132"/>
      <c r="BX318" s="134"/>
      <c r="BY318" s="132"/>
      <c r="BZ318" s="132"/>
      <c r="CA318" s="132"/>
      <c r="CB318" s="133"/>
      <c r="CC318" s="114" t="str">
        <f t="shared" si="1"/>
        <v>$ 7,053,333</v>
      </c>
      <c r="CD318" s="115" t="str">
        <f t="shared" si="37"/>
        <v>92</v>
      </c>
      <c r="CE318" s="84"/>
      <c r="CF318" s="101">
        <v>44561.0</v>
      </c>
      <c r="CG318" s="130" t="s">
        <v>136</v>
      </c>
      <c r="CH318" s="103" t="s">
        <v>1503</v>
      </c>
      <c r="CI318" s="130" t="s">
        <v>1507</v>
      </c>
      <c r="CJ318" s="84"/>
      <c r="CK318" s="84"/>
      <c r="CL318" s="102">
        <v>44467.0</v>
      </c>
      <c r="CM318" s="101">
        <v>44468.0</v>
      </c>
      <c r="CN318" s="119" t="s">
        <v>3773</v>
      </c>
      <c r="CO318" s="120" t="s">
        <v>3774</v>
      </c>
      <c r="CP318" s="121" t="s">
        <v>294</v>
      </c>
      <c r="CQ318" s="89"/>
      <c r="CR318" s="108"/>
      <c r="CS318" s="89"/>
      <c r="CT318" s="102"/>
      <c r="CU318" s="84"/>
      <c r="CV318" s="84"/>
      <c r="CW318" s="84"/>
      <c r="CX318" s="84"/>
      <c r="CY318" s="123" t="s">
        <v>175</v>
      </c>
      <c r="CZ318" s="103" t="s">
        <v>143</v>
      </c>
      <c r="DA318" s="103" t="s">
        <v>205</v>
      </c>
      <c r="DB318" s="84"/>
      <c r="DC318" s="123" t="s">
        <v>146</v>
      </c>
      <c r="DD318" s="84"/>
      <c r="DE318" s="84"/>
      <c r="DF318" s="84"/>
      <c r="DG318" s="84"/>
      <c r="DH318" s="52"/>
      <c r="DI318" s="52"/>
      <c r="DJ318" s="52"/>
      <c r="DK318" s="52"/>
      <c r="DL318" s="52"/>
      <c r="DM318" s="52"/>
    </row>
    <row r="319" ht="25.5" customHeight="1">
      <c r="A319" s="124">
        <v>317.0</v>
      </c>
      <c r="B319" s="86" t="s">
        <v>120</v>
      </c>
      <c r="C319" s="87" t="s">
        <v>3775</v>
      </c>
      <c r="D319" s="88" t="s">
        <v>3776</v>
      </c>
      <c r="E319" s="89" t="s">
        <v>123</v>
      </c>
      <c r="F319" s="89" t="s">
        <v>124</v>
      </c>
      <c r="G319" s="90">
        <v>1.033707058E9</v>
      </c>
      <c r="H319" s="90">
        <v>3.0</v>
      </c>
      <c r="I319" s="89" t="s">
        <v>149</v>
      </c>
      <c r="J319" s="137">
        <v>32573.0</v>
      </c>
      <c r="K319" s="138">
        <v>6.0</v>
      </c>
      <c r="L319" s="139">
        <v>3.0</v>
      </c>
      <c r="M319" s="139">
        <v>1989.0</v>
      </c>
      <c r="N319" s="127" t="s">
        <v>198</v>
      </c>
      <c r="O319" s="87" t="s">
        <v>3777</v>
      </c>
      <c r="P319" s="103" t="s">
        <v>127</v>
      </c>
      <c r="Q319" s="87">
        <v>3.205802149E9</v>
      </c>
      <c r="R319" s="93" t="s">
        <v>3778</v>
      </c>
      <c r="S319" s="93" t="s">
        <v>3779</v>
      </c>
      <c r="T319" s="94" t="s">
        <v>803</v>
      </c>
      <c r="U319" s="87" t="s">
        <v>156</v>
      </c>
      <c r="V319" s="128" t="s">
        <v>157</v>
      </c>
      <c r="W319" s="88">
        <v>3.0</v>
      </c>
      <c r="X319" s="87" t="s">
        <v>218</v>
      </c>
      <c r="Y319" s="117" t="s">
        <v>218</v>
      </c>
      <c r="Z319" s="130" t="s">
        <v>448</v>
      </c>
      <c r="AA319" s="87" t="s">
        <v>3780</v>
      </c>
      <c r="AB319" s="94" t="s">
        <v>130</v>
      </c>
      <c r="AC319" s="130" t="s">
        <v>161</v>
      </c>
      <c r="AD319" s="87" t="s">
        <v>3781</v>
      </c>
      <c r="AE319" s="95" t="s">
        <v>451</v>
      </c>
      <c r="AF319" s="131" t="s">
        <v>452</v>
      </c>
      <c r="AG319" s="143">
        <v>676.0</v>
      </c>
      <c r="AH319" s="199">
        <v>9720000.0</v>
      </c>
      <c r="AI319" s="201">
        <v>44466.0</v>
      </c>
      <c r="AJ319" s="100">
        <v>62115.0</v>
      </c>
      <c r="AK319" s="102">
        <v>44467.0</v>
      </c>
      <c r="AL319" s="101">
        <v>44468.0</v>
      </c>
      <c r="AM319" s="101">
        <v>44561.0</v>
      </c>
      <c r="AN319" s="127">
        <v>3.0</v>
      </c>
      <c r="AO319" s="87">
        <v>2.0</v>
      </c>
      <c r="AP319" s="103">
        <v>92.0</v>
      </c>
      <c r="AQ319" s="87" t="s">
        <v>3771</v>
      </c>
      <c r="AR319" s="104">
        <v>8280000.0</v>
      </c>
      <c r="AS319" s="104">
        <v>2700000.0</v>
      </c>
      <c r="AT319" s="106">
        <v>923.0</v>
      </c>
      <c r="AU319" s="104">
        <v>8280000.0</v>
      </c>
      <c r="AV319" s="107">
        <v>44468.0</v>
      </c>
      <c r="AW319" s="108" t="s">
        <v>3782</v>
      </c>
      <c r="AX319" s="84"/>
      <c r="AY319" s="84"/>
      <c r="AZ319" s="84"/>
      <c r="BA319" s="84"/>
      <c r="BB319" s="84"/>
      <c r="BC319" s="84"/>
      <c r="BD319" s="84"/>
      <c r="BE319" s="84"/>
      <c r="BF319" s="84"/>
      <c r="BG319" s="84"/>
      <c r="BH319" s="84"/>
      <c r="BI319" s="84"/>
      <c r="BJ319" s="84"/>
      <c r="BK319" s="84"/>
      <c r="BL319" s="84"/>
      <c r="BM319" s="84"/>
      <c r="BN319" s="84"/>
      <c r="BO319" s="84"/>
      <c r="BP319" s="84"/>
      <c r="BQ319" s="84"/>
      <c r="BR319" s="84"/>
      <c r="BS319" s="84"/>
      <c r="BT319" s="84"/>
      <c r="BU319" s="132"/>
      <c r="BV319" s="133"/>
      <c r="BW319" s="132"/>
      <c r="BX319" s="134"/>
      <c r="BY319" s="132"/>
      <c r="BZ319" s="132"/>
      <c r="CA319" s="132"/>
      <c r="CB319" s="133"/>
      <c r="CC319" s="114" t="str">
        <f t="shared" si="1"/>
        <v>$ 8,280,000</v>
      </c>
      <c r="CD319" s="115" t="str">
        <f t="shared" si="37"/>
        <v>85</v>
      </c>
      <c r="CE319" s="84"/>
      <c r="CF319" s="101">
        <v>44561.0</v>
      </c>
      <c r="CG319" s="117" t="s">
        <v>136</v>
      </c>
      <c r="CH319" s="103" t="s">
        <v>448</v>
      </c>
      <c r="CI319" s="118" t="s">
        <v>3043</v>
      </c>
      <c r="CJ319" s="84"/>
      <c r="CK319" s="84"/>
      <c r="CL319" s="102">
        <v>44467.0</v>
      </c>
      <c r="CM319" s="101">
        <v>44468.0</v>
      </c>
      <c r="CN319" s="119" t="s">
        <v>3783</v>
      </c>
      <c r="CO319" s="120" t="s">
        <v>3784</v>
      </c>
      <c r="CP319" s="121" t="s">
        <v>294</v>
      </c>
      <c r="CQ319" s="89"/>
      <c r="CR319" s="108"/>
      <c r="CS319" s="89"/>
      <c r="CT319" s="102"/>
      <c r="CU319" s="84"/>
      <c r="CV319" s="84"/>
      <c r="CW319" s="84"/>
      <c r="CX319" s="84"/>
      <c r="CY319" s="123" t="s">
        <v>175</v>
      </c>
      <c r="CZ319" s="103" t="s">
        <v>143</v>
      </c>
      <c r="DA319" s="103" t="s">
        <v>205</v>
      </c>
      <c r="DB319" s="84"/>
      <c r="DC319" s="123" t="s">
        <v>146</v>
      </c>
      <c r="DD319" s="84"/>
      <c r="DE319" s="84"/>
      <c r="DF319" s="84"/>
      <c r="DG319" s="84"/>
      <c r="DH319" s="52"/>
      <c r="DI319" s="52"/>
      <c r="DJ319" s="52"/>
      <c r="DK319" s="52"/>
      <c r="DL319" s="52"/>
      <c r="DM319" s="52"/>
    </row>
    <row r="320" ht="25.5" customHeight="1">
      <c r="A320" s="124">
        <v>318.0</v>
      </c>
      <c r="B320" s="86" t="s">
        <v>120</v>
      </c>
      <c r="C320" s="87" t="s">
        <v>3785</v>
      </c>
      <c r="D320" s="88" t="s">
        <v>3786</v>
      </c>
      <c r="E320" s="89" t="s">
        <v>123</v>
      </c>
      <c r="F320" s="89" t="s">
        <v>124</v>
      </c>
      <c r="G320" s="185">
        <v>5.2908308E7</v>
      </c>
      <c r="H320" s="185">
        <v>0.0</v>
      </c>
      <c r="I320" s="89" t="s">
        <v>125</v>
      </c>
      <c r="J320" s="137">
        <v>30333.0</v>
      </c>
      <c r="K320" s="138">
        <v>17.0</v>
      </c>
      <c r="L320" s="139">
        <v>1.0</v>
      </c>
      <c r="M320" s="139">
        <v>1983.0</v>
      </c>
      <c r="N320" s="154" t="s">
        <v>198</v>
      </c>
      <c r="O320" s="94" t="s">
        <v>3787</v>
      </c>
      <c r="P320" s="103" t="s">
        <v>127</v>
      </c>
      <c r="Q320" s="94">
        <v>3.218911691E9</v>
      </c>
      <c r="R320" s="176" t="s">
        <v>3788</v>
      </c>
      <c r="S320" s="176" t="s">
        <v>3788</v>
      </c>
      <c r="T320" s="94" t="s">
        <v>183</v>
      </c>
      <c r="U320" s="94" t="s">
        <v>184</v>
      </c>
      <c r="V320" s="128" t="s">
        <v>157</v>
      </c>
      <c r="W320" s="88">
        <v>3.0</v>
      </c>
      <c r="X320" s="94" t="s">
        <v>741</v>
      </c>
      <c r="Y320" s="94" t="s">
        <v>741</v>
      </c>
      <c r="Z320" s="130" t="s">
        <v>1618</v>
      </c>
      <c r="AA320" s="94" t="s">
        <v>3789</v>
      </c>
      <c r="AB320" s="94" t="s">
        <v>130</v>
      </c>
      <c r="AC320" s="130" t="s">
        <v>161</v>
      </c>
      <c r="AD320" s="87" t="s">
        <v>3790</v>
      </c>
      <c r="AE320" s="95" t="s">
        <v>482</v>
      </c>
      <c r="AF320" s="131" t="s">
        <v>483</v>
      </c>
      <c r="AG320" s="143">
        <v>670.0</v>
      </c>
      <c r="AH320" s="199">
        <v>2.592E7</v>
      </c>
      <c r="AI320" s="201">
        <v>44454.0</v>
      </c>
      <c r="AJ320" s="100">
        <v>62107.0</v>
      </c>
      <c r="AK320" s="102">
        <v>44473.0</v>
      </c>
      <c r="AL320" s="101">
        <v>44477.0</v>
      </c>
      <c r="AM320" s="101">
        <v>44561.0</v>
      </c>
      <c r="AN320" s="154">
        <v>2.0</v>
      </c>
      <c r="AO320" s="94">
        <v>25.0</v>
      </c>
      <c r="AP320" s="103">
        <v>85.0</v>
      </c>
      <c r="AQ320" s="94" t="s">
        <v>3791</v>
      </c>
      <c r="AR320" s="105">
        <v>5100000.0</v>
      </c>
      <c r="AS320" s="105">
        <v>1800000.0</v>
      </c>
      <c r="AT320" s="106">
        <v>931.0</v>
      </c>
      <c r="AU320" s="105">
        <v>5400000.0</v>
      </c>
      <c r="AV320" s="183">
        <v>44473.0</v>
      </c>
      <c r="AW320" s="108" t="s">
        <v>3792</v>
      </c>
      <c r="AX320" s="84"/>
      <c r="AY320" s="84"/>
      <c r="AZ320" s="84"/>
      <c r="BA320" s="84"/>
      <c r="BB320" s="84"/>
      <c r="BC320" s="84"/>
      <c r="BD320" s="84"/>
      <c r="BE320" s="84"/>
      <c r="BF320" s="84"/>
      <c r="BG320" s="84"/>
      <c r="BH320" s="84"/>
      <c r="BI320" s="84"/>
      <c r="BJ320" s="84"/>
      <c r="BK320" s="84"/>
      <c r="BL320" s="84"/>
      <c r="BM320" s="84"/>
      <c r="BN320" s="84"/>
      <c r="BO320" s="84"/>
      <c r="BP320" s="84"/>
      <c r="BQ320" s="84"/>
      <c r="BR320" s="84"/>
      <c r="BS320" s="84"/>
      <c r="BT320" s="84"/>
      <c r="BU320" s="132" t="s">
        <v>168</v>
      </c>
      <c r="BV320" s="133">
        <v>44561.0</v>
      </c>
      <c r="BW320" s="132">
        <v>69123.0</v>
      </c>
      <c r="BX320" s="134">
        <v>600000.0</v>
      </c>
      <c r="BY320" s="132">
        <v>910.0</v>
      </c>
      <c r="BZ320" s="132">
        <v>1261.0</v>
      </c>
      <c r="CA320" s="132">
        <v>10.0</v>
      </c>
      <c r="CB320" s="133">
        <v>44571.0</v>
      </c>
      <c r="CC320" s="114" t="str">
        <f t="shared" si="1"/>
        <v>$ 5,100,000</v>
      </c>
      <c r="CD320" s="115" t="str">
        <f t="shared" si="37"/>
        <v>12</v>
      </c>
      <c r="CE320" s="84"/>
      <c r="CF320" s="210">
        <v>44571.0</v>
      </c>
      <c r="CG320" s="130" t="s">
        <v>3394</v>
      </c>
      <c r="CH320" s="103" t="s">
        <v>1618</v>
      </c>
      <c r="CI320" s="117" t="s">
        <v>3362</v>
      </c>
      <c r="CJ320" s="84"/>
      <c r="CK320" s="84"/>
      <c r="CL320" s="102">
        <v>44473.0</v>
      </c>
      <c r="CM320" s="101">
        <v>44477.0</v>
      </c>
      <c r="CN320" s="119" t="s">
        <v>3793</v>
      </c>
      <c r="CO320" s="120" t="s">
        <v>3794</v>
      </c>
      <c r="CP320" s="121" t="s">
        <v>2321</v>
      </c>
      <c r="CQ320" s="89"/>
      <c r="CR320" s="108"/>
      <c r="CS320" s="89"/>
      <c r="CT320" s="102"/>
      <c r="CU320" s="84"/>
      <c r="CV320" s="84"/>
      <c r="CW320" s="84"/>
      <c r="CX320" s="84"/>
      <c r="CY320" s="123" t="s">
        <v>175</v>
      </c>
      <c r="CZ320" s="103" t="s">
        <v>143</v>
      </c>
      <c r="DA320" s="103" t="s">
        <v>205</v>
      </c>
      <c r="DB320" s="84"/>
      <c r="DC320" s="123" t="s">
        <v>146</v>
      </c>
      <c r="DD320" s="84"/>
      <c r="DE320" s="84"/>
      <c r="DF320" s="84"/>
      <c r="DG320" s="84"/>
      <c r="DH320" s="52"/>
      <c r="DI320" s="52"/>
      <c r="DJ320" s="52"/>
      <c r="DK320" s="52"/>
      <c r="DL320" s="52"/>
      <c r="DM320" s="52"/>
    </row>
    <row r="321" ht="25.5" customHeight="1">
      <c r="A321" s="124">
        <v>319.0</v>
      </c>
      <c r="B321" s="86" t="s">
        <v>120</v>
      </c>
      <c r="C321" s="87" t="s">
        <v>3795</v>
      </c>
      <c r="D321" s="88" t="s">
        <v>3796</v>
      </c>
      <c r="E321" s="89" t="s">
        <v>123</v>
      </c>
      <c r="F321" s="89" t="s">
        <v>124</v>
      </c>
      <c r="G321" s="90">
        <v>5.2205358E7</v>
      </c>
      <c r="H321" s="90">
        <v>1.0</v>
      </c>
      <c r="I321" s="89" t="s">
        <v>125</v>
      </c>
      <c r="J321" s="137">
        <v>26999.0</v>
      </c>
      <c r="K321" s="138">
        <v>1.0</v>
      </c>
      <c r="L321" s="139">
        <v>12.0</v>
      </c>
      <c r="M321" s="139">
        <v>1973.0</v>
      </c>
      <c r="N321" s="127" t="s">
        <v>198</v>
      </c>
      <c r="O321" s="87" t="s">
        <v>3797</v>
      </c>
      <c r="P321" s="103" t="s">
        <v>127</v>
      </c>
      <c r="Q321" s="94">
        <v>3.223979013E9</v>
      </c>
      <c r="R321" s="93" t="s">
        <v>3798</v>
      </c>
      <c r="S321" s="176" t="s">
        <v>3799</v>
      </c>
      <c r="T321" s="94" t="s">
        <v>183</v>
      </c>
      <c r="U321" s="94" t="s">
        <v>184</v>
      </c>
      <c r="V321" s="128" t="s">
        <v>157</v>
      </c>
      <c r="W321" s="88">
        <v>4.0</v>
      </c>
      <c r="X321" s="87" t="s">
        <v>158</v>
      </c>
      <c r="Y321" s="130" t="s">
        <v>2065</v>
      </c>
      <c r="Z321" s="130" t="s">
        <v>3800</v>
      </c>
      <c r="AA321" s="94" t="s">
        <v>3801</v>
      </c>
      <c r="AB321" s="94" t="s">
        <v>130</v>
      </c>
      <c r="AC321" s="130" t="s">
        <v>161</v>
      </c>
      <c r="AD321" s="87" t="s">
        <v>3802</v>
      </c>
      <c r="AE321" s="95" t="s">
        <v>163</v>
      </c>
      <c r="AF321" s="131" t="s">
        <v>164</v>
      </c>
      <c r="AG321" s="143">
        <v>674.0</v>
      </c>
      <c r="AH321" s="199">
        <v>1.75E7</v>
      </c>
      <c r="AI321" s="201">
        <v>44466.0</v>
      </c>
      <c r="AJ321" s="100">
        <v>62450.0</v>
      </c>
      <c r="AK321" s="102">
        <v>44468.0</v>
      </c>
      <c r="AL321" s="101">
        <v>44469.0</v>
      </c>
      <c r="AM321" s="101">
        <v>44561.0</v>
      </c>
      <c r="AN321" s="127">
        <v>3.0</v>
      </c>
      <c r="AO321" s="87">
        <v>0.0</v>
      </c>
      <c r="AP321" s="103">
        <v>2.0</v>
      </c>
      <c r="AQ321" s="87" t="s">
        <v>3771</v>
      </c>
      <c r="AR321" s="104">
        <v>1.5333272E7</v>
      </c>
      <c r="AS321" s="104">
        <v>5000000.0</v>
      </c>
      <c r="AT321" s="106">
        <v>929.0</v>
      </c>
      <c r="AU321" s="104">
        <v>1.5333272E7</v>
      </c>
      <c r="AV321" s="107">
        <v>44469.0</v>
      </c>
      <c r="AW321" s="108" t="s">
        <v>3803</v>
      </c>
      <c r="AX321" s="84"/>
      <c r="AY321" s="84"/>
      <c r="AZ321" s="84"/>
      <c r="BA321" s="84"/>
      <c r="BB321" s="84"/>
      <c r="BC321" s="84"/>
      <c r="BD321" s="84"/>
      <c r="BE321" s="84"/>
      <c r="BF321" s="84"/>
      <c r="BG321" s="84"/>
      <c r="BH321" s="84"/>
      <c r="BI321" s="84"/>
      <c r="BJ321" s="84"/>
      <c r="BK321" s="84"/>
      <c r="BL321" s="84"/>
      <c r="BM321" s="84"/>
      <c r="BN321" s="84"/>
      <c r="BO321" s="84"/>
      <c r="BP321" s="84"/>
      <c r="BQ321" s="84"/>
      <c r="BR321" s="84"/>
      <c r="BS321" s="84"/>
      <c r="BT321" s="84"/>
      <c r="BU321" s="132" t="s">
        <v>168</v>
      </c>
      <c r="BV321" s="133">
        <v>44559.0</v>
      </c>
      <c r="BW321" s="132">
        <v>64643.0</v>
      </c>
      <c r="BX321" s="134">
        <v>1666667.0</v>
      </c>
      <c r="BY321" s="132">
        <v>911.0</v>
      </c>
      <c r="BZ321" s="132">
        <v>1183.0</v>
      </c>
      <c r="CA321" s="132">
        <v>10.0</v>
      </c>
      <c r="CB321" s="133">
        <v>44571.0</v>
      </c>
      <c r="CC321" s="114" t="str">
        <f t="shared" si="1"/>
        <v>$ 15,333,272</v>
      </c>
      <c r="CD321" s="115" t="str">
        <f t="shared" si="37"/>
        <v>10</v>
      </c>
      <c r="CE321" s="84"/>
      <c r="CF321" s="210">
        <v>44571.0</v>
      </c>
      <c r="CG321" s="130" t="s">
        <v>3394</v>
      </c>
      <c r="CH321" s="103" t="s">
        <v>3800</v>
      </c>
      <c r="CI321" s="130" t="s">
        <v>3635</v>
      </c>
      <c r="CJ321" s="84"/>
      <c r="CK321" s="84"/>
      <c r="CL321" s="101">
        <v>44468.0</v>
      </c>
      <c r="CM321" s="101">
        <v>44469.0</v>
      </c>
      <c r="CN321" s="119" t="s">
        <v>3804</v>
      </c>
      <c r="CO321" s="120" t="s">
        <v>3805</v>
      </c>
      <c r="CP321" s="121" t="s">
        <v>420</v>
      </c>
      <c r="CQ321" s="89"/>
      <c r="CR321" s="108"/>
      <c r="CS321" s="89"/>
      <c r="CT321" s="102"/>
      <c r="CU321" s="84"/>
      <c r="CV321" s="84"/>
      <c r="CW321" s="84"/>
      <c r="CX321" s="84"/>
      <c r="CY321" s="123" t="s">
        <v>175</v>
      </c>
      <c r="CZ321" s="103" t="s">
        <v>143</v>
      </c>
      <c r="DA321" s="103" t="s">
        <v>205</v>
      </c>
      <c r="DB321" s="84"/>
      <c r="DC321" s="123" t="s">
        <v>146</v>
      </c>
      <c r="DD321" s="84"/>
      <c r="DE321" s="84"/>
      <c r="DF321" s="84"/>
      <c r="DG321" s="84"/>
      <c r="DH321" s="52"/>
      <c r="DI321" s="52"/>
      <c r="DJ321" s="52"/>
      <c r="DK321" s="52"/>
      <c r="DL321" s="52"/>
      <c r="DM321" s="52"/>
    </row>
    <row r="322" ht="25.5" customHeight="1">
      <c r="A322" s="124">
        <v>320.0</v>
      </c>
      <c r="B322" s="86" t="s">
        <v>120</v>
      </c>
      <c r="C322" s="87" t="s">
        <v>3806</v>
      </c>
      <c r="D322" s="88" t="s">
        <v>3807</v>
      </c>
      <c r="E322" s="89" t="s">
        <v>123</v>
      </c>
      <c r="F322" s="89" t="s">
        <v>124</v>
      </c>
      <c r="G322" s="90">
        <v>1.022996041E9</v>
      </c>
      <c r="H322" s="90">
        <v>7.0</v>
      </c>
      <c r="I322" s="89" t="s">
        <v>125</v>
      </c>
      <c r="J322" s="137">
        <v>34495.0</v>
      </c>
      <c r="K322" s="138">
        <v>10.0</v>
      </c>
      <c r="L322" s="139">
        <v>6.0</v>
      </c>
      <c r="M322" s="139">
        <v>1994.0</v>
      </c>
      <c r="N322" s="127" t="s">
        <v>198</v>
      </c>
      <c r="O322" s="87" t="s">
        <v>3808</v>
      </c>
      <c r="P322" s="103" t="s">
        <v>127</v>
      </c>
      <c r="Q322" s="94">
        <v>3.204131419E9</v>
      </c>
      <c r="R322" s="93" t="s">
        <v>3809</v>
      </c>
      <c r="S322" s="93" t="s">
        <v>3809</v>
      </c>
      <c r="T322" s="94" t="s">
        <v>364</v>
      </c>
      <c r="U322" s="94" t="s">
        <v>156</v>
      </c>
      <c r="V322" s="128" t="s">
        <v>157</v>
      </c>
      <c r="W322" s="88">
        <v>3.0</v>
      </c>
      <c r="X322" s="94" t="s">
        <v>741</v>
      </c>
      <c r="Y322" s="94" t="s">
        <v>741</v>
      </c>
      <c r="Z322" s="130" t="s">
        <v>1618</v>
      </c>
      <c r="AA322" s="94" t="s">
        <v>3810</v>
      </c>
      <c r="AB322" s="94" t="s">
        <v>130</v>
      </c>
      <c r="AC322" s="130" t="s">
        <v>161</v>
      </c>
      <c r="AD322" s="87" t="s">
        <v>3811</v>
      </c>
      <c r="AE322" s="95" t="s">
        <v>482</v>
      </c>
      <c r="AF322" s="131" t="s">
        <v>483</v>
      </c>
      <c r="AG322" s="143">
        <v>670.0</v>
      </c>
      <c r="AH322" s="199">
        <v>2.592E7</v>
      </c>
      <c r="AI322" s="201">
        <v>44454.0</v>
      </c>
      <c r="AJ322" s="100">
        <v>62107.0</v>
      </c>
      <c r="AK322" s="102">
        <v>44469.0</v>
      </c>
      <c r="AL322" s="102">
        <v>44470.0</v>
      </c>
      <c r="AM322" s="101">
        <v>44561.0</v>
      </c>
      <c r="AN322" s="127">
        <v>3.0</v>
      </c>
      <c r="AO322" s="87">
        <v>0.0</v>
      </c>
      <c r="AP322" s="103">
        <v>0.0</v>
      </c>
      <c r="AQ322" s="94" t="s">
        <v>3812</v>
      </c>
      <c r="AR322" s="104">
        <v>5400000.0</v>
      </c>
      <c r="AS322" s="104">
        <v>1800000.0</v>
      </c>
      <c r="AT322" s="106" t="s">
        <v>3813</v>
      </c>
      <c r="AU322" s="104">
        <v>5400000.0</v>
      </c>
      <c r="AV322" s="107">
        <v>44473.0</v>
      </c>
      <c r="AW322" s="108" t="s">
        <v>3814</v>
      </c>
      <c r="AX322" s="84"/>
      <c r="AY322" s="84"/>
      <c r="AZ322" s="84"/>
      <c r="BA322" s="84"/>
      <c r="BB322" s="84"/>
      <c r="BC322" s="84"/>
      <c r="BD322" s="84"/>
      <c r="BE322" s="84"/>
      <c r="BF322" s="84"/>
      <c r="BG322" s="84"/>
      <c r="BH322" s="84"/>
      <c r="BI322" s="84"/>
      <c r="BJ322" s="84"/>
      <c r="BK322" s="84"/>
      <c r="BL322" s="84"/>
      <c r="BM322" s="84"/>
      <c r="BN322" s="84"/>
      <c r="BO322" s="84"/>
      <c r="BP322" s="84"/>
      <c r="BQ322" s="84"/>
      <c r="BR322" s="84"/>
      <c r="BS322" s="84"/>
      <c r="BT322" s="84"/>
      <c r="BU322" s="132" t="s">
        <v>168</v>
      </c>
      <c r="BV322" s="133">
        <v>44561.0</v>
      </c>
      <c r="BW322" s="132">
        <v>69122.0</v>
      </c>
      <c r="BX322" s="134">
        <v>600000.0</v>
      </c>
      <c r="BY322" s="132">
        <v>912.0</v>
      </c>
      <c r="BZ322" s="132">
        <v>1262.0</v>
      </c>
      <c r="CA322" s="132">
        <v>10.0</v>
      </c>
      <c r="CB322" s="133">
        <v>44571.0</v>
      </c>
      <c r="CC322" s="114" t="str">
        <f t="shared" si="1"/>
        <v>$ 5,400,000</v>
      </c>
      <c r="CD322" s="115" t="str">
        <f t="shared" si="37"/>
        <v>97</v>
      </c>
      <c r="CE322" s="84"/>
      <c r="CF322" s="210">
        <v>44571.0</v>
      </c>
      <c r="CG322" s="130" t="s">
        <v>136</v>
      </c>
      <c r="CH322" s="103" t="s">
        <v>1618</v>
      </c>
      <c r="CI322" s="117" t="s">
        <v>3362</v>
      </c>
      <c r="CJ322" s="84"/>
      <c r="CK322" s="84"/>
      <c r="CL322" s="102">
        <v>44469.0</v>
      </c>
      <c r="CM322" s="102">
        <v>44470.0</v>
      </c>
      <c r="CN322" s="119" t="s">
        <v>3815</v>
      </c>
      <c r="CO322" s="120" t="s">
        <v>3816</v>
      </c>
      <c r="CP322" s="121" t="s">
        <v>1123</v>
      </c>
      <c r="CQ322" s="89"/>
      <c r="CR322" s="108"/>
      <c r="CS322" s="89"/>
      <c r="CT322" s="102"/>
      <c r="CU322" s="84"/>
      <c r="CV322" s="84"/>
      <c r="CW322" s="84"/>
      <c r="CX322" s="84"/>
      <c r="CY322" s="123" t="s">
        <v>175</v>
      </c>
      <c r="CZ322" s="103" t="s">
        <v>143</v>
      </c>
      <c r="DA322" s="103" t="s">
        <v>205</v>
      </c>
      <c r="DB322" s="84"/>
      <c r="DC322" s="123" t="s">
        <v>146</v>
      </c>
      <c r="DD322" s="84"/>
      <c r="DE322" s="84"/>
      <c r="DF322" s="84"/>
      <c r="DG322" s="84"/>
      <c r="DH322" s="52"/>
      <c r="DI322" s="52"/>
      <c r="DJ322" s="52"/>
      <c r="DK322" s="52"/>
      <c r="DL322" s="52"/>
      <c r="DM322" s="52"/>
    </row>
    <row r="323" ht="25.5" customHeight="1">
      <c r="A323" s="124">
        <v>321.0</v>
      </c>
      <c r="B323" s="86" t="s">
        <v>120</v>
      </c>
      <c r="C323" s="87" t="s">
        <v>3817</v>
      </c>
      <c r="D323" s="88" t="s">
        <v>3818</v>
      </c>
      <c r="E323" s="89" t="s">
        <v>123</v>
      </c>
      <c r="F323" s="89" t="s">
        <v>124</v>
      </c>
      <c r="G323" s="90">
        <v>1.02295946E9</v>
      </c>
      <c r="H323" s="90">
        <v>2.0</v>
      </c>
      <c r="I323" s="89" t="s">
        <v>125</v>
      </c>
      <c r="J323" s="137">
        <v>44307.0</v>
      </c>
      <c r="K323" s="138">
        <v>21.0</v>
      </c>
      <c r="L323" s="139">
        <v>4.0</v>
      </c>
      <c r="M323" s="139">
        <v>1990.0</v>
      </c>
      <c r="N323" s="127" t="s">
        <v>198</v>
      </c>
      <c r="O323" s="94" t="s">
        <v>3819</v>
      </c>
      <c r="P323" s="103" t="s">
        <v>127</v>
      </c>
      <c r="Q323" s="94">
        <v>3.195325803E9</v>
      </c>
      <c r="R323" s="93" t="s">
        <v>3820</v>
      </c>
      <c r="S323" s="93" t="s">
        <v>3821</v>
      </c>
      <c r="T323" s="94" t="s">
        <v>2252</v>
      </c>
      <c r="U323" s="94" t="s">
        <v>156</v>
      </c>
      <c r="V323" s="128" t="s">
        <v>157</v>
      </c>
      <c r="W323" s="88">
        <v>1.0</v>
      </c>
      <c r="X323" s="94" t="s">
        <v>741</v>
      </c>
      <c r="Y323" s="94" t="s">
        <v>741</v>
      </c>
      <c r="Z323" s="130" t="s">
        <v>144</v>
      </c>
      <c r="AA323" s="94" t="s">
        <v>3822</v>
      </c>
      <c r="AB323" s="94" t="s">
        <v>130</v>
      </c>
      <c r="AC323" s="130" t="s">
        <v>161</v>
      </c>
      <c r="AD323" s="87" t="s">
        <v>3823</v>
      </c>
      <c r="AE323" s="95" t="s">
        <v>3824</v>
      </c>
      <c r="AF323" s="131" t="s">
        <v>3825</v>
      </c>
      <c r="AG323" s="143">
        <v>675.0</v>
      </c>
      <c r="AH323" s="199">
        <v>8280000.0</v>
      </c>
      <c r="AI323" s="201">
        <v>44466.0</v>
      </c>
      <c r="AJ323" s="100">
        <v>62255.0</v>
      </c>
      <c r="AK323" s="212">
        <v>44473.0</v>
      </c>
      <c r="AL323" s="102">
        <v>44474.0</v>
      </c>
      <c r="AM323" s="101">
        <v>44561.0</v>
      </c>
      <c r="AN323" s="154">
        <v>2.0</v>
      </c>
      <c r="AO323" s="94">
        <v>27.0</v>
      </c>
      <c r="AP323" s="103">
        <v>87.0</v>
      </c>
      <c r="AQ323" s="94" t="s">
        <v>3826</v>
      </c>
      <c r="AR323" s="105">
        <v>6669982.0</v>
      </c>
      <c r="AS323" s="105">
        <v>2300000.0</v>
      </c>
      <c r="AT323" s="106">
        <v>933.0</v>
      </c>
      <c r="AU323" s="105">
        <v>6746668.0</v>
      </c>
      <c r="AV323" s="183">
        <v>44474.0</v>
      </c>
      <c r="AW323" s="108" t="s">
        <v>3827</v>
      </c>
      <c r="AX323" s="84"/>
      <c r="AY323" s="84"/>
      <c r="AZ323" s="84"/>
      <c r="BA323" s="84"/>
      <c r="BB323" s="84"/>
      <c r="BC323" s="84"/>
      <c r="BD323" s="84"/>
      <c r="BE323" s="84"/>
      <c r="BF323" s="84"/>
      <c r="BG323" s="84"/>
      <c r="BH323" s="84"/>
      <c r="BI323" s="84"/>
      <c r="BJ323" s="84"/>
      <c r="BK323" s="84"/>
      <c r="BL323" s="84"/>
      <c r="BM323" s="84"/>
      <c r="BN323" s="84"/>
      <c r="BO323" s="84"/>
      <c r="BP323" s="84"/>
      <c r="BQ323" s="84"/>
      <c r="BR323" s="84"/>
      <c r="BS323" s="84"/>
      <c r="BT323" s="84"/>
      <c r="BU323" s="132"/>
      <c r="BV323" s="133"/>
      <c r="BW323" s="132"/>
      <c r="BX323" s="134"/>
      <c r="BY323" s="132"/>
      <c r="BZ323" s="132"/>
      <c r="CA323" s="132"/>
      <c r="CB323" s="133"/>
      <c r="CC323" s="114" t="str">
        <f t="shared" si="1"/>
        <v>$ 6,669,982</v>
      </c>
      <c r="CD323" s="115" t="str">
        <f t="shared" si="37"/>
        <v>84</v>
      </c>
      <c r="CE323" s="84"/>
      <c r="CF323" s="101">
        <v>44561.0</v>
      </c>
      <c r="CG323" s="117" t="s">
        <v>136</v>
      </c>
      <c r="CH323" s="103" t="s">
        <v>144</v>
      </c>
      <c r="CI323" s="118" t="s">
        <v>225</v>
      </c>
      <c r="CJ323" s="84"/>
      <c r="CK323" s="84"/>
      <c r="CL323" s="212">
        <v>44473.0</v>
      </c>
      <c r="CM323" s="102">
        <v>44474.0</v>
      </c>
      <c r="CN323" s="119" t="s">
        <v>3828</v>
      </c>
      <c r="CO323" s="120" t="s">
        <v>3829</v>
      </c>
      <c r="CP323" s="121" t="s">
        <v>1123</v>
      </c>
      <c r="CQ323" s="89"/>
      <c r="CR323" s="108"/>
      <c r="CS323" s="89"/>
      <c r="CT323" s="102"/>
      <c r="CU323" s="84"/>
      <c r="CV323" s="84"/>
      <c r="CW323" s="84"/>
      <c r="CX323" s="84"/>
      <c r="CY323" s="123" t="s">
        <v>175</v>
      </c>
      <c r="CZ323" s="103" t="s">
        <v>143</v>
      </c>
      <c r="DA323" s="103" t="s">
        <v>205</v>
      </c>
      <c r="DB323" s="84"/>
      <c r="DC323" s="123" t="s">
        <v>146</v>
      </c>
      <c r="DD323" s="84"/>
      <c r="DE323" s="84"/>
      <c r="DF323" s="84"/>
      <c r="DG323" s="84"/>
      <c r="DH323" s="52"/>
      <c r="DI323" s="52"/>
      <c r="DJ323" s="52"/>
      <c r="DK323" s="52"/>
      <c r="DL323" s="52"/>
      <c r="DM323" s="52"/>
    </row>
    <row r="324" ht="25.5" customHeight="1">
      <c r="A324" s="124">
        <v>322.0</v>
      </c>
      <c r="B324" s="86" t="s">
        <v>120</v>
      </c>
      <c r="C324" s="87" t="s">
        <v>3830</v>
      </c>
      <c r="D324" s="142" t="s">
        <v>1123</v>
      </c>
      <c r="E324" s="89" t="s">
        <v>123</v>
      </c>
      <c r="F324" s="89" t="s">
        <v>197</v>
      </c>
      <c r="G324" s="90">
        <v>1.013583848E9</v>
      </c>
      <c r="H324" s="90">
        <v>8.0</v>
      </c>
      <c r="I324" s="89" t="s">
        <v>125</v>
      </c>
      <c r="J324" s="163">
        <v>31751.0</v>
      </c>
      <c r="K324" s="164">
        <v>5.0</v>
      </c>
      <c r="L324" s="165">
        <v>12.0</v>
      </c>
      <c r="M324" s="165">
        <v>1986.0</v>
      </c>
      <c r="N324" s="127" t="s">
        <v>198</v>
      </c>
      <c r="O324" s="87" t="s">
        <v>3831</v>
      </c>
      <c r="P324" s="92" t="s">
        <v>1026</v>
      </c>
      <c r="Q324" s="87">
        <v>3.008940178E9</v>
      </c>
      <c r="R324" s="93" t="s">
        <v>3832</v>
      </c>
      <c r="S324" s="93" t="s">
        <v>3833</v>
      </c>
      <c r="T324" s="103" t="s">
        <v>323</v>
      </c>
      <c r="U324" s="92" t="s">
        <v>233</v>
      </c>
      <c r="V324" s="128" t="s">
        <v>157</v>
      </c>
      <c r="W324" s="88">
        <v>1.0</v>
      </c>
      <c r="X324" s="87" t="s">
        <v>158</v>
      </c>
      <c r="Y324" s="117" t="s">
        <v>283</v>
      </c>
      <c r="Z324" s="130" t="s">
        <v>284</v>
      </c>
      <c r="AA324" s="94" t="s">
        <v>3834</v>
      </c>
      <c r="AB324" s="94" t="s">
        <v>130</v>
      </c>
      <c r="AC324" s="130" t="s">
        <v>161</v>
      </c>
      <c r="AD324" s="94" t="s">
        <v>3670</v>
      </c>
      <c r="AE324" s="95" t="s">
        <v>286</v>
      </c>
      <c r="AF324" s="131" t="s">
        <v>287</v>
      </c>
      <c r="AG324" s="143">
        <v>658.0</v>
      </c>
      <c r="AH324" s="199">
        <v>1.485E7</v>
      </c>
      <c r="AI324" s="201">
        <v>44453.0</v>
      </c>
      <c r="AJ324" s="100">
        <v>61864.0</v>
      </c>
      <c r="AK324" s="213">
        <v>44476.0</v>
      </c>
      <c r="AL324" s="156">
        <v>44477.0</v>
      </c>
      <c r="AM324" s="144">
        <v>44561.0</v>
      </c>
      <c r="AN324" s="154">
        <v>2.0</v>
      </c>
      <c r="AO324" s="94">
        <v>24.0</v>
      </c>
      <c r="AP324" s="103">
        <v>84.0</v>
      </c>
      <c r="AQ324" s="94" t="s">
        <v>3835</v>
      </c>
      <c r="AR324" s="105">
        <v>1.26E7</v>
      </c>
      <c r="AS324" s="105">
        <v>4500000.0</v>
      </c>
      <c r="AT324" s="106">
        <v>945.0</v>
      </c>
      <c r="AU324" s="105">
        <v>1.26E7</v>
      </c>
      <c r="AV324" s="183">
        <v>44477.0</v>
      </c>
      <c r="AW324" s="108" t="s">
        <v>3836</v>
      </c>
      <c r="AX324" s="145" t="s">
        <v>209</v>
      </c>
      <c r="AY324" s="183">
        <v>44496.0</v>
      </c>
      <c r="AZ324" s="146"/>
      <c r="BA324" s="146"/>
      <c r="BB324" s="146"/>
      <c r="BC324" s="146"/>
      <c r="BD324" s="146"/>
      <c r="BE324" s="146"/>
      <c r="BF324" s="146"/>
      <c r="BG324" s="146"/>
      <c r="BH324" s="146"/>
      <c r="BI324" s="146"/>
      <c r="BJ324" s="147">
        <v>44561.0</v>
      </c>
      <c r="BK324" s="146"/>
      <c r="BL324" s="146"/>
      <c r="BM324" s="146"/>
      <c r="BN324" s="146"/>
      <c r="BO324" s="146"/>
      <c r="BP324" s="146"/>
      <c r="BQ324" s="146"/>
      <c r="BR324" s="146"/>
      <c r="BS324" s="146"/>
      <c r="BT324" s="146"/>
      <c r="BU324" s="132"/>
      <c r="BV324" s="133"/>
      <c r="BW324" s="132"/>
      <c r="BX324" s="134"/>
      <c r="BY324" s="132"/>
      <c r="BZ324" s="132"/>
      <c r="CA324" s="132"/>
      <c r="CB324" s="133"/>
      <c r="CC324" s="114" t="str">
        <f t="shared" si="1"/>
        <v>$ 12,600,000</v>
      </c>
      <c r="CD324" s="115" t="str">
        <f t="shared" si="37"/>
        <v>86</v>
      </c>
      <c r="CE324" s="84"/>
      <c r="CF324" s="144">
        <v>44561.0</v>
      </c>
      <c r="CG324" s="130" t="s">
        <v>136</v>
      </c>
      <c r="CH324" s="103" t="s">
        <v>757</v>
      </c>
      <c r="CI324" s="118" t="s">
        <v>279</v>
      </c>
      <c r="CJ324" s="84"/>
      <c r="CK324" s="84"/>
      <c r="CL324" s="212">
        <v>44476.0</v>
      </c>
      <c r="CM324" s="102">
        <v>44477.0</v>
      </c>
      <c r="CN324" s="119" t="s">
        <v>3837</v>
      </c>
      <c r="CO324" s="120" t="s">
        <v>3838</v>
      </c>
      <c r="CP324" s="121" t="s">
        <v>1123</v>
      </c>
      <c r="CQ324" s="89" t="s">
        <v>2074</v>
      </c>
      <c r="CR324" s="108">
        <v>9.3020228E7</v>
      </c>
      <c r="CS324" s="89" t="s">
        <v>1123</v>
      </c>
      <c r="CT324" s="102"/>
      <c r="CU324" s="84"/>
      <c r="CV324" s="84"/>
      <c r="CW324" s="84"/>
      <c r="CX324" s="84"/>
      <c r="CY324" s="123" t="s">
        <v>175</v>
      </c>
      <c r="CZ324" s="103" t="s">
        <v>143</v>
      </c>
      <c r="DA324" s="103" t="s">
        <v>205</v>
      </c>
      <c r="DB324" s="84"/>
      <c r="DC324" s="123" t="s">
        <v>146</v>
      </c>
      <c r="DD324" s="84"/>
      <c r="DE324" s="84"/>
      <c r="DF324" s="84"/>
      <c r="DG324" s="84"/>
      <c r="DH324" s="52"/>
      <c r="DI324" s="52"/>
      <c r="DJ324" s="52"/>
      <c r="DK324" s="52"/>
      <c r="DL324" s="52"/>
      <c r="DM324" s="52"/>
    </row>
    <row r="325" ht="25.5" customHeight="1">
      <c r="A325" s="124">
        <v>323.0</v>
      </c>
      <c r="B325" s="86" t="s">
        <v>120</v>
      </c>
      <c r="C325" s="87" t="s">
        <v>3839</v>
      </c>
      <c r="D325" s="142" t="s">
        <v>3840</v>
      </c>
      <c r="E325" s="89" t="s">
        <v>123</v>
      </c>
      <c r="F325" s="89" t="s">
        <v>197</v>
      </c>
      <c r="G325" s="185">
        <v>1.024515563E9</v>
      </c>
      <c r="H325" s="185">
        <v>4.0</v>
      </c>
      <c r="I325" s="89" t="s">
        <v>125</v>
      </c>
      <c r="J325" s="137">
        <v>33323.0</v>
      </c>
      <c r="K325" s="138">
        <v>26.0</v>
      </c>
      <c r="L325" s="139">
        <v>3.0</v>
      </c>
      <c r="M325" s="139">
        <v>1991.0</v>
      </c>
      <c r="N325" s="127" t="s">
        <v>198</v>
      </c>
      <c r="O325" s="94" t="s">
        <v>3841</v>
      </c>
      <c r="P325" s="103" t="s">
        <v>152</v>
      </c>
      <c r="Q325" s="94">
        <v>3.194414634E9</v>
      </c>
      <c r="R325" s="176" t="s">
        <v>3842</v>
      </c>
      <c r="S325" s="176" t="s">
        <v>3842</v>
      </c>
      <c r="T325" s="94" t="s">
        <v>258</v>
      </c>
      <c r="U325" s="94" t="s">
        <v>184</v>
      </c>
      <c r="V325" s="128" t="s">
        <v>157</v>
      </c>
      <c r="W325" s="88">
        <v>3.0</v>
      </c>
      <c r="X325" s="94" t="s">
        <v>741</v>
      </c>
      <c r="Y325" s="94" t="s">
        <v>741</v>
      </c>
      <c r="Z325" s="130" t="s">
        <v>1618</v>
      </c>
      <c r="AA325" s="94" t="s">
        <v>3843</v>
      </c>
      <c r="AB325" s="94" t="s">
        <v>130</v>
      </c>
      <c r="AC325" s="130" t="s">
        <v>161</v>
      </c>
      <c r="AD325" s="94" t="s">
        <v>3844</v>
      </c>
      <c r="AE325" s="95" t="s">
        <v>482</v>
      </c>
      <c r="AF325" s="131" t="s">
        <v>483</v>
      </c>
      <c r="AG325" s="143">
        <v>670.0</v>
      </c>
      <c r="AH325" s="199">
        <v>2.592E7</v>
      </c>
      <c r="AI325" s="201">
        <v>44454.0</v>
      </c>
      <c r="AJ325" s="100">
        <v>62107.0</v>
      </c>
      <c r="AK325" s="213">
        <v>44474.0</v>
      </c>
      <c r="AL325" s="156">
        <v>44475.0</v>
      </c>
      <c r="AM325" s="144">
        <v>44561.0</v>
      </c>
      <c r="AN325" s="154">
        <v>2.0</v>
      </c>
      <c r="AO325" s="94">
        <v>26.0</v>
      </c>
      <c r="AP325" s="103">
        <v>86.0</v>
      </c>
      <c r="AQ325" s="94" t="s">
        <v>3845</v>
      </c>
      <c r="AR325" s="104" t="s">
        <v>3846</v>
      </c>
      <c r="AS325" s="105">
        <v>1800000.0</v>
      </c>
      <c r="AT325" s="106">
        <v>932.0</v>
      </c>
      <c r="AU325" s="105">
        <v>5170000.0</v>
      </c>
      <c r="AV325" s="183">
        <v>44474.0</v>
      </c>
      <c r="AW325" s="108" t="s">
        <v>3847</v>
      </c>
      <c r="AX325" s="145" t="s">
        <v>209</v>
      </c>
      <c r="AY325" s="183">
        <v>44489.0</v>
      </c>
      <c r="AZ325" s="146"/>
      <c r="BA325" s="146"/>
      <c r="BB325" s="146"/>
      <c r="BC325" s="146"/>
      <c r="BD325" s="146"/>
      <c r="BE325" s="146"/>
      <c r="BF325" s="146"/>
      <c r="BG325" s="146"/>
      <c r="BH325" s="146"/>
      <c r="BI325" s="146"/>
      <c r="BJ325" s="147">
        <v>44561.0</v>
      </c>
      <c r="BK325" s="146"/>
      <c r="BL325" s="146"/>
      <c r="BM325" s="146"/>
      <c r="BN325" s="146"/>
      <c r="BO325" s="146"/>
      <c r="BP325" s="146"/>
      <c r="BQ325" s="146"/>
      <c r="BR325" s="146"/>
      <c r="BS325" s="146"/>
      <c r="BT325" s="146"/>
      <c r="BU325" s="132" t="s">
        <v>168</v>
      </c>
      <c r="BV325" s="133">
        <v>44560.0</v>
      </c>
      <c r="BW325" s="132">
        <v>691119.0</v>
      </c>
      <c r="BX325" s="134">
        <v>600000.0</v>
      </c>
      <c r="BY325" s="132">
        <v>913.0</v>
      </c>
      <c r="BZ325" s="132">
        <v>1192.0</v>
      </c>
      <c r="CA325" s="132">
        <v>10.0</v>
      </c>
      <c r="CB325" s="133">
        <v>44571.0</v>
      </c>
      <c r="CC325" s="114" t="str">
        <f t="shared" si="1"/>
        <v>#VALUE!</v>
      </c>
      <c r="CD325" s="115" t="str">
        <f t="shared" si="37"/>
        <v>95</v>
      </c>
      <c r="CE325" s="84"/>
      <c r="CF325" s="210">
        <v>44571.0</v>
      </c>
      <c r="CG325" s="130" t="s">
        <v>3394</v>
      </c>
      <c r="CH325" s="103" t="s">
        <v>1618</v>
      </c>
      <c r="CI325" s="117" t="s">
        <v>3362</v>
      </c>
      <c r="CJ325" s="84"/>
      <c r="CK325" s="84"/>
      <c r="CL325" s="212">
        <v>44474.0</v>
      </c>
      <c r="CM325" s="102">
        <v>44475.0</v>
      </c>
      <c r="CN325" s="119" t="s">
        <v>3848</v>
      </c>
      <c r="CO325" s="120" t="s">
        <v>3849</v>
      </c>
      <c r="CP325" s="121" t="s">
        <v>608</v>
      </c>
      <c r="CQ325" s="89" t="s">
        <v>3850</v>
      </c>
      <c r="CR325" s="108">
        <v>1.024502055E9</v>
      </c>
      <c r="CS325" s="89" t="s">
        <v>3840</v>
      </c>
      <c r="CT325" s="102">
        <v>44490.0</v>
      </c>
      <c r="CU325" s="185">
        <v>975.0</v>
      </c>
      <c r="CV325" s="105">
        <v>4260000.0</v>
      </c>
      <c r="CW325" s="102">
        <v>44491.0</v>
      </c>
      <c r="CX325" s="84"/>
      <c r="CY325" s="123" t="s">
        <v>175</v>
      </c>
      <c r="CZ325" s="103" t="s">
        <v>143</v>
      </c>
      <c r="DA325" s="103" t="s">
        <v>205</v>
      </c>
      <c r="DB325" s="84"/>
      <c r="DC325" s="123" t="s">
        <v>146</v>
      </c>
      <c r="DD325" s="84"/>
      <c r="DE325" s="84"/>
      <c r="DF325" s="84"/>
      <c r="DG325" s="84"/>
      <c r="DH325" s="52"/>
      <c r="DI325" s="52"/>
      <c r="DJ325" s="52"/>
      <c r="DK325" s="52"/>
      <c r="DL325" s="52"/>
      <c r="DM325" s="52"/>
    </row>
    <row r="326" ht="25.5" customHeight="1">
      <c r="A326" s="124">
        <v>324.0</v>
      </c>
      <c r="B326" s="86" t="s">
        <v>120</v>
      </c>
      <c r="C326" s="94" t="s">
        <v>3851</v>
      </c>
      <c r="D326" s="88" t="s">
        <v>3852</v>
      </c>
      <c r="E326" s="89" t="s">
        <v>123</v>
      </c>
      <c r="F326" s="89" t="s">
        <v>124</v>
      </c>
      <c r="G326" s="185">
        <v>1.022934765E9</v>
      </c>
      <c r="H326" s="185">
        <v>5.0</v>
      </c>
      <c r="I326" s="89" t="s">
        <v>149</v>
      </c>
      <c r="J326" s="137">
        <v>31956.0</v>
      </c>
      <c r="K326" s="138">
        <v>28.0</v>
      </c>
      <c r="L326" s="139">
        <v>6.0</v>
      </c>
      <c r="M326" s="139">
        <v>1987.0</v>
      </c>
      <c r="N326" s="127" t="s">
        <v>198</v>
      </c>
      <c r="O326" s="94" t="s">
        <v>3853</v>
      </c>
      <c r="P326" s="103" t="s">
        <v>127</v>
      </c>
      <c r="Q326" s="94">
        <v>3.142390723E9</v>
      </c>
      <c r="R326" s="176" t="s">
        <v>3854</v>
      </c>
      <c r="S326" s="176" t="s">
        <v>3854</v>
      </c>
      <c r="T326" s="94" t="s">
        <v>258</v>
      </c>
      <c r="U326" s="94" t="s">
        <v>184</v>
      </c>
      <c r="V326" s="128" t="s">
        <v>157</v>
      </c>
      <c r="W326" s="88">
        <v>3.0</v>
      </c>
      <c r="X326" s="94" t="s">
        <v>741</v>
      </c>
      <c r="Y326" s="94" t="s">
        <v>741</v>
      </c>
      <c r="Z326" s="130" t="s">
        <v>448</v>
      </c>
      <c r="AA326" s="94" t="s">
        <v>3855</v>
      </c>
      <c r="AB326" s="94" t="s">
        <v>130</v>
      </c>
      <c r="AC326" s="130" t="s">
        <v>161</v>
      </c>
      <c r="AD326" s="94" t="s">
        <v>3856</v>
      </c>
      <c r="AE326" s="95" t="s">
        <v>1169</v>
      </c>
      <c r="AF326" s="131" t="s">
        <v>1170</v>
      </c>
      <c r="AG326" s="143">
        <v>630.0</v>
      </c>
      <c r="AH326" s="199">
        <v>1.95E7</v>
      </c>
      <c r="AI326" s="201">
        <v>44426.0</v>
      </c>
      <c r="AJ326" s="100">
        <v>61002.0</v>
      </c>
      <c r="AK326" s="212">
        <v>44475.0</v>
      </c>
      <c r="AL326" s="102">
        <v>44476.0</v>
      </c>
      <c r="AM326" s="101">
        <v>44561.0</v>
      </c>
      <c r="AN326" s="154">
        <v>2.0</v>
      </c>
      <c r="AO326" s="94">
        <v>25.0</v>
      </c>
      <c r="AP326" s="103">
        <v>85.0</v>
      </c>
      <c r="AQ326" s="94" t="s">
        <v>3857</v>
      </c>
      <c r="AR326" s="104">
        <v>4250000.0</v>
      </c>
      <c r="AS326" s="105">
        <v>1500000.0</v>
      </c>
      <c r="AT326" s="106">
        <v>934.0</v>
      </c>
      <c r="AU326" s="105">
        <v>4250000.0</v>
      </c>
      <c r="AV326" s="183">
        <v>44475.0</v>
      </c>
      <c r="AW326" s="108" t="s">
        <v>3858</v>
      </c>
      <c r="AX326" s="84"/>
      <c r="AY326" s="84"/>
      <c r="AZ326" s="84"/>
      <c r="BA326" s="84"/>
      <c r="BB326" s="84"/>
      <c r="BC326" s="84"/>
      <c r="BD326" s="84"/>
      <c r="BE326" s="84"/>
      <c r="BF326" s="84"/>
      <c r="BG326" s="84"/>
      <c r="BH326" s="84"/>
      <c r="BI326" s="84"/>
      <c r="BJ326" s="84"/>
      <c r="BK326" s="84"/>
      <c r="BL326" s="84"/>
      <c r="BM326" s="84"/>
      <c r="BN326" s="84"/>
      <c r="BO326" s="84"/>
      <c r="BP326" s="84"/>
      <c r="BQ326" s="84"/>
      <c r="BR326" s="84"/>
      <c r="BS326" s="84"/>
      <c r="BT326" s="84"/>
      <c r="BU326" s="132"/>
      <c r="BV326" s="133"/>
      <c r="BW326" s="132"/>
      <c r="BX326" s="134"/>
      <c r="BY326" s="132"/>
      <c r="BZ326" s="132"/>
      <c r="CA326" s="132"/>
      <c r="CB326" s="133"/>
      <c r="CC326" s="114" t="str">
        <f t="shared" si="1"/>
        <v>$ 4,250,000</v>
      </c>
      <c r="CD326" s="115" t="str">
        <f t="shared" si="37"/>
        <v>84</v>
      </c>
      <c r="CE326" s="84"/>
      <c r="CF326" s="101">
        <v>44561.0</v>
      </c>
      <c r="CG326" s="130" t="s">
        <v>136</v>
      </c>
      <c r="CH326" s="103" t="s">
        <v>448</v>
      </c>
      <c r="CI326" s="118" t="s">
        <v>3043</v>
      </c>
      <c r="CJ326" s="84"/>
      <c r="CK326" s="84"/>
      <c r="CL326" s="102">
        <v>44475.0</v>
      </c>
      <c r="CM326" s="212">
        <v>44476.0</v>
      </c>
      <c r="CN326" s="119" t="s">
        <v>3859</v>
      </c>
      <c r="CO326" s="120" t="s">
        <v>3860</v>
      </c>
      <c r="CP326" s="121" t="s">
        <v>736</v>
      </c>
      <c r="CQ326" s="89"/>
      <c r="CR326" s="108"/>
      <c r="CS326" s="89"/>
      <c r="CT326" s="102"/>
      <c r="CU326" s="84"/>
      <c r="CV326" s="84"/>
      <c r="CW326" s="84"/>
      <c r="CX326" s="84"/>
      <c r="CY326" s="123" t="s">
        <v>175</v>
      </c>
      <c r="CZ326" s="103" t="s">
        <v>143</v>
      </c>
      <c r="DA326" s="103" t="s">
        <v>205</v>
      </c>
      <c r="DB326" s="84"/>
      <c r="DC326" s="123" t="s">
        <v>146</v>
      </c>
      <c r="DD326" s="84"/>
      <c r="DE326" s="84"/>
      <c r="DF326" s="84"/>
      <c r="DG326" s="84"/>
      <c r="DH326" s="52"/>
      <c r="DI326" s="52"/>
      <c r="DJ326" s="52"/>
      <c r="DK326" s="52"/>
      <c r="DL326" s="52"/>
      <c r="DM326" s="52"/>
    </row>
    <row r="327" ht="25.5" customHeight="1">
      <c r="A327" s="124">
        <v>325.0</v>
      </c>
      <c r="B327" s="86" t="s">
        <v>120</v>
      </c>
      <c r="C327" s="94" t="s">
        <v>3861</v>
      </c>
      <c r="D327" s="88" t="s">
        <v>3862</v>
      </c>
      <c r="E327" s="89" t="s">
        <v>123</v>
      </c>
      <c r="F327" s="89" t="s">
        <v>124</v>
      </c>
      <c r="G327" s="185">
        <v>5.2221215E7</v>
      </c>
      <c r="H327" s="185">
        <v>4.0</v>
      </c>
      <c r="I327" s="89" t="s">
        <v>125</v>
      </c>
      <c r="J327" s="137">
        <v>26694.0</v>
      </c>
      <c r="K327" s="138">
        <v>30.0</v>
      </c>
      <c r="L327" s="139">
        <v>1.0</v>
      </c>
      <c r="M327" s="139">
        <v>1973.0</v>
      </c>
      <c r="N327" s="127" t="s">
        <v>198</v>
      </c>
      <c r="O327" s="94" t="s">
        <v>3863</v>
      </c>
      <c r="P327" s="103" t="s">
        <v>127</v>
      </c>
      <c r="Q327" s="94">
        <v>3.006604669E9</v>
      </c>
      <c r="R327" s="176" t="s">
        <v>3864</v>
      </c>
      <c r="S327" s="176" t="s">
        <v>3865</v>
      </c>
      <c r="T327" s="94" t="s">
        <v>183</v>
      </c>
      <c r="U327" s="94" t="s">
        <v>272</v>
      </c>
      <c r="V327" s="128" t="s">
        <v>157</v>
      </c>
      <c r="W327" s="88">
        <v>3.0</v>
      </c>
      <c r="X327" s="94" t="s">
        <v>741</v>
      </c>
      <c r="Y327" s="94" t="s">
        <v>741</v>
      </c>
      <c r="Z327" s="130" t="s">
        <v>284</v>
      </c>
      <c r="AA327" s="94" t="s">
        <v>3866</v>
      </c>
      <c r="AB327" s="94" t="s">
        <v>130</v>
      </c>
      <c r="AC327" s="130" t="s">
        <v>161</v>
      </c>
      <c r="AD327" s="94" t="s">
        <v>3867</v>
      </c>
      <c r="AE327" s="95" t="s">
        <v>286</v>
      </c>
      <c r="AF327" s="131" t="s">
        <v>287</v>
      </c>
      <c r="AG327" s="143">
        <v>679.0</v>
      </c>
      <c r="AH327" s="199">
        <v>1.6866667E7</v>
      </c>
      <c r="AI327" s="201">
        <v>44469.0</v>
      </c>
      <c r="AJ327" s="100">
        <v>61648.0</v>
      </c>
      <c r="AK327" s="212">
        <v>44476.0</v>
      </c>
      <c r="AL327" s="102">
        <v>44477.0</v>
      </c>
      <c r="AM327" s="101">
        <v>44561.0</v>
      </c>
      <c r="AN327" s="154">
        <v>3.0</v>
      </c>
      <c r="AO327" s="94">
        <v>24.0</v>
      </c>
      <c r="AP327" s="103">
        <v>84.0</v>
      </c>
      <c r="AQ327" s="94" t="s">
        <v>2609</v>
      </c>
      <c r="AR327" s="104">
        <v>6160000.0</v>
      </c>
      <c r="AS327" s="105">
        <v>2200000.0</v>
      </c>
      <c r="AT327" s="106">
        <v>944.0</v>
      </c>
      <c r="AU327" s="105">
        <v>6160000.0</v>
      </c>
      <c r="AV327" s="183">
        <v>44477.0</v>
      </c>
      <c r="AW327" s="108" t="s">
        <v>3868</v>
      </c>
      <c r="AX327" s="84"/>
      <c r="AY327" s="84"/>
      <c r="AZ327" s="84"/>
      <c r="BA327" s="84"/>
      <c r="BB327" s="84"/>
      <c r="BC327" s="84"/>
      <c r="BD327" s="84"/>
      <c r="BE327" s="84"/>
      <c r="BF327" s="84"/>
      <c r="BG327" s="84"/>
      <c r="BH327" s="84"/>
      <c r="BI327" s="84"/>
      <c r="BJ327" s="84"/>
      <c r="BK327" s="84"/>
      <c r="BL327" s="84"/>
      <c r="BM327" s="84"/>
      <c r="BN327" s="84"/>
      <c r="BO327" s="84"/>
      <c r="BP327" s="84"/>
      <c r="BQ327" s="84"/>
      <c r="BR327" s="84"/>
      <c r="BS327" s="84"/>
      <c r="BT327" s="84"/>
      <c r="BU327" s="132"/>
      <c r="BV327" s="133"/>
      <c r="BW327" s="132"/>
      <c r="BX327" s="134"/>
      <c r="BY327" s="132"/>
      <c r="BZ327" s="132"/>
      <c r="CA327" s="132"/>
      <c r="CB327" s="133"/>
      <c r="CC327" s="114" t="str">
        <f t="shared" si="1"/>
        <v>$ 6,160,000</v>
      </c>
      <c r="CD327" s="115" t="str">
        <f t="shared" si="37"/>
        <v>84</v>
      </c>
      <c r="CE327" s="84"/>
      <c r="CF327" s="101">
        <v>44561.0</v>
      </c>
      <c r="CG327" s="130" t="s">
        <v>136</v>
      </c>
      <c r="CH327" s="103" t="s">
        <v>757</v>
      </c>
      <c r="CI327" s="118" t="s">
        <v>279</v>
      </c>
      <c r="CJ327" s="84"/>
      <c r="CK327" s="84"/>
      <c r="CL327" s="212">
        <v>44476.0</v>
      </c>
      <c r="CM327" s="102">
        <v>44477.0</v>
      </c>
      <c r="CN327" s="119" t="s">
        <v>3869</v>
      </c>
      <c r="CO327" s="120" t="s">
        <v>3870</v>
      </c>
      <c r="CP327" s="121" t="s">
        <v>736</v>
      </c>
      <c r="CQ327" s="89"/>
      <c r="CR327" s="108"/>
      <c r="CS327" s="89"/>
      <c r="CT327" s="102"/>
      <c r="CU327" s="84"/>
      <c r="CV327" s="84"/>
      <c r="CW327" s="84"/>
      <c r="CX327" s="84"/>
      <c r="CY327" s="123" t="s">
        <v>175</v>
      </c>
      <c r="CZ327" s="103" t="s">
        <v>143</v>
      </c>
      <c r="DA327" s="103" t="s">
        <v>205</v>
      </c>
      <c r="DB327" s="84"/>
      <c r="DC327" s="123" t="s">
        <v>146</v>
      </c>
      <c r="DD327" s="84"/>
      <c r="DE327" s="84"/>
      <c r="DF327" s="84"/>
      <c r="DG327" s="84"/>
      <c r="DH327" s="52"/>
      <c r="DI327" s="52"/>
      <c r="DJ327" s="52"/>
      <c r="DK327" s="52"/>
      <c r="DL327" s="52"/>
      <c r="DM327" s="52"/>
    </row>
    <row r="328" ht="25.5" customHeight="1">
      <c r="A328" s="124">
        <v>326.0</v>
      </c>
      <c r="B328" s="86" t="s">
        <v>120</v>
      </c>
      <c r="C328" s="94" t="s">
        <v>3871</v>
      </c>
      <c r="D328" s="88" t="s">
        <v>3872</v>
      </c>
      <c r="E328" s="89" t="s">
        <v>123</v>
      </c>
      <c r="F328" s="89" t="s">
        <v>124</v>
      </c>
      <c r="G328" s="185">
        <v>7.9736808E7</v>
      </c>
      <c r="H328" s="185">
        <v>0.0</v>
      </c>
      <c r="I328" s="89" t="s">
        <v>149</v>
      </c>
      <c r="J328" s="137">
        <v>27422.0</v>
      </c>
      <c r="K328" s="138">
        <v>28.0</v>
      </c>
      <c r="L328" s="139">
        <v>1.0</v>
      </c>
      <c r="M328" s="139">
        <v>1975.0</v>
      </c>
      <c r="N328" s="127" t="s">
        <v>198</v>
      </c>
      <c r="O328" s="94" t="s">
        <v>3873</v>
      </c>
      <c r="P328" s="103" t="s">
        <v>127</v>
      </c>
      <c r="Q328" s="94">
        <v>3.203869524E9</v>
      </c>
      <c r="R328" s="176" t="s">
        <v>3874</v>
      </c>
      <c r="S328" s="176" t="s">
        <v>3874</v>
      </c>
      <c r="T328" s="94" t="s">
        <v>258</v>
      </c>
      <c r="U328" s="94" t="s">
        <v>272</v>
      </c>
      <c r="V328" s="128" t="s">
        <v>157</v>
      </c>
      <c r="W328" s="88">
        <v>4.0</v>
      </c>
      <c r="X328" s="94" t="s">
        <v>741</v>
      </c>
      <c r="Y328" s="94" t="s">
        <v>741</v>
      </c>
      <c r="Z328" s="130" t="s">
        <v>3800</v>
      </c>
      <c r="AA328" s="94" t="s">
        <v>3875</v>
      </c>
      <c r="AB328" s="94" t="s">
        <v>130</v>
      </c>
      <c r="AC328" s="130" t="s">
        <v>161</v>
      </c>
      <c r="AD328" s="94" t="s">
        <v>3876</v>
      </c>
      <c r="AE328" s="95" t="s">
        <v>163</v>
      </c>
      <c r="AF328" s="131" t="s">
        <v>164</v>
      </c>
      <c r="AG328" s="143">
        <v>682.0</v>
      </c>
      <c r="AH328" s="199">
        <v>1.275E8</v>
      </c>
      <c r="AI328" s="201">
        <v>44473.0</v>
      </c>
      <c r="AJ328" s="100">
        <v>62447.0</v>
      </c>
      <c r="AK328" s="212">
        <v>44476.0</v>
      </c>
      <c r="AL328" s="102">
        <v>44477.0</v>
      </c>
      <c r="AM328" s="101">
        <v>44561.0</v>
      </c>
      <c r="AN328" s="154">
        <v>2.0</v>
      </c>
      <c r="AO328" s="94">
        <v>24.0</v>
      </c>
      <c r="AP328" s="103">
        <v>84.0</v>
      </c>
      <c r="AQ328" s="94" t="s">
        <v>2609</v>
      </c>
      <c r="AR328" s="105">
        <v>7000000.0</v>
      </c>
      <c r="AS328" s="105">
        <v>2500000.0</v>
      </c>
      <c r="AT328" s="106">
        <v>935.0</v>
      </c>
      <c r="AU328" s="105">
        <v>7000000.0</v>
      </c>
      <c r="AV328" s="183">
        <v>44476.0</v>
      </c>
      <c r="AW328" s="108" t="s">
        <v>3877</v>
      </c>
      <c r="AX328" s="84"/>
      <c r="AY328" s="84"/>
      <c r="AZ328" s="84"/>
      <c r="BA328" s="84"/>
      <c r="BB328" s="84"/>
      <c r="BC328" s="84"/>
      <c r="BD328" s="84"/>
      <c r="BE328" s="84"/>
      <c r="BF328" s="84"/>
      <c r="BG328" s="84"/>
      <c r="BH328" s="84"/>
      <c r="BI328" s="84"/>
      <c r="BJ328" s="84"/>
      <c r="BK328" s="84"/>
      <c r="BL328" s="84"/>
      <c r="BM328" s="84"/>
      <c r="BN328" s="84"/>
      <c r="BO328" s="84"/>
      <c r="BP328" s="84"/>
      <c r="BQ328" s="84"/>
      <c r="BR328" s="84"/>
      <c r="BS328" s="84"/>
      <c r="BT328" s="84"/>
      <c r="BU328" s="132" t="s">
        <v>168</v>
      </c>
      <c r="BV328" s="133">
        <v>44559.0</v>
      </c>
      <c r="BW328" s="132">
        <v>64645.0</v>
      </c>
      <c r="BX328" s="134">
        <v>833333.0</v>
      </c>
      <c r="BY328" s="132">
        <v>914.0</v>
      </c>
      <c r="BZ328" s="132">
        <v>1187.0</v>
      </c>
      <c r="CA328" s="132">
        <v>10.0</v>
      </c>
      <c r="CB328" s="133">
        <v>44571.0</v>
      </c>
      <c r="CC328" s="114" t="str">
        <f t="shared" si="1"/>
        <v>$ 7,000,000</v>
      </c>
      <c r="CD328" s="115" t="str">
        <f t="shared" si="37"/>
        <v>94</v>
      </c>
      <c r="CE328" s="84"/>
      <c r="CF328" s="210">
        <v>44571.0</v>
      </c>
      <c r="CG328" s="130" t="s">
        <v>3394</v>
      </c>
      <c r="CH328" s="103" t="s">
        <v>3800</v>
      </c>
      <c r="CI328" s="118" t="s">
        <v>3878</v>
      </c>
      <c r="CJ328" s="84"/>
      <c r="CK328" s="84"/>
      <c r="CL328" s="212">
        <v>44476.0</v>
      </c>
      <c r="CM328" s="102">
        <v>44477.0</v>
      </c>
      <c r="CN328" s="119" t="s">
        <v>3879</v>
      </c>
      <c r="CO328" s="120" t="s">
        <v>3880</v>
      </c>
      <c r="CP328" s="121" t="s">
        <v>736</v>
      </c>
      <c r="CQ328" s="89"/>
      <c r="CR328" s="108"/>
      <c r="CS328" s="89"/>
      <c r="CT328" s="102"/>
      <c r="CU328" s="84"/>
      <c r="CV328" s="84"/>
      <c r="CW328" s="84"/>
      <c r="CX328" s="84"/>
      <c r="CY328" s="123" t="s">
        <v>175</v>
      </c>
      <c r="CZ328" s="103" t="s">
        <v>143</v>
      </c>
      <c r="DA328" s="103" t="s">
        <v>205</v>
      </c>
      <c r="DB328" s="84"/>
      <c r="DC328" s="123" t="s">
        <v>146</v>
      </c>
      <c r="DD328" s="84"/>
      <c r="DE328" s="84"/>
      <c r="DF328" s="84"/>
      <c r="DG328" s="84"/>
      <c r="DH328" s="52"/>
      <c r="DI328" s="52"/>
      <c r="DJ328" s="52"/>
      <c r="DK328" s="52"/>
      <c r="DL328" s="52"/>
      <c r="DM328" s="52"/>
    </row>
    <row r="329" ht="25.5" customHeight="1">
      <c r="A329" s="124">
        <v>327.0</v>
      </c>
      <c r="B329" s="86" t="s">
        <v>120</v>
      </c>
      <c r="C329" s="94" t="s">
        <v>3881</v>
      </c>
      <c r="D329" s="88" t="s">
        <v>3882</v>
      </c>
      <c r="E329" s="89" t="s">
        <v>123</v>
      </c>
      <c r="F329" s="89" t="s">
        <v>124</v>
      </c>
      <c r="G329" s="185">
        <v>3232021.0</v>
      </c>
      <c r="H329" s="185">
        <v>1.0</v>
      </c>
      <c r="I329" s="89" t="s">
        <v>149</v>
      </c>
      <c r="J329" s="137">
        <v>22626.0</v>
      </c>
      <c r="K329" s="138">
        <v>11.0</v>
      </c>
      <c r="L329" s="139">
        <v>12.0</v>
      </c>
      <c r="M329" s="139">
        <v>1961.0</v>
      </c>
      <c r="N329" s="127" t="s">
        <v>198</v>
      </c>
      <c r="O329" s="94" t="s">
        <v>3883</v>
      </c>
      <c r="P329" s="103" t="s">
        <v>127</v>
      </c>
      <c r="Q329" s="94">
        <v>3.057196992E9</v>
      </c>
      <c r="R329" s="176" t="s">
        <v>3884</v>
      </c>
      <c r="S329" s="176" t="s">
        <v>3884</v>
      </c>
      <c r="T329" s="94" t="s">
        <v>183</v>
      </c>
      <c r="U329" s="94" t="s">
        <v>184</v>
      </c>
      <c r="V329" s="128" t="s">
        <v>157</v>
      </c>
      <c r="W329" s="88">
        <v>4.0</v>
      </c>
      <c r="X329" s="94" t="s">
        <v>741</v>
      </c>
      <c r="Y329" s="94" t="s">
        <v>741</v>
      </c>
      <c r="Z329" s="130" t="s">
        <v>3800</v>
      </c>
      <c r="AA329" s="94" t="s">
        <v>3885</v>
      </c>
      <c r="AB329" s="94" t="s">
        <v>130</v>
      </c>
      <c r="AC329" s="130" t="s">
        <v>161</v>
      </c>
      <c r="AD329" s="94" t="s">
        <v>3886</v>
      </c>
      <c r="AE329" s="95" t="s">
        <v>163</v>
      </c>
      <c r="AF329" s="131" t="s">
        <v>164</v>
      </c>
      <c r="AG329" s="143">
        <v>682.0</v>
      </c>
      <c r="AH329" s="199">
        <v>1.275E8</v>
      </c>
      <c r="AI329" s="201">
        <v>44473.0</v>
      </c>
      <c r="AJ329" s="100">
        <v>62447.0</v>
      </c>
      <c r="AK329" s="212">
        <v>44476.0</v>
      </c>
      <c r="AL329" s="102">
        <v>44477.0</v>
      </c>
      <c r="AM329" s="101">
        <v>44561.0</v>
      </c>
      <c r="AN329" s="154">
        <v>2.0</v>
      </c>
      <c r="AO329" s="94">
        <v>24.0</v>
      </c>
      <c r="AP329" s="103">
        <v>84.0</v>
      </c>
      <c r="AQ329" s="94" t="s">
        <v>2609</v>
      </c>
      <c r="AR329" s="105">
        <v>7000000.0</v>
      </c>
      <c r="AS329" s="105">
        <v>2500000.0</v>
      </c>
      <c r="AT329" s="106">
        <v>943.0</v>
      </c>
      <c r="AU329" s="105">
        <v>7000000.0</v>
      </c>
      <c r="AV329" s="183">
        <v>44477.0</v>
      </c>
      <c r="AW329" s="108" t="s">
        <v>3887</v>
      </c>
      <c r="AX329" s="84"/>
      <c r="AY329" s="84"/>
      <c r="AZ329" s="84"/>
      <c r="BA329" s="84"/>
      <c r="BB329" s="84"/>
      <c r="BC329" s="84"/>
      <c r="BD329" s="84"/>
      <c r="BE329" s="84"/>
      <c r="BF329" s="84"/>
      <c r="BG329" s="84"/>
      <c r="BH329" s="84"/>
      <c r="BI329" s="84"/>
      <c r="BJ329" s="84"/>
      <c r="BK329" s="84"/>
      <c r="BL329" s="84"/>
      <c r="BM329" s="84"/>
      <c r="BN329" s="84"/>
      <c r="BO329" s="84"/>
      <c r="BP329" s="84"/>
      <c r="BQ329" s="84"/>
      <c r="BR329" s="84"/>
      <c r="BS329" s="84"/>
      <c r="BT329" s="84"/>
      <c r="BU329" s="132" t="s">
        <v>168</v>
      </c>
      <c r="BV329" s="133">
        <v>44557.0</v>
      </c>
      <c r="BW329" s="132">
        <v>64647.0</v>
      </c>
      <c r="BX329" s="134">
        <v>833333.0</v>
      </c>
      <c r="BY329" s="132">
        <v>915.0</v>
      </c>
      <c r="BZ329" s="132">
        <v>1182.0</v>
      </c>
      <c r="CA329" s="132">
        <v>10.0</v>
      </c>
      <c r="CB329" s="133">
        <v>44571.0</v>
      </c>
      <c r="CC329" s="114" t="str">
        <f t="shared" si="1"/>
        <v>$ 7,000,000</v>
      </c>
      <c r="CD329" s="115" t="str">
        <f t="shared" si="37"/>
        <v>94</v>
      </c>
      <c r="CE329" s="84"/>
      <c r="CF329" s="210">
        <v>44571.0</v>
      </c>
      <c r="CG329" s="130" t="s">
        <v>3394</v>
      </c>
      <c r="CH329" s="103" t="s">
        <v>3800</v>
      </c>
      <c r="CI329" s="118" t="s">
        <v>3878</v>
      </c>
      <c r="CJ329" s="84"/>
      <c r="CK329" s="84"/>
      <c r="CL329" s="212">
        <v>44476.0</v>
      </c>
      <c r="CM329" s="102">
        <v>44477.0</v>
      </c>
      <c r="CN329" s="119" t="s">
        <v>3888</v>
      </c>
      <c r="CO329" s="120" t="s">
        <v>3889</v>
      </c>
      <c r="CP329" s="121" t="s">
        <v>309</v>
      </c>
      <c r="CQ329" s="89"/>
      <c r="CR329" s="108"/>
      <c r="CS329" s="89"/>
      <c r="CT329" s="102"/>
      <c r="CU329" s="84"/>
      <c r="CV329" s="84"/>
      <c r="CW329" s="84"/>
      <c r="CX329" s="84"/>
      <c r="CY329" s="123" t="s">
        <v>175</v>
      </c>
      <c r="CZ329" s="103" t="s">
        <v>143</v>
      </c>
      <c r="DA329" s="103" t="s">
        <v>205</v>
      </c>
      <c r="DB329" s="84"/>
      <c r="DC329" s="123" t="s">
        <v>146</v>
      </c>
      <c r="DD329" s="84"/>
      <c r="DE329" s="84"/>
      <c r="DF329" s="84"/>
      <c r="DG329" s="84"/>
      <c r="DH329" s="52"/>
      <c r="DI329" s="52"/>
      <c r="DJ329" s="52"/>
      <c r="DK329" s="52"/>
      <c r="DL329" s="52"/>
      <c r="DM329" s="52"/>
    </row>
    <row r="330" ht="25.5" customHeight="1">
      <c r="A330" s="124">
        <v>328.0</v>
      </c>
      <c r="B330" s="86" t="s">
        <v>120</v>
      </c>
      <c r="C330" s="94" t="s">
        <v>3890</v>
      </c>
      <c r="D330" s="88" t="s">
        <v>3891</v>
      </c>
      <c r="E330" s="89" t="s">
        <v>123</v>
      </c>
      <c r="F330" s="89" t="s">
        <v>124</v>
      </c>
      <c r="G330" s="185">
        <v>1.006819734E9</v>
      </c>
      <c r="H330" s="185">
        <v>7.0</v>
      </c>
      <c r="I330" s="89" t="s">
        <v>149</v>
      </c>
      <c r="J330" s="137">
        <v>32491.0</v>
      </c>
      <c r="K330" s="138">
        <v>14.0</v>
      </c>
      <c r="L330" s="139">
        <v>12.0</v>
      </c>
      <c r="M330" s="139">
        <v>1988.0</v>
      </c>
      <c r="N330" s="154" t="s">
        <v>3892</v>
      </c>
      <c r="O330" s="94" t="s">
        <v>3893</v>
      </c>
      <c r="P330" s="103" t="s">
        <v>127</v>
      </c>
      <c r="Q330" s="94">
        <v>3.112470457E9</v>
      </c>
      <c r="R330" s="176" t="s">
        <v>3894</v>
      </c>
      <c r="S330" s="176" t="s">
        <v>3894</v>
      </c>
      <c r="T330" s="94" t="s">
        <v>258</v>
      </c>
      <c r="U330" s="94" t="s">
        <v>184</v>
      </c>
      <c r="V330" s="128" t="s">
        <v>157</v>
      </c>
      <c r="W330" s="88">
        <v>4.0</v>
      </c>
      <c r="X330" s="94" t="s">
        <v>741</v>
      </c>
      <c r="Y330" s="94" t="s">
        <v>741</v>
      </c>
      <c r="Z330" s="130" t="s">
        <v>3800</v>
      </c>
      <c r="AA330" s="94" t="s">
        <v>3895</v>
      </c>
      <c r="AB330" s="94" t="s">
        <v>130</v>
      </c>
      <c r="AC330" s="130" t="s">
        <v>161</v>
      </c>
      <c r="AD330" s="94" t="s">
        <v>3896</v>
      </c>
      <c r="AE330" s="95" t="s">
        <v>163</v>
      </c>
      <c r="AF330" s="131" t="s">
        <v>164</v>
      </c>
      <c r="AG330" s="143">
        <v>682.0</v>
      </c>
      <c r="AH330" s="199">
        <v>1.275E8</v>
      </c>
      <c r="AI330" s="201">
        <v>44473.0</v>
      </c>
      <c r="AJ330" s="100">
        <v>62447.0</v>
      </c>
      <c r="AK330" s="212">
        <v>44476.0</v>
      </c>
      <c r="AL330" s="102">
        <v>44477.0</v>
      </c>
      <c r="AM330" s="101">
        <v>44561.0</v>
      </c>
      <c r="AN330" s="154">
        <v>2.0</v>
      </c>
      <c r="AO330" s="94">
        <v>24.0</v>
      </c>
      <c r="AP330" s="103">
        <v>84.0</v>
      </c>
      <c r="AQ330" s="94" t="s">
        <v>2609</v>
      </c>
      <c r="AR330" s="105">
        <v>7000000.0</v>
      </c>
      <c r="AS330" s="105">
        <v>2500000.0</v>
      </c>
      <c r="AT330" s="106">
        <v>938.0</v>
      </c>
      <c r="AU330" s="105">
        <v>7083333.0</v>
      </c>
      <c r="AV330" s="183">
        <v>44477.0</v>
      </c>
      <c r="AW330" s="108" t="s">
        <v>3897</v>
      </c>
      <c r="AX330" s="84"/>
      <c r="AY330" s="84"/>
      <c r="AZ330" s="84"/>
      <c r="BA330" s="84"/>
      <c r="BB330" s="84"/>
      <c r="BC330" s="84"/>
      <c r="BD330" s="84"/>
      <c r="BE330" s="84"/>
      <c r="BF330" s="84"/>
      <c r="BG330" s="84"/>
      <c r="BH330" s="84"/>
      <c r="BI330" s="84"/>
      <c r="BJ330" s="84"/>
      <c r="BK330" s="84"/>
      <c r="BL330" s="84"/>
      <c r="BM330" s="84"/>
      <c r="BN330" s="84"/>
      <c r="BO330" s="84"/>
      <c r="BP330" s="84"/>
      <c r="BQ330" s="84"/>
      <c r="BR330" s="84"/>
      <c r="BS330" s="84"/>
      <c r="BT330" s="84"/>
      <c r="BU330" s="132" t="s">
        <v>168</v>
      </c>
      <c r="BV330" s="133">
        <v>44559.0</v>
      </c>
      <c r="BW330" s="132">
        <v>64648.0</v>
      </c>
      <c r="BX330" s="134">
        <v>833333.0</v>
      </c>
      <c r="BY330" s="132">
        <v>916.0</v>
      </c>
      <c r="BZ330" s="132">
        <v>1261.0</v>
      </c>
      <c r="CA330" s="132">
        <v>10.0</v>
      </c>
      <c r="CB330" s="133">
        <v>44571.0</v>
      </c>
      <c r="CC330" s="114" t="str">
        <f t="shared" si="1"/>
        <v>$ 7,000,000</v>
      </c>
      <c r="CD330" s="115" t="str">
        <f t="shared" si="37"/>
        <v>94</v>
      </c>
      <c r="CE330" s="84"/>
      <c r="CF330" s="210">
        <v>44571.0</v>
      </c>
      <c r="CG330" s="130" t="s">
        <v>3394</v>
      </c>
      <c r="CH330" s="103" t="s">
        <v>3800</v>
      </c>
      <c r="CI330" s="118" t="s">
        <v>3878</v>
      </c>
      <c r="CJ330" s="84"/>
      <c r="CK330" s="84"/>
      <c r="CL330" s="212">
        <v>44476.0</v>
      </c>
      <c r="CM330" s="102">
        <v>44477.0</v>
      </c>
      <c r="CN330" s="119" t="s">
        <v>3898</v>
      </c>
      <c r="CO330" s="120" t="s">
        <v>3899</v>
      </c>
      <c r="CP330" s="121" t="s">
        <v>2321</v>
      </c>
      <c r="CQ330" s="89"/>
      <c r="CR330" s="108"/>
      <c r="CS330" s="89"/>
      <c r="CT330" s="102"/>
      <c r="CU330" s="84"/>
      <c r="CV330" s="84"/>
      <c r="CW330" s="84"/>
      <c r="CX330" s="84"/>
      <c r="CY330" s="123" t="s">
        <v>175</v>
      </c>
      <c r="CZ330" s="103" t="s">
        <v>143</v>
      </c>
      <c r="DA330" s="103" t="s">
        <v>205</v>
      </c>
      <c r="DB330" s="84"/>
      <c r="DC330" s="123" t="s">
        <v>146</v>
      </c>
      <c r="DD330" s="84"/>
      <c r="DE330" s="84"/>
      <c r="DF330" s="84"/>
      <c r="DG330" s="84"/>
      <c r="DH330" s="52"/>
      <c r="DI330" s="52"/>
      <c r="DJ330" s="52"/>
      <c r="DK330" s="52"/>
      <c r="DL330" s="52"/>
      <c r="DM330" s="52"/>
    </row>
    <row r="331" ht="25.5" customHeight="1">
      <c r="A331" s="124">
        <v>329.0</v>
      </c>
      <c r="B331" s="86" t="s">
        <v>120</v>
      </c>
      <c r="C331" s="94" t="s">
        <v>3900</v>
      </c>
      <c r="D331" s="88" t="s">
        <v>3901</v>
      </c>
      <c r="E331" s="89" t="s">
        <v>123</v>
      </c>
      <c r="F331" s="89" t="s">
        <v>124</v>
      </c>
      <c r="G331" s="185">
        <v>1.9483913E7</v>
      </c>
      <c r="H331" s="185">
        <v>0.0</v>
      </c>
      <c r="I331" s="89" t="s">
        <v>149</v>
      </c>
      <c r="J331" s="137">
        <v>22751.0</v>
      </c>
      <c r="K331" s="138">
        <v>15.0</v>
      </c>
      <c r="L331" s="139">
        <v>4.0</v>
      </c>
      <c r="M331" s="139">
        <v>1962.0</v>
      </c>
      <c r="N331" s="127" t="s">
        <v>198</v>
      </c>
      <c r="O331" s="94" t="s">
        <v>3902</v>
      </c>
      <c r="P331" s="103" t="s">
        <v>127</v>
      </c>
      <c r="Q331" s="94">
        <v>3.223843182E9</v>
      </c>
      <c r="R331" s="176" t="s">
        <v>3903</v>
      </c>
      <c r="S331" s="176" t="s">
        <v>3903</v>
      </c>
      <c r="T331" s="94" t="s">
        <v>183</v>
      </c>
      <c r="U331" s="94" t="s">
        <v>184</v>
      </c>
      <c r="V331" s="128" t="s">
        <v>157</v>
      </c>
      <c r="W331" s="88">
        <v>4.0</v>
      </c>
      <c r="X331" s="94" t="s">
        <v>741</v>
      </c>
      <c r="Y331" s="94" t="s">
        <v>741</v>
      </c>
      <c r="Z331" s="130" t="s">
        <v>3800</v>
      </c>
      <c r="AA331" s="94" t="s">
        <v>3904</v>
      </c>
      <c r="AB331" s="94" t="s">
        <v>130</v>
      </c>
      <c r="AC331" s="130" t="s">
        <v>161</v>
      </c>
      <c r="AD331" s="94" t="s">
        <v>3905</v>
      </c>
      <c r="AE331" s="95" t="s">
        <v>163</v>
      </c>
      <c r="AF331" s="131" t="s">
        <v>164</v>
      </c>
      <c r="AG331" s="143">
        <v>682.0</v>
      </c>
      <c r="AH331" s="199">
        <v>1.275E8</v>
      </c>
      <c r="AI331" s="201">
        <v>44473.0</v>
      </c>
      <c r="AJ331" s="100">
        <v>62447.0</v>
      </c>
      <c r="AK331" s="212">
        <v>44476.0</v>
      </c>
      <c r="AL331" s="102">
        <v>44477.0</v>
      </c>
      <c r="AM331" s="101">
        <v>44561.0</v>
      </c>
      <c r="AN331" s="154">
        <v>2.0</v>
      </c>
      <c r="AO331" s="94">
        <v>24.0</v>
      </c>
      <c r="AP331" s="103">
        <v>84.0</v>
      </c>
      <c r="AQ331" s="94" t="s">
        <v>2609</v>
      </c>
      <c r="AR331" s="105">
        <v>7000000.0</v>
      </c>
      <c r="AS331" s="105">
        <v>2500000.0</v>
      </c>
      <c r="AT331" s="106">
        <v>939.0</v>
      </c>
      <c r="AU331" s="105">
        <v>7000000.0</v>
      </c>
      <c r="AV331" s="183">
        <v>44477.0</v>
      </c>
      <c r="AW331" s="108" t="s">
        <v>3906</v>
      </c>
      <c r="AX331" s="84"/>
      <c r="AY331" s="84"/>
      <c r="AZ331" s="84"/>
      <c r="BA331" s="84"/>
      <c r="BB331" s="84"/>
      <c r="BC331" s="84"/>
      <c r="BD331" s="84"/>
      <c r="BE331" s="84"/>
      <c r="BF331" s="84"/>
      <c r="BG331" s="84"/>
      <c r="BH331" s="84"/>
      <c r="BI331" s="84"/>
      <c r="BJ331" s="84"/>
      <c r="BK331" s="84"/>
      <c r="BL331" s="84"/>
      <c r="BM331" s="84"/>
      <c r="BN331" s="84"/>
      <c r="BO331" s="84"/>
      <c r="BP331" s="84"/>
      <c r="BQ331" s="84"/>
      <c r="BR331" s="84"/>
      <c r="BS331" s="84"/>
      <c r="BT331" s="84"/>
      <c r="BU331" s="132" t="s">
        <v>168</v>
      </c>
      <c r="BV331" s="133">
        <v>44559.0</v>
      </c>
      <c r="BW331" s="132">
        <v>64649.0</v>
      </c>
      <c r="BX331" s="134">
        <v>833333.0</v>
      </c>
      <c r="BY331" s="132">
        <v>937.0</v>
      </c>
      <c r="BZ331" s="132">
        <v>1180.0</v>
      </c>
      <c r="CA331" s="132">
        <v>10.0</v>
      </c>
      <c r="CB331" s="133">
        <v>44571.0</v>
      </c>
      <c r="CC331" s="114" t="str">
        <f t="shared" si="1"/>
        <v>$ 7,000,000</v>
      </c>
      <c r="CD331" s="115" t="str">
        <f t="shared" si="37"/>
        <v>94</v>
      </c>
      <c r="CE331" s="84"/>
      <c r="CF331" s="101">
        <v>44571.0</v>
      </c>
      <c r="CG331" s="130" t="s">
        <v>3394</v>
      </c>
      <c r="CH331" s="103" t="s">
        <v>3800</v>
      </c>
      <c r="CI331" s="118" t="s">
        <v>3878</v>
      </c>
      <c r="CJ331" s="84"/>
      <c r="CK331" s="84"/>
      <c r="CL331" s="212">
        <v>44476.0</v>
      </c>
      <c r="CM331" s="102">
        <v>44477.0</v>
      </c>
      <c r="CN331" s="119" t="s">
        <v>3907</v>
      </c>
      <c r="CO331" s="120" t="s">
        <v>3908</v>
      </c>
      <c r="CP331" s="121" t="s">
        <v>294</v>
      </c>
      <c r="CQ331" s="89"/>
      <c r="CR331" s="108"/>
      <c r="CS331" s="89"/>
      <c r="CT331" s="102"/>
      <c r="CU331" s="84"/>
      <c r="CV331" s="84"/>
      <c r="CW331" s="84"/>
      <c r="CX331" s="84"/>
      <c r="CY331" s="123" t="s">
        <v>175</v>
      </c>
      <c r="CZ331" s="103" t="s">
        <v>143</v>
      </c>
      <c r="DA331" s="103" t="s">
        <v>205</v>
      </c>
      <c r="DB331" s="84"/>
      <c r="DC331" s="123" t="s">
        <v>146</v>
      </c>
      <c r="DD331" s="84"/>
      <c r="DE331" s="84"/>
      <c r="DF331" s="84"/>
      <c r="DG331" s="84"/>
      <c r="DH331" s="52"/>
      <c r="DI331" s="52"/>
      <c r="DJ331" s="52"/>
      <c r="DK331" s="52"/>
      <c r="DL331" s="52"/>
      <c r="DM331" s="52"/>
    </row>
    <row r="332" ht="25.5" customHeight="1">
      <c r="A332" s="124">
        <v>330.0</v>
      </c>
      <c r="B332" s="86" t="s">
        <v>120</v>
      </c>
      <c r="C332" s="94" t="s">
        <v>3909</v>
      </c>
      <c r="D332" s="88" t="s">
        <v>3910</v>
      </c>
      <c r="E332" s="89" t="s">
        <v>123</v>
      </c>
      <c r="F332" s="89" t="s">
        <v>124</v>
      </c>
      <c r="G332" s="185">
        <v>7.9817881E7</v>
      </c>
      <c r="H332" s="185">
        <v>7.0</v>
      </c>
      <c r="I332" s="89" t="s">
        <v>149</v>
      </c>
      <c r="J332" s="137">
        <v>29639.0</v>
      </c>
      <c r="K332" s="138">
        <v>22.0</v>
      </c>
      <c r="L332" s="139">
        <v>2.0</v>
      </c>
      <c r="M332" s="139">
        <v>1981.0</v>
      </c>
      <c r="N332" s="127" t="s">
        <v>198</v>
      </c>
      <c r="O332" s="94" t="s">
        <v>3911</v>
      </c>
      <c r="P332" s="103" t="s">
        <v>127</v>
      </c>
      <c r="Q332" s="94">
        <v>3.188766347E9</v>
      </c>
      <c r="R332" s="176" t="s">
        <v>3912</v>
      </c>
      <c r="S332" s="176" t="s">
        <v>3912</v>
      </c>
      <c r="T332" s="94" t="s">
        <v>258</v>
      </c>
      <c r="U332" s="94" t="s">
        <v>184</v>
      </c>
      <c r="V332" s="128" t="s">
        <v>157</v>
      </c>
      <c r="W332" s="88">
        <v>4.0</v>
      </c>
      <c r="X332" s="94" t="s">
        <v>741</v>
      </c>
      <c r="Y332" s="94" t="s">
        <v>741</v>
      </c>
      <c r="Z332" s="130" t="s">
        <v>3800</v>
      </c>
      <c r="AA332" s="94" t="s">
        <v>3913</v>
      </c>
      <c r="AB332" s="94" t="s">
        <v>130</v>
      </c>
      <c r="AC332" s="130" t="s">
        <v>161</v>
      </c>
      <c r="AD332" s="94" t="s">
        <v>3905</v>
      </c>
      <c r="AE332" s="95" t="s">
        <v>163</v>
      </c>
      <c r="AF332" s="131" t="s">
        <v>164</v>
      </c>
      <c r="AG332" s="143">
        <v>682.0</v>
      </c>
      <c r="AH332" s="199">
        <v>1.275E8</v>
      </c>
      <c r="AI332" s="201">
        <v>44473.0</v>
      </c>
      <c r="AJ332" s="100">
        <v>62447.0</v>
      </c>
      <c r="AK332" s="212">
        <v>44476.0</v>
      </c>
      <c r="AL332" s="102">
        <v>44477.0</v>
      </c>
      <c r="AM332" s="101">
        <v>44561.0</v>
      </c>
      <c r="AN332" s="154">
        <v>2.0</v>
      </c>
      <c r="AO332" s="94">
        <v>24.0</v>
      </c>
      <c r="AP332" s="103">
        <v>84.0</v>
      </c>
      <c r="AQ332" s="94" t="s">
        <v>2609</v>
      </c>
      <c r="AR332" s="105">
        <v>7000000.0</v>
      </c>
      <c r="AS332" s="105">
        <v>2500000.0</v>
      </c>
      <c r="AT332" s="106">
        <v>940.0</v>
      </c>
      <c r="AU332" s="105">
        <v>7000000.0</v>
      </c>
      <c r="AV332" s="183">
        <v>44477.0</v>
      </c>
      <c r="AW332" s="108" t="s">
        <v>3914</v>
      </c>
      <c r="AX332" s="84"/>
      <c r="AY332" s="84"/>
      <c r="AZ332" s="84"/>
      <c r="BA332" s="84"/>
      <c r="BB332" s="84"/>
      <c r="BC332" s="84"/>
      <c r="BD332" s="84"/>
      <c r="BE332" s="84"/>
      <c r="BF332" s="84"/>
      <c r="BG332" s="84"/>
      <c r="BH332" s="84"/>
      <c r="BI332" s="84"/>
      <c r="BJ332" s="84"/>
      <c r="BK332" s="84"/>
      <c r="BL332" s="84"/>
      <c r="BM332" s="84"/>
      <c r="BN332" s="84"/>
      <c r="BO332" s="84"/>
      <c r="BP332" s="84"/>
      <c r="BQ332" s="84"/>
      <c r="BR332" s="84"/>
      <c r="BS332" s="84"/>
      <c r="BT332" s="84"/>
      <c r="BU332" s="132" t="s">
        <v>168</v>
      </c>
      <c r="BV332" s="133">
        <v>44557.0</v>
      </c>
      <c r="BW332" s="132">
        <v>64653.0</v>
      </c>
      <c r="BX332" s="134">
        <v>833333.0</v>
      </c>
      <c r="BY332" s="132">
        <v>943.0</v>
      </c>
      <c r="BZ332" s="132">
        <v>1179.0</v>
      </c>
      <c r="CA332" s="132">
        <v>1.0</v>
      </c>
      <c r="CB332" s="133">
        <v>44571.0</v>
      </c>
      <c r="CC332" s="114" t="str">
        <f t="shared" si="1"/>
        <v>$ 7,000,000</v>
      </c>
      <c r="CD332" s="115" t="str">
        <f t="shared" si="37"/>
        <v>85</v>
      </c>
      <c r="CE332" s="84"/>
      <c r="CF332" s="101">
        <v>44571.0</v>
      </c>
      <c r="CG332" s="130" t="s">
        <v>3394</v>
      </c>
      <c r="CH332" s="103" t="s">
        <v>3800</v>
      </c>
      <c r="CI332" s="118" t="s">
        <v>3878</v>
      </c>
      <c r="CJ332" s="84"/>
      <c r="CK332" s="84"/>
      <c r="CL332" s="212">
        <v>44476.0</v>
      </c>
      <c r="CM332" s="102">
        <v>44477.0</v>
      </c>
      <c r="CN332" s="119" t="s">
        <v>3915</v>
      </c>
      <c r="CO332" s="120" t="s">
        <v>3916</v>
      </c>
      <c r="CP332" s="121" t="s">
        <v>294</v>
      </c>
      <c r="CQ332" s="89"/>
      <c r="CR332" s="108"/>
      <c r="CS332" s="89"/>
      <c r="CT332" s="102"/>
      <c r="CU332" s="84"/>
      <c r="CV332" s="84"/>
      <c r="CW332" s="84"/>
      <c r="CX332" s="84"/>
      <c r="CY332" s="123" t="s">
        <v>175</v>
      </c>
      <c r="CZ332" s="103" t="s">
        <v>143</v>
      </c>
      <c r="DA332" s="103" t="s">
        <v>205</v>
      </c>
      <c r="DB332" s="84"/>
      <c r="DC332" s="123" t="s">
        <v>146</v>
      </c>
      <c r="DD332" s="84"/>
      <c r="DE332" s="84"/>
      <c r="DF332" s="84"/>
      <c r="DG332" s="84"/>
      <c r="DH332" s="52"/>
      <c r="DI332" s="52"/>
      <c r="DJ332" s="52"/>
      <c r="DK332" s="52"/>
      <c r="DL332" s="52"/>
      <c r="DM332" s="52"/>
    </row>
    <row r="333" ht="25.5" customHeight="1">
      <c r="A333" s="124">
        <v>331.0</v>
      </c>
      <c r="B333" s="86" t="s">
        <v>120</v>
      </c>
      <c r="C333" s="94" t="s">
        <v>3917</v>
      </c>
      <c r="D333" s="88" t="s">
        <v>3918</v>
      </c>
      <c r="E333" s="89" t="s">
        <v>123</v>
      </c>
      <c r="F333" s="89" t="s">
        <v>124</v>
      </c>
      <c r="G333" s="185">
        <v>1.9375814E7</v>
      </c>
      <c r="H333" s="185">
        <v>7.0</v>
      </c>
      <c r="I333" s="89" t="s">
        <v>149</v>
      </c>
      <c r="J333" s="137">
        <v>21163.0</v>
      </c>
      <c r="K333" s="138">
        <v>9.0</v>
      </c>
      <c r="L333" s="139">
        <v>12.0</v>
      </c>
      <c r="M333" s="139">
        <v>1957.0</v>
      </c>
      <c r="N333" s="127" t="s">
        <v>198</v>
      </c>
      <c r="O333" s="94" t="s">
        <v>3919</v>
      </c>
      <c r="P333" s="103" t="s">
        <v>127</v>
      </c>
      <c r="Q333" s="94">
        <v>3.13428795E9</v>
      </c>
      <c r="R333" s="176" t="s">
        <v>3920</v>
      </c>
      <c r="S333" s="176" t="s">
        <v>3920</v>
      </c>
      <c r="T333" s="94" t="s">
        <v>258</v>
      </c>
      <c r="U333" s="94" t="s">
        <v>272</v>
      </c>
      <c r="V333" s="128" t="s">
        <v>157</v>
      </c>
      <c r="W333" s="88">
        <v>4.0</v>
      </c>
      <c r="X333" s="94" t="s">
        <v>741</v>
      </c>
      <c r="Y333" s="94" t="s">
        <v>741</v>
      </c>
      <c r="Z333" s="130" t="s">
        <v>3800</v>
      </c>
      <c r="AA333" s="94" t="s">
        <v>3921</v>
      </c>
      <c r="AB333" s="94" t="s">
        <v>130</v>
      </c>
      <c r="AC333" s="130" t="s">
        <v>161</v>
      </c>
      <c r="AD333" s="94" t="s">
        <v>3922</v>
      </c>
      <c r="AE333" s="95" t="s">
        <v>163</v>
      </c>
      <c r="AF333" s="131" t="s">
        <v>164</v>
      </c>
      <c r="AG333" s="143">
        <v>682.0</v>
      </c>
      <c r="AH333" s="199">
        <v>1.275E8</v>
      </c>
      <c r="AI333" s="201">
        <v>44473.0</v>
      </c>
      <c r="AJ333" s="100">
        <v>62447.0</v>
      </c>
      <c r="AK333" s="212">
        <v>44476.0</v>
      </c>
      <c r="AL333" s="102">
        <v>44477.0</v>
      </c>
      <c r="AM333" s="101">
        <v>44561.0</v>
      </c>
      <c r="AN333" s="154">
        <v>2.0</v>
      </c>
      <c r="AO333" s="94">
        <v>24.0</v>
      </c>
      <c r="AP333" s="103">
        <v>84.0</v>
      </c>
      <c r="AQ333" s="94" t="s">
        <v>2609</v>
      </c>
      <c r="AR333" s="105">
        <v>7000000.0</v>
      </c>
      <c r="AS333" s="105">
        <v>2500000.0</v>
      </c>
      <c r="AT333" s="106">
        <v>942.0</v>
      </c>
      <c r="AU333" s="105">
        <v>7000000.0</v>
      </c>
      <c r="AV333" s="183">
        <v>44477.0</v>
      </c>
      <c r="AW333" s="108" t="s">
        <v>3923</v>
      </c>
      <c r="AX333" s="84"/>
      <c r="AY333" s="84"/>
      <c r="AZ333" s="84"/>
      <c r="BA333" s="84"/>
      <c r="BB333" s="84"/>
      <c r="BC333" s="84"/>
      <c r="BD333" s="84"/>
      <c r="BE333" s="84"/>
      <c r="BF333" s="84"/>
      <c r="BG333" s="84"/>
      <c r="BH333" s="84"/>
      <c r="BI333" s="84"/>
      <c r="BJ333" s="84"/>
      <c r="BK333" s="84"/>
      <c r="BL333" s="84"/>
      <c r="BM333" s="84"/>
      <c r="BN333" s="84"/>
      <c r="BO333" s="84"/>
      <c r="BP333" s="84"/>
      <c r="BQ333" s="84"/>
      <c r="BR333" s="84"/>
      <c r="BS333" s="84"/>
      <c r="BT333" s="84"/>
      <c r="BU333" s="132" t="s">
        <v>168</v>
      </c>
      <c r="BV333" s="133">
        <v>44561.0</v>
      </c>
      <c r="BW333" s="132">
        <v>64654.0</v>
      </c>
      <c r="BX333" s="134">
        <v>833333.0</v>
      </c>
      <c r="BY333" s="132">
        <v>1084.0</v>
      </c>
      <c r="BZ333" s="132">
        <v>1273.0</v>
      </c>
      <c r="CA333" s="132">
        <v>10.0</v>
      </c>
      <c r="CB333" s="133">
        <v>44571.0</v>
      </c>
      <c r="CC333" s="114" t="str">
        <f t="shared" si="1"/>
        <v>$ 7,000,000</v>
      </c>
      <c r="CD333" s="115" t="str">
        <f t="shared" si="37"/>
        <v>91</v>
      </c>
      <c r="CE333" s="84"/>
      <c r="CF333" s="101">
        <v>44571.0</v>
      </c>
      <c r="CG333" s="130" t="s">
        <v>3394</v>
      </c>
      <c r="CH333" s="103" t="s">
        <v>3800</v>
      </c>
      <c r="CI333" s="118" t="s">
        <v>3878</v>
      </c>
      <c r="CJ333" s="84"/>
      <c r="CK333" s="84"/>
      <c r="CL333" s="212">
        <v>44476.0</v>
      </c>
      <c r="CM333" s="102">
        <v>44477.0</v>
      </c>
      <c r="CN333" s="119" t="s">
        <v>3924</v>
      </c>
      <c r="CO333" s="120" t="s">
        <v>3925</v>
      </c>
      <c r="CP333" s="121" t="s">
        <v>608</v>
      </c>
      <c r="CQ333" s="89"/>
      <c r="CR333" s="108"/>
      <c r="CS333" s="89"/>
      <c r="CT333" s="102"/>
      <c r="CU333" s="84"/>
      <c r="CV333" s="84"/>
      <c r="CW333" s="84"/>
      <c r="CX333" s="84"/>
      <c r="CY333" s="123" t="s">
        <v>175</v>
      </c>
      <c r="CZ333" s="103" t="s">
        <v>143</v>
      </c>
      <c r="DA333" s="103" t="s">
        <v>205</v>
      </c>
      <c r="DB333" s="84"/>
      <c r="DC333" s="123" t="s">
        <v>146</v>
      </c>
      <c r="DD333" s="84"/>
      <c r="DE333" s="84"/>
      <c r="DF333" s="84"/>
      <c r="DG333" s="84"/>
      <c r="DH333" s="52"/>
      <c r="DI333" s="52"/>
      <c r="DJ333" s="52"/>
      <c r="DK333" s="52"/>
      <c r="DL333" s="52"/>
      <c r="DM333" s="52"/>
    </row>
    <row r="334" ht="25.5" customHeight="1">
      <c r="A334" s="124">
        <v>332.0</v>
      </c>
      <c r="B334" s="86" t="s">
        <v>120</v>
      </c>
      <c r="C334" s="94" t="s">
        <v>3926</v>
      </c>
      <c r="D334" s="88" t="s">
        <v>3927</v>
      </c>
      <c r="E334" s="89" t="s">
        <v>123</v>
      </c>
      <c r="F334" s="89" t="s">
        <v>124</v>
      </c>
      <c r="G334" s="185">
        <v>7.9582699E7</v>
      </c>
      <c r="H334" s="185">
        <v>1.0</v>
      </c>
      <c r="I334" s="89" t="s">
        <v>149</v>
      </c>
      <c r="J334" s="137">
        <v>26136.0</v>
      </c>
      <c r="K334" s="138">
        <v>22.0</v>
      </c>
      <c r="L334" s="139">
        <v>7.0</v>
      </c>
      <c r="M334" s="139">
        <v>1971.0</v>
      </c>
      <c r="N334" s="127" t="s">
        <v>198</v>
      </c>
      <c r="O334" s="94" t="s">
        <v>3928</v>
      </c>
      <c r="P334" s="103" t="s">
        <v>127</v>
      </c>
      <c r="Q334" s="94">
        <v>3.059464644E9</v>
      </c>
      <c r="R334" s="176" t="s">
        <v>3929</v>
      </c>
      <c r="S334" s="176" t="s">
        <v>3929</v>
      </c>
      <c r="T334" s="94" t="s">
        <v>2252</v>
      </c>
      <c r="U334" s="94" t="s">
        <v>272</v>
      </c>
      <c r="V334" s="128" t="s">
        <v>157</v>
      </c>
      <c r="W334" s="88">
        <v>4.0</v>
      </c>
      <c r="X334" s="94" t="s">
        <v>741</v>
      </c>
      <c r="Y334" s="94" t="s">
        <v>741</v>
      </c>
      <c r="Z334" s="130" t="s">
        <v>3800</v>
      </c>
      <c r="AA334" s="94" t="s">
        <v>3930</v>
      </c>
      <c r="AB334" s="94" t="s">
        <v>130</v>
      </c>
      <c r="AC334" s="130" t="s">
        <v>161</v>
      </c>
      <c r="AD334" s="94" t="s">
        <v>3931</v>
      </c>
      <c r="AE334" s="95" t="s">
        <v>286</v>
      </c>
      <c r="AF334" s="131" t="s">
        <v>164</v>
      </c>
      <c r="AG334" s="143">
        <v>683.0</v>
      </c>
      <c r="AH334" s="199">
        <v>7.5E7</v>
      </c>
      <c r="AI334" s="201">
        <v>44473.0</v>
      </c>
      <c r="AJ334" s="100">
        <v>62727.0</v>
      </c>
      <c r="AK334" s="212">
        <v>44477.0</v>
      </c>
      <c r="AL334" s="102">
        <v>44480.0</v>
      </c>
      <c r="AM334" s="101">
        <v>44561.0</v>
      </c>
      <c r="AN334" s="154">
        <v>2.0</v>
      </c>
      <c r="AO334" s="94">
        <v>21.0</v>
      </c>
      <c r="AP334" s="103">
        <v>81.0</v>
      </c>
      <c r="AQ334" s="94" t="s">
        <v>3932</v>
      </c>
      <c r="AR334" s="105">
        <v>6750000.0</v>
      </c>
      <c r="AS334" s="105">
        <v>2500000.0</v>
      </c>
      <c r="AT334" s="106">
        <v>947.0</v>
      </c>
      <c r="AU334" s="105">
        <v>7000000.0</v>
      </c>
      <c r="AV334" s="183">
        <v>44480.0</v>
      </c>
      <c r="AW334" s="108" t="s">
        <v>3933</v>
      </c>
      <c r="AX334" s="84"/>
      <c r="AY334" s="84"/>
      <c r="AZ334" s="84"/>
      <c r="BA334" s="84"/>
      <c r="BB334" s="84"/>
      <c r="BC334" s="84"/>
      <c r="BD334" s="84"/>
      <c r="BE334" s="84"/>
      <c r="BF334" s="84"/>
      <c r="BG334" s="84"/>
      <c r="BH334" s="84"/>
      <c r="BI334" s="84"/>
      <c r="BJ334" s="84"/>
      <c r="BK334" s="84"/>
      <c r="BL334" s="84"/>
      <c r="BM334" s="84"/>
      <c r="BN334" s="84"/>
      <c r="BO334" s="84"/>
      <c r="BP334" s="84"/>
      <c r="BQ334" s="84"/>
      <c r="BR334" s="84"/>
      <c r="BS334" s="84"/>
      <c r="BT334" s="84"/>
      <c r="BU334" s="132"/>
      <c r="BV334" s="133"/>
      <c r="BW334" s="132"/>
      <c r="BX334" s="134"/>
      <c r="BY334" s="132"/>
      <c r="BZ334" s="132"/>
      <c r="CA334" s="132"/>
      <c r="CB334" s="133"/>
      <c r="CC334" s="114" t="str">
        <f t="shared" si="1"/>
        <v>$ 6,750,000</v>
      </c>
      <c r="CD334" s="115" t="str">
        <f t="shared" si="37"/>
        <v>84</v>
      </c>
      <c r="CE334" s="84"/>
      <c r="CF334" s="101">
        <v>44561.0</v>
      </c>
      <c r="CG334" s="130" t="s">
        <v>136</v>
      </c>
      <c r="CH334" s="103" t="s">
        <v>3800</v>
      </c>
      <c r="CI334" s="118" t="s">
        <v>3878</v>
      </c>
      <c r="CJ334" s="84"/>
      <c r="CK334" s="84"/>
      <c r="CL334" s="212">
        <v>44477.0</v>
      </c>
      <c r="CM334" s="102">
        <v>44480.0</v>
      </c>
      <c r="CN334" s="119" t="s">
        <v>3934</v>
      </c>
      <c r="CO334" s="120" t="s">
        <v>3935</v>
      </c>
      <c r="CP334" s="121" t="s">
        <v>608</v>
      </c>
      <c r="CQ334" s="89"/>
      <c r="CR334" s="108"/>
      <c r="CS334" s="89"/>
      <c r="CT334" s="102"/>
      <c r="CU334" s="84"/>
      <c r="CV334" s="84"/>
      <c r="CW334" s="84"/>
      <c r="CX334" s="84"/>
      <c r="CY334" s="123" t="s">
        <v>175</v>
      </c>
      <c r="CZ334" s="103" t="s">
        <v>143</v>
      </c>
      <c r="DA334" s="103" t="s">
        <v>205</v>
      </c>
      <c r="DB334" s="84"/>
      <c r="DC334" s="123" t="s">
        <v>146</v>
      </c>
      <c r="DD334" s="84"/>
      <c r="DE334" s="84"/>
      <c r="DF334" s="84"/>
      <c r="DG334" s="84"/>
      <c r="DH334" s="52"/>
      <c r="DI334" s="52"/>
      <c r="DJ334" s="52"/>
      <c r="DK334" s="52"/>
      <c r="DL334" s="52"/>
      <c r="DM334" s="52"/>
    </row>
    <row r="335" ht="25.5" customHeight="1">
      <c r="A335" s="124">
        <v>333.0</v>
      </c>
      <c r="B335" s="86" t="s">
        <v>120</v>
      </c>
      <c r="C335" s="94" t="s">
        <v>3936</v>
      </c>
      <c r="D335" s="88" t="s">
        <v>3937</v>
      </c>
      <c r="E335" s="89" t="s">
        <v>123</v>
      </c>
      <c r="F335" s="89" t="s">
        <v>124</v>
      </c>
      <c r="G335" s="185">
        <v>7.9498874E7</v>
      </c>
      <c r="H335" s="185">
        <v>5.0</v>
      </c>
      <c r="I335" s="89" t="s">
        <v>149</v>
      </c>
      <c r="J335" s="137">
        <v>25533.0</v>
      </c>
      <c r="K335" s="138">
        <v>26.0</v>
      </c>
      <c r="L335" s="139">
        <v>11.0</v>
      </c>
      <c r="M335" s="139">
        <v>1969.0</v>
      </c>
      <c r="N335" s="127" t="s">
        <v>198</v>
      </c>
      <c r="O335" s="94" t="s">
        <v>3938</v>
      </c>
      <c r="P335" s="103" t="s">
        <v>127</v>
      </c>
      <c r="Q335" s="94">
        <v>3.212692001E9</v>
      </c>
      <c r="R335" s="176" t="s">
        <v>3939</v>
      </c>
      <c r="S335" s="176" t="s">
        <v>3939</v>
      </c>
      <c r="T335" s="94" t="s">
        <v>183</v>
      </c>
      <c r="U335" s="94" t="s">
        <v>184</v>
      </c>
      <c r="V335" s="128" t="s">
        <v>157</v>
      </c>
      <c r="W335" s="88">
        <v>4.0</v>
      </c>
      <c r="X335" s="94" t="s">
        <v>741</v>
      </c>
      <c r="Y335" s="94" t="s">
        <v>741</v>
      </c>
      <c r="Z335" s="130" t="s">
        <v>3800</v>
      </c>
      <c r="AA335" s="94" t="s">
        <v>3940</v>
      </c>
      <c r="AB335" s="94" t="s">
        <v>130</v>
      </c>
      <c r="AC335" s="130" t="s">
        <v>161</v>
      </c>
      <c r="AD335" s="94" t="s">
        <v>3941</v>
      </c>
      <c r="AE335" s="95" t="s">
        <v>163</v>
      </c>
      <c r="AF335" s="131" t="s">
        <v>164</v>
      </c>
      <c r="AG335" s="143">
        <v>682.0</v>
      </c>
      <c r="AH335" s="199">
        <v>1.275E8</v>
      </c>
      <c r="AI335" s="201">
        <v>44473.0</v>
      </c>
      <c r="AJ335" s="100">
        <v>62447.0</v>
      </c>
      <c r="AK335" s="212">
        <v>44476.0</v>
      </c>
      <c r="AL335" s="102">
        <v>44477.0</v>
      </c>
      <c r="AM335" s="101">
        <v>44561.0</v>
      </c>
      <c r="AN335" s="154">
        <v>2.0</v>
      </c>
      <c r="AO335" s="94">
        <v>24.0</v>
      </c>
      <c r="AP335" s="103">
        <v>84.0</v>
      </c>
      <c r="AQ335" s="94" t="s">
        <v>2609</v>
      </c>
      <c r="AR335" s="105">
        <v>7000000.0</v>
      </c>
      <c r="AS335" s="105">
        <v>2500000.0</v>
      </c>
      <c r="AT335" s="106">
        <v>941.0</v>
      </c>
      <c r="AU335" s="105">
        <v>7000000.0</v>
      </c>
      <c r="AV335" s="183">
        <v>44477.0</v>
      </c>
      <c r="AW335" s="108" t="s">
        <v>3942</v>
      </c>
      <c r="AX335" s="84"/>
      <c r="AY335" s="84"/>
      <c r="AZ335" s="84"/>
      <c r="BA335" s="84"/>
      <c r="BB335" s="84"/>
      <c r="BC335" s="84"/>
      <c r="BD335" s="84"/>
      <c r="BE335" s="84"/>
      <c r="BF335" s="84"/>
      <c r="BG335" s="84"/>
      <c r="BH335" s="84"/>
      <c r="BI335" s="84"/>
      <c r="BJ335" s="84"/>
      <c r="BK335" s="84"/>
      <c r="BL335" s="84"/>
      <c r="BM335" s="84"/>
      <c r="BN335" s="84"/>
      <c r="BO335" s="84"/>
      <c r="BP335" s="84"/>
      <c r="BQ335" s="84"/>
      <c r="BR335" s="84"/>
      <c r="BS335" s="84"/>
      <c r="BT335" s="84"/>
      <c r="BU335" s="132" t="s">
        <v>168</v>
      </c>
      <c r="BV335" s="133">
        <v>44559.0</v>
      </c>
      <c r="BW335" s="132">
        <v>64660.0</v>
      </c>
      <c r="BX335" s="134">
        <v>833333.0</v>
      </c>
      <c r="BY335" s="132">
        <v>945.0</v>
      </c>
      <c r="BZ335" s="132">
        <v>1167.0</v>
      </c>
      <c r="CA335" s="132">
        <v>10.0</v>
      </c>
      <c r="CB335" s="133">
        <v>44571.0</v>
      </c>
      <c r="CC335" s="114" t="str">
        <f t="shared" si="1"/>
        <v>$ 7,000,000</v>
      </c>
      <c r="CD335" s="115" t="str">
        <f t="shared" si="37"/>
        <v>94</v>
      </c>
      <c r="CE335" s="84"/>
      <c r="CF335" s="101">
        <v>44571.0</v>
      </c>
      <c r="CG335" s="130" t="s">
        <v>3394</v>
      </c>
      <c r="CH335" s="103" t="s">
        <v>3800</v>
      </c>
      <c r="CI335" s="118" t="s">
        <v>3878</v>
      </c>
      <c r="CJ335" s="84"/>
      <c r="CK335" s="84"/>
      <c r="CL335" s="212">
        <v>44476.0</v>
      </c>
      <c r="CM335" s="102">
        <v>44477.0</v>
      </c>
      <c r="CN335" s="119" t="s">
        <v>3943</v>
      </c>
      <c r="CO335" s="120" t="s">
        <v>3944</v>
      </c>
      <c r="CP335" s="121" t="s">
        <v>2321</v>
      </c>
      <c r="CQ335" s="89"/>
      <c r="CR335" s="108"/>
      <c r="CS335" s="89"/>
      <c r="CT335" s="102"/>
      <c r="CU335" s="84"/>
      <c r="CV335" s="84"/>
      <c r="CW335" s="84"/>
      <c r="CX335" s="84"/>
      <c r="CY335" s="123" t="s">
        <v>175</v>
      </c>
      <c r="CZ335" s="103" t="s">
        <v>143</v>
      </c>
      <c r="DA335" s="103" t="s">
        <v>205</v>
      </c>
      <c r="DB335" s="84"/>
      <c r="DC335" s="123" t="s">
        <v>146</v>
      </c>
      <c r="DD335" s="84"/>
      <c r="DE335" s="84"/>
      <c r="DF335" s="84"/>
      <c r="DG335" s="84"/>
      <c r="DH335" s="52"/>
      <c r="DI335" s="52"/>
      <c r="DJ335" s="52"/>
      <c r="DK335" s="52"/>
      <c r="DL335" s="52"/>
      <c r="DM335" s="52"/>
    </row>
    <row r="336" ht="25.5" customHeight="1">
      <c r="A336" s="124">
        <v>334.0</v>
      </c>
      <c r="B336" s="86" t="s">
        <v>120</v>
      </c>
      <c r="C336" s="94" t="s">
        <v>3945</v>
      </c>
      <c r="D336" s="88" t="s">
        <v>3946</v>
      </c>
      <c r="E336" s="89" t="s">
        <v>123</v>
      </c>
      <c r="F336" s="89" t="s">
        <v>124</v>
      </c>
      <c r="G336" s="185">
        <v>1.032356643E9</v>
      </c>
      <c r="H336" s="185">
        <v>1.0</v>
      </c>
      <c r="I336" s="89" t="s">
        <v>149</v>
      </c>
      <c r="J336" s="137">
        <v>31465.0</v>
      </c>
      <c r="K336" s="138">
        <v>22.0</v>
      </c>
      <c r="L336" s="139">
        <v>2.0</v>
      </c>
      <c r="M336" s="139">
        <v>1986.0</v>
      </c>
      <c r="N336" s="154" t="s">
        <v>3947</v>
      </c>
      <c r="O336" s="94" t="s">
        <v>3948</v>
      </c>
      <c r="P336" s="103" t="s">
        <v>127</v>
      </c>
      <c r="Q336" s="94">
        <v>3.202901167E9</v>
      </c>
      <c r="R336" s="176" t="s">
        <v>3949</v>
      </c>
      <c r="S336" s="176" t="s">
        <v>3949</v>
      </c>
      <c r="T336" s="94" t="s">
        <v>803</v>
      </c>
      <c r="U336" s="94" t="s">
        <v>184</v>
      </c>
      <c r="V336" s="128" t="s">
        <v>157</v>
      </c>
      <c r="W336" s="88">
        <v>4.0</v>
      </c>
      <c r="X336" s="94" t="s">
        <v>741</v>
      </c>
      <c r="Y336" s="94" t="s">
        <v>741</v>
      </c>
      <c r="Z336" s="130" t="s">
        <v>3800</v>
      </c>
      <c r="AA336" s="94" t="s">
        <v>3950</v>
      </c>
      <c r="AB336" s="94" t="s">
        <v>130</v>
      </c>
      <c r="AC336" s="130" t="s">
        <v>161</v>
      </c>
      <c r="AD336" s="94" t="s">
        <v>3941</v>
      </c>
      <c r="AE336" s="95" t="s">
        <v>163</v>
      </c>
      <c r="AF336" s="131" t="s">
        <v>164</v>
      </c>
      <c r="AG336" s="143">
        <v>682.0</v>
      </c>
      <c r="AH336" s="199">
        <v>1.275E8</v>
      </c>
      <c r="AI336" s="201">
        <v>44473.0</v>
      </c>
      <c r="AJ336" s="100">
        <v>62447.0</v>
      </c>
      <c r="AK336" s="212">
        <v>44476.0</v>
      </c>
      <c r="AL336" s="102">
        <v>44477.0</v>
      </c>
      <c r="AM336" s="101">
        <v>44561.0</v>
      </c>
      <c r="AN336" s="154">
        <v>2.0</v>
      </c>
      <c r="AO336" s="94">
        <v>24.0</v>
      </c>
      <c r="AP336" s="103">
        <v>84.0</v>
      </c>
      <c r="AQ336" s="94" t="s">
        <v>2609</v>
      </c>
      <c r="AR336" s="105">
        <v>7000000.0</v>
      </c>
      <c r="AS336" s="105">
        <v>2500000.0</v>
      </c>
      <c r="AT336" s="106">
        <v>951.0</v>
      </c>
      <c r="AU336" s="105">
        <v>7000000.0</v>
      </c>
      <c r="AV336" s="183">
        <v>44480.0</v>
      </c>
      <c r="AW336" s="108" t="s">
        <v>3951</v>
      </c>
      <c r="AX336" s="84"/>
      <c r="AY336" s="84"/>
      <c r="AZ336" s="84"/>
      <c r="BA336" s="84"/>
      <c r="BB336" s="84"/>
      <c r="BC336" s="84"/>
      <c r="BD336" s="84"/>
      <c r="BE336" s="84"/>
      <c r="BF336" s="84"/>
      <c r="BG336" s="84"/>
      <c r="BH336" s="84"/>
      <c r="BI336" s="84"/>
      <c r="BJ336" s="84"/>
      <c r="BK336" s="84"/>
      <c r="BL336" s="84"/>
      <c r="BM336" s="84"/>
      <c r="BN336" s="84"/>
      <c r="BO336" s="84"/>
      <c r="BP336" s="84"/>
      <c r="BQ336" s="84"/>
      <c r="BR336" s="84"/>
      <c r="BS336" s="84"/>
      <c r="BT336" s="84"/>
      <c r="BU336" s="132" t="s">
        <v>168</v>
      </c>
      <c r="BV336" s="133">
        <v>44559.0</v>
      </c>
      <c r="BW336" s="132">
        <v>64661.0</v>
      </c>
      <c r="BX336" s="134">
        <v>833333.0</v>
      </c>
      <c r="BY336" s="132">
        <v>956.0</v>
      </c>
      <c r="BZ336" s="132">
        <v>1175.0</v>
      </c>
      <c r="CA336" s="132">
        <v>10.0</v>
      </c>
      <c r="CB336" s="133">
        <v>44571.0</v>
      </c>
      <c r="CC336" s="114" t="str">
        <f t="shared" si="1"/>
        <v>$ 7,000,000</v>
      </c>
      <c r="CD336" s="115" t="str">
        <f t="shared" si="37"/>
        <v>91</v>
      </c>
      <c r="CE336" s="84"/>
      <c r="CF336" s="101">
        <v>44571.0</v>
      </c>
      <c r="CG336" s="130" t="s">
        <v>3394</v>
      </c>
      <c r="CH336" s="103" t="s">
        <v>3800</v>
      </c>
      <c r="CI336" s="118" t="s">
        <v>3878</v>
      </c>
      <c r="CJ336" s="84"/>
      <c r="CK336" s="84"/>
      <c r="CL336" s="212">
        <v>44476.0</v>
      </c>
      <c r="CM336" s="102">
        <v>44477.0</v>
      </c>
      <c r="CN336" s="119" t="s">
        <v>3952</v>
      </c>
      <c r="CO336" s="120" t="s">
        <v>3953</v>
      </c>
      <c r="CP336" s="121" t="s">
        <v>420</v>
      </c>
      <c r="CQ336" s="89"/>
      <c r="CR336" s="108"/>
      <c r="CS336" s="89"/>
      <c r="CT336" s="102"/>
      <c r="CU336" s="84"/>
      <c r="CV336" s="84"/>
      <c r="CW336" s="84"/>
      <c r="CX336" s="84"/>
      <c r="CY336" s="123" t="s">
        <v>175</v>
      </c>
      <c r="CZ336" s="103" t="s">
        <v>143</v>
      </c>
      <c r="DA336" s="103" t="s">
        <v>205</v>
      </c>
      <c r="DB336" s="84"/>
      <c r="DC336" s="123" t="s">
        <v>146</v>
      </c>
      <c r="DD336" s="84"/>
      <c r="DE336" s="84"/>
      <c r="DF336" s="84"/>
      <c r="DG336" s="84"/>
      <c r="DH336" s="52"/>
      <c r="DI336" s="52"/>
      <c r="DJ336" s="52"/>
      <c r="DK336" s="52"/>
      <c r="DL336" s="52"/>
      <c r="DM336" s="52"/>
    </row>
    <row r="337" ht="25.5" customHeight="1">
      <c r="A337" s="124">
        <v>335.0</v>
      </c>
      <c r="B337" s="86" t="s">
        <v>120</v>
      </c>
      <c r="C337" s="94" t="s">
        <v>3954</v>
      </c>
      <c r="D337" s="88" t="s">
        <v>3955</v>
      </c>
      <c r="E337" s="89" t="s">
        <v>123</v>
      </c>
      <c r="F337" s="89" t="s">
        <v>124</v>
      </c>
      <c r="G337" s="185">
        <v>1.9134971E7</v>
      </c>
      <c r="H337" s="185">
        <v>1.0</v>
      </c>
      <c r="I337" s="89" t="s">
        <v>149</v>
      </c>
      <c r="J337" s="137" t="s">
        <v>3956</v>
      </c>
      <c r="K337" s="138">
        <v>26.0</v>
      </c>
      <c r="L337" s="139">
        <v>3.0</v>
      </c>
      <c r="M337" s="139">
        <v>1951.0</v>
      </c>
      <c r="N337" s="154" t="s">
        <v>3957</v>
      </c>
      <c r="O337" s="94" t="s">
        <v>3958</v>
      </c>
      <c r="P337" s="103" t="s">
        <v>127</v>
      </c>
      <c r="Q337" s="94">
        <v>3.208285227E9</v>
      </c>
      <c r="R337" s="176" t="s">
        <v>3959</v>
      </c>
      <c r="S337" s="176" t="s">
        <v>3959</v>
      </c>
      <c r="T337" s="94" t="s">
        <v>2138</v>
      </c>
      <c r="U337" s="92" t="s">
        <v>1443</v>
      </c>
      <c r="V337" s="128" t="s">
        <v>157</v>
      </c>
      <c r="W337" s="88">
        <v>4.0</v>
      </c>
      <c r="X337" s="94" t="s">
        <v>741</v>
      </c>
      <c r="Y337" s="94" t="s">
        <v>741</v>
      </c>
      <c r="Z337" s="130" t="s">
        <v>3800</v>
      </c>
      <c r="AA337" s="94" t="s">
        <v>3960</v>
      </c>
      <c r="AB337" s="94" t="s">
        <v>130</v>
      </c>
      <c r="AC337" s="130" t="s">
        <v>161</v>
      </c>
      <c r="AD337" s="94" t="s">
        <v>3941</v>
      </c>
      <c r="AE337" s="95" t="s">
        <v>163</v>
      </c>
      <c r="AF337" s="131" t="s">
        <v>164</v>
      </c>
      <c r="AG337" s="143">
        <v>682.0</v>
      </c>
      <c r="AH337" s="199">
        <v>1.275E8</v>
      </c>
      <c r="AI337" s="201">
        <v>44473.0</v>
      </c>
      <c r="AJ337" s="100">
        <v>62447.0</v>
      </c>
      <c r="AK337" s="212">
        <v>44477.0</v>
      </c>
      <c r="AL337" s="102">
        <v>44480.0</v>
      </c>
      <c r="AM337" s="101">
        <v>44561.0</v>
      </c>
      <c r="AN337" s="154">
        <v>2.0</v>
      </c>
      <c r="AO337" s="94">
        <v>21.0</v>
      </c>
      <c r="AP337" s="103">
        <v>81.0</v>
      </c>
      <c r="AQ337" s="94" t="s">
        <v>3932</v>
      </c>
      <c r="AR337" s="105">
        <v>6750000.0</v>
      </c>
      <c r="AS337" s="105">
        <v>2500000.0</v>
      </c>
      <c r="AT337" s="106">
        <v>952.0</v>
      </c>
      <c r="AU337" s="105">
        <v>6750000.0</v>
      </c>
      <c r="AV337" s="183">
        <v>44480.0</v>
      </c>
      <c r="AW337" s="108" t="s">
        <v>3961</v>
      </c>
      <c r="AX337" s="84"/>
      <c r="AY337" s="84"/>
      <c r="AZ337" s="84"/>
      <c r="BA337" s="84"/>
      <c r="BB337" s="84"/>
      <c r="BC337" s="84"/>
      <c r="BD337" s="84"/>
      <c r="BE337" s="84"/>
      <c r="BF337" s="84"/>
      <c r="BG337" s="84"/>
      <c r="BH337" s="84"/>
      <c r="BI337" s="84"/>
      <c r="BJ337" s="84"/>
      <c r="BK337" s="84"/>
      <c r="BL337" s="84"/>
      <c r="BM337" s="84"/>
      <c r="BN337" s="84"/>
      <c r="BO337" s="84"/>
      <c r="BP337" s="84"/>
      <c r="BQ337" s="84"/>
      <c r="BR337" s="84"/>
      <c r="BS337" s="84"/>
      <c r="BT337" s="84"/>
      <c r="BU337" s="132" t="s">
        <v>168</v>
      </c>
      <c r="BV337" s="133">
        <v>44559.0</v>
      </c>
      <c r="BW337" s="132">
        <v>64663.0</v>
      </c>
      <c r="BX337" s="134">
        <v>833333.0</v>
      </c>
      <c r="BY337" s="132">
        <v>957.0</v>
      </c>
      <c r="BZ337" s="132">
        <v>1168.0</v>
      </c>
      <c r="CA337" s="132">
        <v>10.0</v>
      </c>
      <c r="CB337" s="133">
        <v>44571.0</v>
      </c>
      <c r="CC337" s="114" t="str">
        <f t="shared" si="1"/>
        <v>$ 6,750,000</v>
      </c>
      <c r="CD337" s="115" t="str">
        <f t="shared" si="37"/>
        <v>91</v>
      </c>
      <c r="CE337" s="84"/>
      <c r="CF337" s="101">
        <v>44571.0</v>
      </c>
      <c r="CG337" s="130" t="s">
        <v>3394</v>
      </c>
      <c r="CH337" s="103" t="s">
        <v>3800</v>
      </c>
      <c r="CI337" s="118" t="s">
        <v>3878</v>
      </c>
      <c r="CJ337" s="84"/>
      <c r="CK337" s="84"/>
      <c r="CL337" s="212">
        <v>44477.0</v>
      </c>
      <c r="CM337" s="102">
        <v>44480.0</v>
      </c>
      <c r="CN337" s="119" t="s">
        <v>3962</v>
      </c>
      <c r="CO337" s="120" t="s">
        <v>3963</v>
      </c>
      <c r="CP337" s="121" t="s">
        <v>420</v>
      </c>
      <c r="CQ337" s="89"/>
      <c r="CR337" s="108"/>
      <c r="CS337" s="89"/>
      <c r="CT337" s="102"/>
      <c r="CU337" s="84"/>
      <c r="CV337" s="84"/>
      <c r="CW337" s="84"/>
      <c r="CX337" s="84"/>
      <c r="CY337" s="123" t="s">
        <v>175</v>
      </c>
      <c r="CZ337" s="103" t="s">
        <v>143</v>
      </c>
      <c r="DA337" s="103" t="s">
        <v>205</v>
      </c>
      <c r="DB337" s="84"/>
      <c r="DC337" s="123" t="s">
        <v>146</v>
      </c>
      <c r="DD337" s="84"/>
      <c r="DE337" s="84"/>
      <c r="DF337" s="84"/>
      <c r="DG337" s="84"/>
      <c r="DH337" s="52"/>
      <c r="DI337" s="52"/>
      <c r="DJ337" s="52"/>
      <c r="DK337" s="52"/>
      <c r="DL337" s="52"/>
      <c r="DM337" s="52"/>
    </row>
    <row r="338" ht="25.5" customHeight="1">
      <c r="A338" s="124">
        <v>336.0</v>
      </c>
      <c r="B338" s="86" t="s">
        <v>120</v>
      </c>
      <c r="C338" s="94" t="s">
        <v>3964</v>
      </c>
      <c r="D338" s="88" t="s">
        <v>3965</v>
      </c>
      <c r="E338" s="89" t="s">
        <v>123</v>
      </c>
      <c r="F338" s="89" t="s">
        <v>124</v>
      </c>
      <c r="G338" s="185">
        <v>4102888.0</v>
      </c>
      <c r="H338" s="185">
        <v>6.0</v>
      </c>
      <c r="I338" s="89" t="s">
        <v>149</v>
      </c>
      <c r="J338" s="137">
        <v>19056.0</v>
      </c>
      <c r="K338" s="138">
        <v>3.0</v>
      </c>
      <c r="L338" s="139">
        <v>3.0</v>
      </c>
      <c r="M338" s="139">
        <v>1952.0</v>
      </c>
      <c r="N338" s="154" t="s">
        <v>3966</v>
      </c>
      <c r="O338" s="94" t="s">
        <v>3967</v>
      </c>
      <c r="P338" s="103" t="s">
        <v>127</v>
      </c>
      <c r="Q338" s="94">
        <v>3.14224199E9</v>
      </c>
      <c r="R338" s="176" t="s">
        <v>3968</v>
      </c>
      <c r="S338" s="176" t="s">
        <v>3968</v>
      </c>
      <c r="T338" s="94" t="s">
        <v>2252</v>
      </c>
      <c r="U338" s="92" t="s">
        <v>1443</v>
      </c>
      <c r="V338" s="128" t="s">
        <v>157</v>
      </c>
      <c r="W338" s="88">
        <v>4.0</v>
      </c>
      <c r="X338" s="94" t="s">
        <v>741</v>
      </c>
      <c r="Y338" s="94" t="s">
        <v>741</v>
      </c>
      <c r="Z338" s="130" t="s">
        <v>3800</v>
      </c>
      <c r="AA338" s="94" t="s">
        <v>3969</v>
      </c>
      <c r="AB338" s="94" t="s">
        <v>130</v>
      </c>
      <c r="AC338" s="130" t="s">
        <v>161</v>
      </c>
      <c r="AD338" s="94" t="s">
        <v>3941</v>
      </c>
      <c r="AE338" s="95" t="s">
        <v>163</v>
      </c>
      <c r="AF338" s="131" t="s">
        <v>164</v>
      </c>
      <c r="AG338" s="143">
        <v>682.0</v>
      </c>
      <c r="AH338" s="199">
        <v>1.275E8</v>
      </c>
      <c r="AI338" s="201">
        <v>44473.0</v>
      </c>
      <c r="AJ338" s="100">
        <v>62447.0</v>
      </c>
      <c r="AK338" s="212">
        <v>44477.0</v>
      </c>
      <c r="AL338" s="102">
        <v>44480.0</v>
      </c>
      <c r="AM338" s="101">
        <v>44561.0</v>
      </c>
      <c r="AN338" s="154">
        <v>2.0</v>
      </c>
      <c r="AO338" s="94">
        <v>21.0</v>
      </c>
      <c r="AP338" s="103">
        <v>81.0</v>
      </c>
      <c r="AQ338" s="94" t="s">
        <v>3932</v>
      </c>
      <c r="AR338" s="105">
        <v>6750000.0</v>
      </c>
      <c r="AS338" s="105">
        <v>2500000.0</v>
      </c>
      <c r="AT338" s="106">
        <v>949.0</v>
      </c>
      <c r="AU338" s="105">
        <v>6750000.0</v>
      </c>
      <c r="AV338" s="183">
        <v>44480.0</v>
      </c>
      <c r="AW338" s="108" t="s">
        <v>3970</v>
      </c>
      <c r="AX338" s="84"/>
      <c r="AY338" s="84"/>
      <c r="AZ338" s="84"/>
      <c r="BA338" s="84"/>
      <c r="BB338" s="84"/>
      <c r="BC338" s="84"/>
      <c r="BD338" s="84"/>
      <c r="BE338" s="84"/>
      <c r="BF338" s="84"/>
      <c r="BG338" s="84"/>
      <c r="BH338" s="84"/>
      <c r="BI338" s="84"/>
      <c r="BJ338" s="84"/>
      <c r="BK338" s="84"/>
      <c r="BL338" s="84"/>
      <c r="BM338" s="84"/>
      <c r="BN338" s="84"/>
      <c r="BO338" s="84"/>
      <c r="BP338" s="84"/>
      <c r="BQ338" s="84"/>
      <c r="BR338" s="84"/>
      <c r="BS338" s="84"/>
      <c r="BT338" s="84"/>
      <c r="BU338" s="132" t="s">
        <v>168</v>
      </c>
      <c r="BV338" s="133">
        <v>44559.0</v>
      </c>
      <c r="BW338" s="132">
        <v>64664.0</v>
      </c>
      <c r="BX338" s="134">
        <v>833333.0</v>
      </c>
      <c r="BY338" s="132">
        <v>958.0</v>
      </c>
      <c r="BZ338" s="132">
        <v>1174.0</v>
      </c>
      <c r="CA338" s="132">
        <v>10.0</v>
      </c>
      <c r="CB338" s="133">
        <v>44571.0</v>
      </c>
      <c r="CC338" s="114" t="str">
        <f t="shared" si="1"/>
        <v>$ 6,750,000</v>
      </c>
      <c r="CD338" s="115" t="str">
        <f t="shared" si="37"/>
        <v>100</v>
      </c>
      <c r="CE338" s="84"/>
      <c r="CF338" s="101">
        <v>44571.0</v>
      </c>
      <c r="CG338" s="130" t="s">
        <v>3394</v>
      </c>
      <c r="CH338" s="103" t="s">
        <v>3800</v>
      </c>
      <c r="CI338" s="118" t="s">
        <v>3878</v>
      </c>
      <c r="CJ338" s="84"/>
      <c r="CK338" s="84"/>
      <c r="CL338" s="212">
        <v>44477.0</v>
      </c>
      <c r="CM338" s="102">
        <v>44480.0</v>
      </c>
      <c r="CN338" s="119" t="s">
        <v>3971</v>
      </c>
      <c r="CO338" s="120" t="s">
        <v>3972</v>
      </c>
      <c r="CP338" s="121" t="s">
        <v>2321</v>
      </c>
      <c r="CQ338" s="89"/>
      <c r="CR338" s="108"/>
      <c r="CS338" s="89"/>
      <c r="CT338" s="102"/>
      <c r="CU338" s="84"/>
      <c r="CV338" s="84"/>
      <c r="CW338" s="84"/>
      <c r="CX338" s="84"/>
      <c r="CY338" s="123" t="s">
        <v>175</v>
      </c>
      <c r="CZ338" s="103" t="s">
        <v>143</v>
      </c>
      <c r="DA338" s="103" t="s">
        <v>205</v>
      </c>
      <c r="DB338" s="84"/>
      <c r="DC338" s="123" t="s">
        <v>146</v>
      </c>
      <c r="DD338" s="84"/>
      <c r="DE338" s="84"/>
      <c r="DF338" s="84"/>
      <c r="DG338" s="84"/>
      <c r="DH338" s="52"/>
      <c r="DI338" s="52"/>
      <c r="DJ338" s="52"/>
      <c r="DK338" s="52"/>
      <c r="DL338" s="52"/>
      <c r="DM338" s="52"/>
    </row>
    <row r="339" ht="25.5" customHeight="1">
      <c r="A339" s="191">
        <v>337.0</v>
      </c>
      <c r="B339" s="86" t="s">
        <v>3973</v>
      </c>
      <c r="C339" s="94" t="s">
        <v>3974</v>
      </c>
      <c r="D339" s="88" t="s">
        <v>3975</v>
      </c>
      <c r="E339" s="89" t="s">
        <v>2660</v>
      </c>
      <c r="F339" s="89" t="s">
        <v>2661</v>
      </c>
      <c r="G339" s="185">
        <v>9.00085011E8</v>
      </c>
      <c r="H339" s="185">
        <v>0.0</v>
      </c>
      <c r="I339" s="89" t="s">
        <v>120</v>
      </c>
      <c r="J339" s="89" t="s">
        <v>120</v>
      </c>
      <c r="K339" s="89" t="s">
        <v>120</v>
      </c>
      <c r="L339" s="89" t="s">
        <v>120</v>
      </c>
      <c r="M339" s="89" t="s">
        <v>120</v>
      </c>
      <c r="N339" s="89" t="s">
        <v>120</v>
      </c>
      <c r="O339" s="94" t="s">
        <v>3976</v>
      </c>
      <c r="P339" s="89" t="s">
        <v>120</v>
      </c>
      <c r="Q339" s="94">
        <v>3.10795622E9</v>
      </c>
      <c r="R339" s="176" t="s">
        <v>3977</v>
      </c>
      <c r="S339" s="89" t="s">
        <v>120</v>
      </c>
      <c r="T339" s="89" t="s">
        <v>120</v>
      </c>
      <c r="U339" s="89" t="s">
        <v>120</v>
      </c>
      <c r="V339" s="89" t="s">
        <v>120</v>
      </c>
      <c r="W339" s="89" t="s">
        <v>120</v>
      </c>
      <c r="X339" s="89" t="s">
        <v>120</v>
      </c>
      <c r="Y339" s="89" t="s">
        <v>120</v>
      </c>
      <c r="Z339" s="130" t="s">
        <v>2664</v>
      </c>
      <c r="AA339" s="94" t="s">
        <v>3973</v>
      </c>
      <c r="AB339" s="94" t="s">
        <v>3518</v>
      </c>
      <c r="AC339" s="130" t="s">
        <v>161</v>
      </c>
      <c r="AD339" s="94" t="s">
        <v>3978</v>
      </c>
      <c r="AE339" s="95" t="s">
        <v>163</v>
      </c>
      <c r="AF339" s="131" t="s">
        <v>164</v>
      </c>
      <c r="AG339" s="143">
        <v>678.0</v>
      </c>
      <c r="AH339" s="199">
        <v>2.0227567E7</v>
      </c>
      <c r="AI339" s="201">
        <v>44468.0</v>
      </c>
      <c r="AJ339" s="100">
        <v>62806.0</v>
      </c>
      <c r="AK339" s="101">
        <v>44480.0</v>
      </c>
      <c r="AL339" s="101">
        <v>44489.0</v>
      </c>
      <c r="AM339" s="102">
        <v>44573.0</v>
      </c>
      <c r="AN339" s="154">
        <v>3.0</v>
      </c>
      <c r="AO339" s="94">
        <v>0.0</v>
      </c>
      <c r="AP339" s="103" t="str">
        <f>AN339*30</f>
        <v>90</v>
      </c>
      <c r="AQ339" s="94" t="s">
        <v>3979</v>
      </c>
      <c r="AR339" s="105">
        <v>1.96781E7</v>
      </c>
      <c r="AS339" s="105" t="s">
        <v>120</v>
      </c>
      <c r="AT339" s="106">
        <v>954.0</v>
      </c>
      <c r="AU339" s="105">
        <v>1.96781E7</v>
      </c>
      <c r="AV339" s="183">
        <v>44482.0</v>
      </c>
      <c r="AW339" s="108" t="s">
        <v>3980</v>
      </c>
      <c r="AX339" s="84"/>
      <c r="AY339" s="84"/>
      <c r="AZ339" s="84"/>
      <c r="BA339" s="84"/>
      <c r="BB339" s="84"/>
      <c r="BC339" s="84"/>
      <c r="BD339" s="84"/>
      <c r="BE339" s="84"/>
      <c r="BF339" s="84"/>
      <c r="BG339" s="84"/>
      <c r="BH339" s="84"/>
      <c r="BI339" s="84"/>
      <c r="BJ339" s="84"/>
      <c r="BK339" s="84"/>
      <c r="BL339" s="84"/>
      <c r="BM339" s="84"/>
      <c r="BN339" s="84"/>
      <c r="BO339" s="84"/>
      <c r="BP339" s="84"/>
      <c r="BQ339" s="84"/>
      <c r="BR339" s="84"/>
      <c r="BS339" s="84"/>
      <c r="BT339" s="84"/>
      <c r="BU339" s="132"/>
      <c r="BV339" s="133"/>
      <c r="BW339" s="132"/>
      <c r="BX339" s="134"/>
      <c r="BY339" s="132"/>
      <c r="BZ339" s="132"/>
      <c r="CA339" s="132"/>
      <c r="CB339" s="133"/>
      <c r="CC339" s="114" t="str">
        <f t="shared" si="1"/>
        <v>$ 19,678,100</v>
      </c>
      <c r="CD339" s="115" t="str">
        <f t="shared" si="37"/>
        <v>0</v>
      </c>
      <c r="CE339" s="84"/>
      <c r="CF339" s="101">
        <v>44573.0</v>
      </c>
      <c r="CG339" s="130" t="s">
        <v>3394</v>
      </c>
      <c r="CH339" s="103" t="s">
        <v>160</v>
      </c>
      <c r="CI339" s="118" t="s">
        <v>3981</v>
      </c>
      <c r="CJ339" s="84"/>
      <c r="CK339" s="84"/>
      <c r="CL339" s="101">
        <v>44480.0</v>
      </c>
      <c r="CM339" s="102" t="s">
        <v>120</v>
      </c>
      <c r="CN339" s="119" t="s">
        <v>3982</v>
      </c>
      <c r="CO339" s="120" t="s">
        <v>3983</v>
      </c>
      <c r="CP339" s="121" t="s">
        <v>2321</v>
      </c>
      <c r="CQ339" s="89"/>
      <c r="CR339" s="108"/>
      <c r="CS339" s="89"/>
      <c r="CT339" s="102"/>
      <c r="CU339" s="84"/>
      <c r="CV339" s="84"/>
      <c r="CW339" s="84"/>
      <c r="CX339" s="84"/>
      <c r="CY339" s="123" t="s">
        <v>175</v>
      </c>
      <c r="CZ339" s="103" t="s">
        <v>143</v>
      </c>
      <c r="DA339" s="103" t="s">
        <v>205</v>
      </c>
      <c r="DB339" s="103" t="s">
        <v>145</v>
      </c>
      <c r="DC339" s="123" t="s">
        <v>146</v>
      </c>
      <c r="DD339" s="84"/>
      <c r="DE339" s="84"/>
      <c r="DF339" s="84"/>
      <c r="DG339" s="84"/>
      <c r="DH339" s="52"/>
      <c r="DI339" s="52"/>
      <c r="DJ339" s="52"/>
      <c r="DK339" s="52"/>
      <c r="DL339" s="52"/>
      <c r="DM339" s="52"/>
    </row>
    <row r="340" ht="25.5" customHeight="1">
      <c r="A340" s="124">
        <v>338.0</v>
      </c>
      <c r="B340" s="86" t="s">
        <v>120</v>
      </c>
      <c r="C340" s="94" t="s">
        <v>3984</v>
      </c>
      <c r="D340" s="88" t="s">
        <v>3985</v>
      </c>
      <c r="E340" s="89" t="s">
        <v>123</v>
      </c>
      <c r="F340" s="89" t="s">
        <v>124</v>
      </c>
      <c r="G340" s="185">
        <v>1.030545942E9</v>
      </c>
      <c r="H340" s="185">
        <v>2.0</v>
      </c>
      <c r="I340" s="89" t="s">
        <v>149</v>
      </c>
      <c r="J340" s="91">
        <v>32251.0</v>
      </c>
      <c r="K340" s="89">
        <v>18.0</v>
      </c>
      <c r="L340" s="89">
        <v>4.0</v>
      </c>
      <c r="M340" s="89">
        <v>1988.0</v>
      </c>
      <c r="N340" s="127" t="s">
        <v>198</v>
      </c>
      <c r="O340" s="94" t="s">
        <v>3986</v>
      </c>
      <c r="P340" s="103" t="s">
        <v>127</v>
      </c>
      <c r="Q340" s="94">
        <v>3.103053231E9</v>
      </c>
      <c r="R340" s="176" t="s">
        <v>3987</v>
      </c>
      <c r="S340" s="176" t="s">
        <v>3987</v>
      </c>
      <c r="T340" s="89" t="s">
        <v>803</v>
      </c>
      <c r="U340" s="89" t="s">
        <v>156</v>
      </c>
      <c r="V340" s="128" t="s">
        <v>157</v>
      </c>
      <c r="W340" s="89">
        <v>3.0</v>
      </c>
      <c r="X340" s="94" t="s">
        <v>741</v>
      </c>
      <c r="Y340" s="94" t="s">
        <v>741</v>
      </c>
      <c r="Z340" s="130" t="s">
        <v>448</v>
      </c>
      <c r="AA340" s="94" t="s">
        <v>3988</v>
      </c>
      <c r="AB340" s="94" t="s">
        <v>130</v>
      </c>
      <c r="AC340" s="130" t="s">
        <v>161</v>
      </c>
      <c r="AD340" s="94" t="s">
        <v>3348</v>
      </c>
      <c r="AE340" s="95" t="s">
        <v>1169</v>
      </c>
      <c r="AF340" s="131" t="s">
        <v>1170</v>
      </c>
      <c r="AG340" s="143">
        <v>630.0</v>
      </c>
      <c r="AH340" s="199">
        <v>1.95E7</v>
      </c>
      <c r="AI340" s="201">
        <v>44426.0</v>
      </c>
      <c r="AJ340" s="100">
        <v>61002.0</v>
      </c>
      <c r="AK340" s="212">
        <v>44480.0</v>
      </c>
      <c r="AL340" s="102">
        <v>44481.0</v>
      </c>
      <c r="AM340" s="101">
        <v>44561.0</v>
      </c>
      <c r="AN340" s="154">
        <v>2.0</v>
      </c>
      <c r="AO340" s="94">
        <v>20.0</v>
      </c>
      <c r="AP340" s="103">
        <v>0.0</v>
      </c>
      <c r="AQ340" s="94" t="s">
        <v>2831</v>
      </c>
      <c r="AR340" s="105">
        <v>4000000.0</v>
      </c>
      <c r="AS340" s="105">
        <v>1500000.0</v>
      </c>
      <c r="AT340" s="106">
        <v>953.0</v>
      </c>
      <c r="AU340" s="105">
        <v>4000000.0</v>
      </c>
      <c r="AV340" s="183">
        <v>44481.0</v>
      </c>
      <c r="AW340" s="108" t="s">
        <v>3989</v>
      </c>
      <c r="AX340" s="84"/>
      <c r="AY340" s="84"/>
      <c r="AZ340" s="84"/>
      <c r="BA340" s="84"/>
      <c r="BB340" s="84"/>
      <c r="BC340" s="84"/>
      <c r="BD340" s="84"/>
      <c r="BE340" s="84"/>
      <c r="BF340" s="84"/>
      <c r="BG340" s="84"/>
      <c r="BH340" s="84"/>
      <c r="BI340" s="84"/>
      <c r="BJ340" s="84"/>
      <c r="BK340" s="84"/>
      <c r="BL340" s="84"/>
      <c r="BM340" s="84"/>
      <c r="BN340" s="84"/>
      <c r="BO340" s="84"/>
      <c r="BP340" s="84"/>
      <c r="BQ340" s="84"/>
      <c r="BR340" s="84"/>
      <c r="BS340" s="84"/>
      <c r="BT340" s="84"/>
      <c r="BU340" s="132"/>
      <c r="BV340" s="133"/>
      <c r="BW340" s="132"/>
      <c r="BX340" s="134"/>
      <c r="BY340" s="132"/>
      <c r="BZ340" s="132"/>
      <c r="CA340" s="132"/>
      <c r="CB340" s="133"/>
      <c r="CC340" s="114" t="str">
        <f t="shared" si="1"/>
        <v>$ 4,000,000</v>
      </c>
      <c r="CD340" s="115" t="str">
        <f t="shared" si="37"/>
        <v>79</v>
      </c>
      <c r="CE340" s="84"/>
      <c r="CF340" s="101">
        <v>44561.0</v>
      </c>
      <c r="CG340" s="130" t="s">
        <v>136</v>
      </c>
      <c r="CH340" s="103" t="s">
        <v>448</v>
      </c>
      <c r="CI340" s="118" t="s">
        <v>3043</v>
      </c>
      <c r="CJ340" s="84"/>
      <c r="CK340" s="84"/>
      <c r="CL340" s="212">
        <v>44480.0</v>
      </c>
      <c r="CM340" s="102">
        <v>44481.0</v>
      </c>
      <c r="CN340" s="119" t="s">
        <v>3990</v>
      </c>
      <c r="CO340" s="120" t="s">
        <v>3991</v>
      </c>
      <c r="CP340" s="121" t="s">
        <v>608</v>
      </c>
      <c r="CQ340" s="89"/>
      <c r="CR340" s="108"/>
      <c r="CS340" s="89"/>
      <c r="CT340" s="102"/>
      <c r="CU340" s="84"/>
      <c r="CV340" s="84"/>
      <c r="CW340" s="84"/>
      <c r="CX340" s="84"/>
      <c r="CY340" s="123" t="s">
        <v>175</v>
      </c>
      <c r="CZ340" s="103" t="s">
        <v>143</v>
      </c>
      <c r="DA340" s="103" t="s">
        <v>205</v>
      </c>
      <c r="DB340" s="103"/>
      <c r="DC340" s="123" t="s">
        <v>146</v>
      </c>
      <c r="DD340" s="84"/>
      <c r="DE340" s="84"/>
      <c r="DF340" s="84"/>
      <c r="DG340" s="84"/>
      <c r="DH340" s="52"/>
      <c r="DI340" s="52"/>
      <c r="DJ340" s="52"/>
      <c r="DK340" s="52"/>
      <c r="DL340" s="52"/>
      <c r="DM340" s="52"/>
    </row>
    <row r="341" ht="25.5" customHeight="1">
      <c r="A341" s="124">
        <v>339.0</v>
      </c>
      <c r="B341" s="86" t="s">
        <v>120</v>
      </c>
      <c r="C341" s="94" t="s">
        <v>3992</v>
      </c>
      <c r="D341" s="88" t="s">
        <v>3993</v>
      </c>
      <c r="E341" s="89" t="s">
        <v>123</v>
      </c>
      <c r="F341" s="89" t="s">
        <v>124</v>
      </c>
      <c r="G341" s="185">
        <v>8.037185E7</v>
      </c>
      <c r="H341" s="185">
        <v>6.0</v>
      </c>
      <c r="I341" s="89" t="s">
        <v>149</v>
      </c>
      <c r="J341" s="91">
        <v>25384.0</v>
      </c>
      <c r="K341" s="89">
        <v>30.0</v>
      </c>
      <c r="L341" s="89">
        <v>6.0</v>
      </c>
      <c r="M341" s="89">
        <v>1969.0</v>
      </c>
      <c r="N341" s="127" t="s">
        <v>198</v>
      </c>
      <c r="O341" s="94" t="s">
        <v>3994</v>
      </c>
      <c r="P341" s="103" t="s">
        <v>127</v>
      </c>
      <c r="Q341" s="94">
        <v>3.125388079E9</v>
      </c>
      <c r="R341" s="176" t="s">
        <v>3995</v>
      </c>
      <c r="S341" s="176" t="s">
        <v>3995</v>
      </c>
      <c r="T341" s="89" t="s">
        <v>258</v>
      </c>
      <c r="U341" s="89" t="s">
        <v>272</v>
      </c>
      <c r="V341" s="128" t="s">
        <v>157</v>
      </c>
      <c r="W341" s="89">
        <v>4.0</v>
      </c>
      <c r="X341" s="94" t="s">
        <v>741</v>
      </c>
      <c r="Y341" s="94" t="s">
        <v>741</v>
      </c>
      <c r="Z341" s="130" t="s">
        <v>3800</v>
      </c>
      <c r="AA341" s="94" t="s">
        <v>3996</v>
      </c>
      <c r="AB341" s="94" t="s">
        <v>130</v>
      </c>
      <c r="AC341" s="130" t="s">
        <v>161</v>
      </c>
      <c r="AD341" s="94" t="s">
        <v>3922</v>
      </c>
      <c r="AE341" s="95" t="s">
        <v>163</v>
      </c>
      <c r="AF341" s="131" t="s">
        <v>164</v>
      </c>
      <c r="AG341" s="143">
        <v>682.0</v>
      </c>
      <c r="AH341" s="199">
        <v>1.275E8</v>
      </c>
      <c r="AI341" s="201">
        <v>44473.0</v>
      </c>
      <c r="AJ341" s="100">
        <v>62447.0</v>
      </c>
      <c r="AK341" s="212">
        <v>44481.0</v>
      </c>
      <c r="AL341" s="102">
        <v>44482.0</v>
      </c>
      <c r="AM341" s="101">
        <v>44561.0</v>
      </c>
      <c r="AN341" s="154">
        <v>2.0</v>
      </c>
      <c r="AO341" s="94">
        <v>19.0</v>
      </c>
      <c r="AP341" s="103">
        <v>79.0</v>
      </c>
      <c r="AQ341" s="94" t="s">
        <v>3997</v>
      </c>
      <c r="AR341" s="105">
        <v>6583333.0</v>
      </c>
      <c r="AS341" s="105">
        <v>2500000.0</v>
      </c>
      <c r="AT341" s="106">
        <v>955.0</v>
      </c>
      <c r="AU341" s="105">
        <v>6583333.0</v>
      </c>
      <c r="AV341" s="183">
        <v>44482.0</v>
      </c>
      <c r="AW341" s="108" t="s">
        <v>3998</v>
      </c>
      <c r="AX341" s="84"/>
      <c r="AY341" s="84"/>
      <c r="AZ341" s="84"/>
      <c r="BA341" s="84"/>
      <c r="BB341" s="84"/>
      <c r="BC341" s="84"/>
      <c r="BD341" s="84"/>
      <c r="BE341" s="84"/>
      <c r="BF341" s="84"/>
      <c r="BG341" s="84"/>
      <c r="BH341" s="84"/>
      <c r="BI341" s="84"/>
      <c r="BJ341" s="84"/>
      <c r="BK341" s="84"/>
      <c r="BL341" s="84"/>
      <c r="BM341" s="84"/>
      <c r="BN341" s="84"/>
      <c r="BO341" s="84"/>
      <c r="BP341" s="84"/>
      <c r="BQ341" s="84"/>
      <c r="BR341" s="84"/>
      <c r="BS341" s="84"/>
      <c r="BT341" s="84"/>
      <c r="BU341" s="132" t="s">
        <v>168</v>
      </c>
      <c r="BV341" s="133">
        <v>44559.0</v>
      </c>
      <c r="BW341" s="132">
        <v>64666.0</v>
      </c>
      <c r="BX341" s="134">
        <v>833333.0</v>
      </c>
      <c r="BY341" s="132">
        <v>959.0</v>
      </c>
      <c r="BZ341" s="132">
        <v>1176.0</v>
      </c>
      <c r="CA341" s="132">
        <v>10.0</v>
      </c>
      <c r="CB341" s="133">
        <v>44571.0</v>
      </c>
      <c r="CC341" s="114" t="str">
        <f t="shared" si="1"/>
        <v>$ 6,583,333</v>
      </c>
      <c r="CD341" s="115" t="str">
        <f t="shared" si="37"/>
        <v>89</v>
      </c>
      <c r="CE341" s="84"/>
      <c r="CF341" s="101">
        <v>44571.0</v>
      </c>
      <c r="CG341" s="130" t="s">
        <v>3394</v>
      </c>
      <c r="CH341" s="103" t="s">
        <v>3800</v>
      </c>
      <c r="CI341" s="118" t="s">
        <v>3878</v>
      </c>
      <c r="CJ341" s="84"/>
      <c r="CK341" s="84"/>
      <c r="CL341" s="212">
        <v>44481.0</v>
      </c>
      <c r="CM341" s="102">
        <v>44482.0</v>
      </c>
      <c r="CN341" s="119" t="s">
        <v>3999</v>
      </c>
      <c r="CO341" s="120" t="s">
        <v>4000</v>
      </c>
      <c r="CP341" s="121" t="s">
        <v>608</v>
      </c>
      <c r="CQ341" s="89"/>
      <c r="CR341" s="108"/>
      <c r="CS341" s="89"/>
      <c r="CT341" s="102"/>
      <c r="CU341" s="84"/>
      <c r="CV341" s="84"/>
      <c r="CW341" s="84"/>
      <c r="CX341" s="84"/>
      <c r="CY341" s="123" t="s">
        <v>175</v>
      </c>
      <c r="CZ341" s="103" t="s">
        <v>143</v>
      </c>
      <c r="DA341" s="103" t="s">
        <v>205</v>
      </c>
      <c r="DB341" s="103"/>
      <c r="DC341" s="123" t="s">
        <v>146</v>
      </c>
      <c r="DD341" s="84"/>
      <c r="DE341" s="84"/>
      <c r="DF341" s="84"/>
      <c r="DG341" s="84"/>
      <c r="DH341" s="52"/>
      <c r="DI341" s="52"/>
      <c r="DJ341" s="52"/>
      <c r="DK341" s="52"/>
      <c r="DL341" s="52"/>
      <c r="DM341" s="52"/>
    </row>
    <row r="342" ht="25.5" customHeight="1">
      <c r="A342" s="124">
        <v>340.0</v>
      </c>
      <c r="B342" s="86" t="s">
        <v>120</v>
      </c>
      <c r="C342" s="94" t="s">
        <v>4001</v>
      </c>
      <c r="D342" s="88" t="s">
        <v>4002</v>
      </c>
      <c r="E342" s="89" t="s">
        <v>123</v>
      </c>
      <c r="F342" s="89" t="s">
        <v>124</v>
      </c>
      <c r="G342" s="185">
        <v>1.012404937E9</v>
      </c>
      <c r="H342" s="185">
        <v>5.0</v>
      </c>
      <c r="I342" s="89" t="s">
        <v>125</v>
      </c>
      <c r="J342" s="91">
        <v>34293.0</v>
      </c>
      <c r="K342" s="89">
        <v>20.0</v>
      </c>
      <c r="L342" s="89">
        <v>11.0</v>
      </c>
      <c r="M342" s="89">
        <v>1993.0</v>
      </c>
      <c r="N342" s="127" t="s">
        <v>198</v>
      </c>
      <c r="O342" s="94" t="s">
        <v>4003</v>
      </c>
      <c r="P342" s="103" t="s">
        <v>127</v>
      </c>
      <c r="Q342" s="94">
        <v>3.202367148E9</v>
      </c>
      <c r="R342" s="176" t="s">
        <v>4004</v>
      </c>
      <c r="S342" s="214" t="s">
        <v>441</v>
      </c>
      <c r="T342" s="89" t="s">
        <v>258</v>
      </c>
      <c r="U342" s="89" t="s">
        <v>156</v>
      </c>
      <c r="V342" s="128" t="s">
        <v>157</v>
      </c>
      <c r="W342" s="89">
        <v>1.0</v>
      </c>
      <c r="X342" s="94" t="s">
        <v>741</v>
      </c>
      <c r="Y342" s="94" t="s">
        <v>741</v>
      </c>
      <c r="Z342" s="130" t="s">
        <v>1577</v>
      </c>
      <c r="AA342" s="94" t="s">
        <v>4005</v>
      </c>
      <c r="AB342" s="94" t="s">
        <v>130</v>
      </c>
      <c r="AC342" s="130" t="s">
        <v>161</v>
      </c>
      <c r="AD342" s="94" t="s">
        <v>3640</v>
      </c>
      <c r="AE342" s="95" t="s">
        <v>286</v>
      </c>
      <c r="AF342" s="131" t="s">
        <v>164</v>
      </c>
      <c r="AG342" s="143">
        <v>637.0</v>
      </c>
      <c r="AH342" s="199">
        <v>9200000.0</v>
      </c>
      <c r="AI342" s="201">
        <v>44434.0</v>
      </c>
      <c r="AJ342" s="100">
        <v>61105.0</v>
      </c>
      <c r="AK342" s="212">
        <v>44481.0</v>
      </c>
      <c r="AL342" s="102">
        <v>44482.0</v>
      </c>
      <c r="AM342" s="101">
        <v>44561.0</v>
      </c>
      <c r="AN342" s="154">
        <v>2.0</v>
      </c>
      <c r="AO342" s="94">
        <v>19.0</v>
      </c>
      <c r="AP342" s="103">
        <v>79.0</v>
      </c>
      <c r="AQ342" s="94" t="s">
        <v>3997</v>
      </c>
      <c r="AR342" s="105">
        <v>6056667.0</v>
      </c>
      <c r="AS342" s="105">
        <v>2300000.0</v>
      </c>
      <c r="AT342" s="106">
        <v>960.0</v>
      </c>
      <c r="AU342" s="105">
        <v>6056667.0</v>
      </c>
      <c r="AV342" s="183">
        <v>44483.0</v>
      </c>
      <c r="AW342" s="108" t="s">
        <v>4006</v>
      </c>
      <c r="AX342" s="84"/>
      <c r="AY342" s="84"/>
      <c r="AZ342" s="84"/>
      <c r="BA342" s="84"/>
      <c r="BB342" s="84"/>
      <c r="BC342" s="84"/>
      <c r="BD342" s="84"/>
      <c r="BE342" s="84"/>
      <c r="BF342" s="84"/>
      <c r="BG342" s="84"/>
      <c r="BH342" s="84"/>
      <c r="BI342" s="84"/>
      <c r="BJ342" s="84"/>
      <c r="BK342" s="84"/>
      <c r="BL342" s="84"/>
      <c r="BM342" s="84"/>
      <c r="BN342" s="84"/>
      <c r="BO342" s="84"/>
      <c r="BP342" s="84"/>
      <c r="BQ342" s="84"/>
      <c r="BR342" s="84"/>
      <c r="BS342" s="84"/>
      <c r="BT342" s="84"/>
      <c r="BU342" s="132"/>
      <c r="BV342" s="133"/>
      <c r="BW342" s="132"/>
      <c r="BX342" s="134"/>
      <c r="BY342" s="132"/>
      <c r="BZ342" s="132"/>
      <c r="CA342" s="132"/>
      <c r="CB342" s="133"/>
      <c r="CC342" s="114" t="str">
        <f t="shared" si="1"/>
        <v>$ 6,056,667</v>
      </c>
      <c r="CD342" s="115" t="str">
        <f t="shared" si="37"/>
        <v>78</v>
      </c>
      <c r="CE342" s="84"/>
      <c r="CF342" s="101">
        <v>44561.0</v>
      </c>
      <c r="CG342" s="130" t="s">
        <v>136</v>
      </c>
      <c r="CH342" s="103" t="s">
        <v>1577</v>
      </c>
      <c r="CI342" s="130" t="s">
        <v>1581</v>
      </c>
      <c r="CJ342" s="84"/>
      <c r="CK342" s="84"/>
      <c r="CL342" s="212">
        <v>44481.0</v>
      </c>
      <c r="CM342" s="102">
        <v>44482.0</v>
      </c>
      <c r="CN342" s="119" t="s">
        <v>4007</v>
      </c>
      <c r="CO342" s="120" t="s">
        <v>4008</v>
      </c>
      <c r="CP342" s="121" t="s">
        <v>608</v>
      </c>
      <c r="CQ342" s="89"/>
      <c r="CR342" s="108"/>
      <c r="CS342" s="89"/>
      <c r="CT342" s="102"/>
      <c r="CU342" s="84"/>
      <c r="CV342" s="84"/>
      <c r="CW342" s="84"/>
      <c r="CX342" s="84"/>
      <c r="CY342" s="123" t="s">
        <v>175</v>
      </c>
      <c r="CZ342" s="103" t="s">
        <v>143</v>
      </c>
      <c r="DA342" s="103" t="s">
        <v>205</v>
      </c>
      <c r="DB342" s="103"/>
      <c r="DC342" s="123" t="s">
        <v>146</v>
      </c>
      <c r="DD342" s="84"/>
      <c r="DE342" s="84"/>
      <c r="DF342" s="84"/>
      <c r="DG342" s="84"/>
      <c r="DH342" s="52"/>
      <c r="DI342" s="52"/>
      <c r="DJ342" s="52"/>
      <c r="DK342" s="52"/>
      <c r="DL342" s="52"/>
      <c r="DM342" s="52"/>
    </row>
    <row r="343" ht="25.5" customHeight="1">
      <c r="A343" s="124">
        <v>341.0</v>
      </c>
      <c r="B343" s="86" t="s">
        <v>120</v>
      </c>
      <c r="C343" s="94" t="s">
        <v>4009</v>
      </c>
      <c r="D343" s="142" t="s">
        <v>4010</v>
      </c>
      <c r="E343" s="89" t="s">
        <v>123</v>
      </c>
      <c r="F343" s="89" t="s">
        <v>124</v>
      </c>
      <c r="G343" s="185">
        <v>8.0014773E7</v>
      </c>
      <c r="H343" s="185">
        <v>7.0</v>
      </c>
      <c r="I343" s="89" t="s">
        <v>149</v>
      </c>
      <c r="J343" s="91">
        <v>29859.0</v>
      </c>
      <c r="K343" s="89">
        <v>30.0</v>
      </c>
      <c r="L343" s="89">
        <v>9.0</v>
      </c>
      <c r="M343" s="89">
        <v>1981.0</v>
      </c>
      <c r="N343" s="154" t="s">
        <v>4011</v>
      </c>
      <c r="O343" s="94" t="s">
        <v>4012</v>
      </c>
      <c r="P343" s="103" t="s">
        <v>1026</v>
      </c>
      <c r="Q343" s="94">
        <v>3.108816256E9</v>
      </c>
      <c r="R343" s="176" t="s">
        <v>4013</v>
      </c>
      <c r="S343" s="176" t="s">
        <v>4013</v>
      </c>
      <c r="T343" s="89" t="s">
        <v>258</v>
      </c>
      <c r="U343" s="94" t="s">
        <v>184</v>
      </c>
      <c r="V343" s="128" t="s">
        <v>157</v>
      </c>
      <c r="W343" s="89">
        <v>4.0</v>
      </c>
      <c r="X343" s="94" t="s">
        <v>741</v>
      </c>
      <c r="Y343" s="94" t="s">
        <v>741</v>
      </c>
      <c r="Z343" s="130" t="s">
        <v>3800</v>
      </c>
      <c r="AA343" s="94" t="s">
        <v>4014</v>
      </c>
      <c r="AB343" s="94" t="s">
        <v>130</v>
      </c>
      <c r="AC343" s="130" t="s">
        <v>161</v>
      </c>
      <c r="AD343" s="94" t="s">
        <v>3876</v>
      </c>
      <c r="AE343" s="95" t="s">
        <v>163</v>
      </c>
      <c r="AF343" s="131" t="s">
        <v>164</v>
      </c>
      <c r="AG343" s="143">
        <v>682.0</v>
      </c>
      <c r="AH343" s="199">
        <v>1.275E8</v>
      </c>
      <c r="AI343" s="201">
        <v>44473.0</v>
      </c>
      <c r="AJ343" s="100">
        <v>62447.0</v>
      </c>
      <c r="AK343" s="212">
        <v>44482.0</v>
      </c>
      <c r="AL343" s="102">
        <v>44483.0</v>
      </c>
      <c r="AM343" s="101">
        <v>44561.0</v>
      </c>
      <c r="AN343" s="154">
        <v>2.0</v>
      </c>
      <c r="AO343" s="94">
        <v>18.0</v>
      </c>
      <c r="AP343" s="103">
        <v>78.0</v>
      </c>
      <c r="AQ343" s="94" t="s">
        <v>4015</v>
      </c>
      <c r="AR343" s="105">
        <v>6500000.0</v>
      </c>
      <c r="AS343" s="105">
        <v>2500000.0</v>
      </c>
      <c r="AT343" s="106">
        <v>956.0</v>
      </c>
      <c r="AU343" s="105">
        <v>6500000.0</v>
      </c>
      <c r="AV343" s="183">
        <v>44482.0</v>
      </c>
      <c r="AW343" s="108" t="s">
        <v>4016</v>
      </c>
      <c r="AX343" s="145" t="s">
        <v>209</v>
      </c>
      <c r="AY343" s="183">
        <v>44511.0</v>
      </c>
      <c r="AZ343" s="146"/>
      <c r="BA343" s="146"/>
      <c r="BB343" s="146"/>
      <c r="BC343" s="146"/>
      <c r="BD343" s="146"/>
      <c r="BE343" s="146"/>
      <c r="BF343" s="146"/>
      <c r="BG343" s="146"/>
      <c r="BH343" s="146"/>
      <c r="BI343" s="146"/>
      <c r="BJ343" s="147">
        <v>44561.0</v>
      </c>
      <c r="BK343" s="146"/>
      <c r="BL343" s="146"/>
      <c r="BM343" s="146"/>
      <c r="BN343" s="146"/>
      <c r="BO343" s="146"/>
      <c r="BP343" s="146"/>
      <c r="BQ343" s="146"/>
      <c r="BR343" s="146"/>
      <c r="BS343" s="146"/>
      <c r="BT343" s="146"/>
      <c r="BU343" s="132" t="s">
        <v>168</v>
      </c>
      <c r="BV343" s="133">
        <v>44559.0</v>
      </c>
      <c r="BW343" s="132">
        <v>64667.0</v>
      </c>
      <c r="BX343" s="134">
        <v>833333.0</v>
      </c>
      <c r="BY343" s="132">
        <v>960.0</v>
      </c>
      <c r="BZ343" s="132">
        <v>1162.0</v>
      </c>
      <c r="CA343" s="132">
        <v>10.0</v>
      </c>
      <c r="CB343" s="133">
        <v>44206.0</v>
      </c>
      <c r="CC343" s="114" t="str">
        <f t="shared" si="1"/>
        <v>$ 6,500,000</v>
      </c>
      <c r="CD343" s="115" t="str">
        <f t="shared" si="37"/>
        <v>87</v>
      </c>
      <c r="CE343" s="84"/>
      <c r="CF343" s="101">
        <v>44571.0</v>
      </c>
      <c r="CG343" s="130" t="s">
        <v>3394</v>
      </c>
      <c r="CH343" s="103" t="s">
        <v>3800</v>
      </c>
      <c r="CI343" s="118" t="s">
        <v>3878</v>
      </c>
      <c r="CJ343" s="84"/>
      <c r="CK343" s="84"/>
      <c r="CL343" s="212">
        <v>44482.0</v>
      </c>
      <c r="CM343" s="102">
        <v>44483.0</v>
      </c>
      <c r="CN343" s="119" t="s">
        <v>4017</v>
      </c>
      <c r="CO343" s="120" t="s">
        <v>4018</v>
      </c>
      <c r="CP343" s="121" t="s">
        <v>736</v>
      </c>
      <c r="CQ343" s="89" t="s">
        <v>4019</v>
      </c>
      <c r="CR343" s="108">
        <v>1.022972375E9</v>
      </c>
      <c r="CS343" s="89" t="s">
        <v>4010</v>
      </c>
      <c r="CT343" s="102"/>
      <c r="CU343" s="84"/>
      <c r="CV343" s="84"/>
      <c r="CW343" s="84"/>
      <c r="CX343" s="84"/>
      <c r="CY343" s="123" t="s">
        <v>175</v>
      </c>
      <c r="CZ343" s="103" t="s">
        <v>143</v>
      </c>
      <c r="DA343" s="103" t="s">
        <v>205</v>
      </c>
      <c r="DB343" s="103"/>
      <c r="DC343" s="123" t="s">
        <v>146</v>
      </c>
      <c r="DD343" s="84"/>
      <c r="DE343" s="84"/>
      <c r="DF343" s="84"/>
      <c r="DG343" s="84"/>
      <c r="DH343" s="52"/>
      <c r="DI343" s="52"/>
      <c r="DJ343" s="52"/>
      <c r="DK343" s="52"/>
      <c r="DL343" s="52"/>
      <c r="DM343" s="52"/>
    </row>
    <row r="344" ht="25.5" customHeight="1">
      <c r="A344" s="124">
        <v>342.0</v>
      </c>
      <c r="B344" s="86" t="s">
        <v>120</v>
      </c>
      <c r="C344" s="94" t="s">
        <v>4020</v>
      </c>
      <c r="D344" s="88" t="s">
        <v>4021</v>
      </c>
      <c r="E344" s="89" t="s">
        <v>123</v>
      </c>
      <c r="F344" s="89" t="s">
        <v>124</v>
      </c>
      <c r="G344" s="185">
        <v>8.0381709E7</v>
      </c>
      <c r="H344" s="185">
        <v>8.0</v>
      </c>
      <c r="I344" s="89" t="s">
        <v>149</v>
      </c>
      <c r="J344" s="91">
        <v>24726.0</v>
      </c>
      <c r="K344" s="89">
        <v>11.0</v>
      </c>
      <c r="L344" s="89">
        <v>9.0</v>
      </c>
      <c r="M344" s="89">
        <v>1967.0</v>
      </c>
      <c r="N344" s="127" t="s">
        <v>198</v>
      </c>
      <c r="O344" s="94" t="s">
        <v>4022</v>
      </c>
      <c r="P344" s="103" t="s">
        <v>127</v>
      </c>
      <c r="Q344" s="94">
        <v>3.138827366E9</v>
      </c>
      <c r="R344" s="176" t="s">
        <v>4023</v>
      </c>
      <c r="S344" s="176" t="s">
        <v>4023</v>
      </c>
      <c r="T344" s="89" t="s">
        <v>803</v>
      </c>
      <c r="U344" s="94" t="s">
        <v>184</v>
      </c>
      <c r="V344" s="128" t="s">
        <v>157</v>
      </c>
      <c r="W344" s="89">
        <v>4.0</v>
      </c>
      <c r="X344" s="94" t="s">
        <v>741</v>
      </c>
      <c r="Y344" s="94" t="s">
        <v>741</v>
      </c>
      <c r="Z344" s="130" t="s">
        <v>3800</v>
      </c>
      <c r="AA344" s="94" t="s">
        <v>4024</v>
      </c>
      <c r="AB344" s="94" t="s">
        <v>130</v>
      </c>
      <c r="AC344" s="130" t="s">
        <v>161</v>
      </c>
      <c r="AD344" s="94" t="s">
        <v>3896</v>
      </c>
      <c r="AE344" s="95" t="s">
        <v>163</v>
      </c>
      <c r="AF344" s="131" t="s">
        <v>164</v>
      </c>
      <c r="AG344" s="143">
        <v>682.0</v>
      </c>
      <c r="AH344" s="199">
        <v>1.275E8</v>
      </c>
      <c r="AI344" s="201">
        <v>44473.0</v>
      </c>
      <c r="AJ344" s="100">
        <v>62447.0</v>
      </c>
      <c r="AK344" s="212">
        <v>44483.0</v>
      </c>
      <c r="AL344" s="102">
        <v>44484.0</v>
      </c>
      <c r="AM344" s="101">
        <v>44561.0</v>
      </c>
      <c r="AN344" s="154">
        <v>2.0</v>
      </c>
      <c r="AO344" s="94">
        <v>17.0</v>
      </c>
      <c r="AP344" s="103">
        <v>77.0</v>
      </c>
      <c r="AQ344" s="94" t="s">
        <v>4025</v>
      </c>
      <c r="AR344" s="105">
        <v>6416667.0</v>
      </c>
      <c r="AS344" s="105">
        <v>2500000.0</v>
      </c>
      <c r="AT344" s="106">
        <v>961.0</v>
      </c>
      <c r="AU344" s="105">
        <v>6416667.0</v>
      </c>
      <c r="AV344" s="183">
        <v>44483.0</v>
      </c>
      <c r="AW344" s="108" t="s">
        <v>4026</v>
      </c>
      <c r="AX344" s="84"/>
      <c r="AY344" s="84"/>
      <c r="AZ344" s="84"/>
      <c r="BA344" s="84"/>
      <c r="BB344" s="84"/>
      <c r="BC344" s="84"/>
      <c r="BD344" s="84"/>
      <c r="BE344" s="84"/>
      <c r="BF344" s="84"/>
      <c r="BG344" s="84"/>
      <c r="BH344" s="84"/>
      <c r="BI344" s="84"/>
      <c r="BJ344" s="84"/>
      <c r="BK344" s="84"/>
      <c r="BL344" s="84"/>
      <c r="BM344" s="84"/>
      <c r="BN344" s="84"/>
      <c r="BO344" s="84"/>
      <c r="BP344" s="84"/>
      <c r="BQ344" s="84"/>
      <c r="BR344" s="84"/>
      <c r="BS344" s="84"/>
      <c r="BT344" s="84"/>
      <c r="BU344" s="132"/>
      <c r="BV344" s="133"/>
      <c r="BW344" s="132"/>
      <c r="BX344" s="134"/>
      <c r="BY344" s="132"/>
      <c r="BZ344" s="132"/>
      <c r="CA344" s="132"/>
      <c r="CB344" s="133"/>
      <c r="CC344" s="114" t="str">
        <f t="shared" si="1"/>
        <v>$ 6,416,667</v>
      </c>
      <c r="CD344" s="115" t="str">
        <f t="shared" si="37"/>
        <v>78</v>
      </c>
      <c r="CE344" s="84"/>
      <c r="CF344" s="101">
        <v>44561.0</v>
      </c>
      <c r="CG344" s="117" t="s">
        <v>136</v>
      </c>
      <c r="CH344" s="103" t="s">
        <v>3800</v>
      </c>
      <c r="CI344" s="118" t="s">
        <v>3878</v>
      </c>
      <c r="CJ344" s="84"/>
      <c r="CK344" s="84"/>
      <c r="CL344" s="212">
        <v>44483.0</v>
      </c>
      <c r="CM344" s="102">
        <v>44484.0</v>
      </c>
      <c r="CN344" s="119" t="s">
        <v>4027</v>
      </c>
      <c r="CO344" s="120" t="s">
        <v>4028</v>
      </c>
      <c r="CP344" s="121" t="s">
        <v>2321</v>
      </c>
      <c r="CQ344" s="84"/>
      <c r="CR344" s="84"/>
      <c r="CS344" s="84"/>
      <c r="CT344" s="84"/>
      <c r="CU344" s="84"/>
      <c r="CV344" s="84"/>
      <c r="CW344" s="84"/>
      <c r="CX344" s="84"/>
      <c r="CY344" s="123" t="s">
        <v>175</v>
      </c>
      <c r="CZ344" s="103" t="s">
        <v>143</v>
      </c>
      <c r="DA344" s="103" t="s">
        <v>205</v>
      </c>
      <c r="DB344" s="103"/>
      <c r="DC344" s="123" t="s">
        <v>146</v>
      </c>
      <c r="DD344" s="84"/>
      <c r="DE344" s="84"/>
      <c r="DF344" s="84"/>
      <c r="DG344" s="84"/>
      <c r="DH344" s="52"/>
      <c r="DI344" s="52"/>
      <c r="DJ344" s="52"/>
      <c r="DK344" s="52"/>
      <c r="DL344" s="52"/>
      <c r="DM344" s="52"/>
    </row>
    <row r="345" ht="25.5" customHeight="1">
      <c r="A345" s="124">
        <v>343.0</v>
      </c>
      <c r="B345" s="86" t="s">
        <v>120</v>
      </c>
      <c r="C345" s="94" t="s">
        <v>4029</v>
      </c>
      <c r="D345" s="88" t="s">
        <v>4030</v>
      </c>
      <c r="E345" s="89" t="s">
        <v>123</v>
      </c>
      <c r="F345" s="89" t="s">
        <v>124</v>
      </c>
      <c r="G345" s="185">
        <v>1.9332389E7</v>
      </c>
      <c r="H345" s="185">
        <v>3.0</v>
      </c>
      <c r="I345" s="89" t="s">
        <v>149</v>
      </c>
      <c r="J345" s="91">
        <v>20293.0</v>
      </c>
      <c r="K345" s="89">
        <v>23.0</v>
      </c>
      <c r="L345" s="89">
        <v>7.0</v>
      </c>
      <c r="M345" s="89">
        <v>1955.0</v>
      </c>
      <c r="N345" s="127" t="s">
        <v>198</v>
      </c>
      <c r="O345" s="94" t="s">
        <v>4031</v>
      </c>
      <c r="P345" s="103" t="s">
        <v>127</v>
      </c>
      <c r="Q345" s="94">
        <v>3.115051666E9</v>
      </c>
      <c r="R345" s="176" t="s">
        <v>4032</v>
      </c>
      <c r="S345" s="176" t="s">
        <v>4032</v>
      </c>
      <c r="T345" s="89" t="s">
        <v>803</v>
      </c>
      <c r="U345" s="92" t="s">
        <v>1443</v>
      </c>
      <c r="V345" s="128" t="s">
        <v>157</v>
      </c>
      <c r="W345" s="89">
        <v>4.0</v>
      </c>
      <c r="X345" s="94" t="s">
        <v>741</v>
      </c>
      <c r="Y345" s="94" t="s">
        <v>741</v>
      </c>
      <c r="Z345" s="130" t="s">
        <v>3800</v>
      </c>
      <c r="AA345" s="94" t="s">
        <v>4033</v>
      </c>
      <c r="AB345" s="94" t="s">
        <v>130</v>
      </c>
      <c r="AC345" s="130" t="s">
        <v>161</v>
      </c>
      <c r="AD345" s="94" t="s">
        <v>3896</v>
      </c>
      <c r="AE345" s="95" t="s">
        <v>163</v>
      </c>
      <c r="AF345" s="131" t="s">
        <v>164</v>
      </c>
      <c r="AG345" s="143">
        <v>682.0</v>
      </c>
      <c r="AH345" s="199">
        <v>1.275E8</v>
      </c>
      <c r="AI345" s="201">
        <v>44473.0</v>
      </c>
      <c r="AJ345" s="100">
        <v>62447.0</v>
      </c>
      <c r="AK345" s="212">
        <v>44482.0</v>
      </c>
      <c r="AL345" s="102">
        <v>44483.0</v>
      </c>
      <c r="AM345" s="101">
        <v>44561.0</v>
      </c>
      <c r="AN345" s="154">
        <v>2.0</v>
      </c>
      <c r="AO345" s="94">
        <v>18.0</v>
      </c>
      <c r="AP345" s="103">
        <v>78.0</v>
      </c>
      <c r="AQ345" s="94" t="s">
        <v>4015</v>
      </c>
      <c r="AR345" s="105">
        <v>6500000.0</v>
      </c>
      <c r="AS345" s="105">
        <v>2500000.0</v>
      </c>
      <c r="AT345" s="106">
        <v>962.0</v>
      </c>
      <c r="AU345" s="105">
        <v>6500000.0</v>
      </c>
      <c r="AV345" s="183">
        <v>44483.0</v>
      </c>
      <c r="AW345" s="108" t="s">
        <v>4034</v>
      </c>
      <c r="AX345" s="84"/>
      <c r="AY345" s="84"/>
      <c r="AZ345" s="84"/>
      <c r="BA345" s="84"/>
      <c r="BB345" s="84"/>
      <c r="BC345" s="84"/>
      <c r="BD345" s="84"/>
      <c r="BE345" s="84"/>
      <c r="BF345" s="84"/>
      <c r="BG345" s="84"/>
      <c r="BH345" s="84"/>
      <c r="BI345" s="84"/>
      <c r="BJ345" s="84"/>
      <c r="BK345" s="84"/>
      <c r="BL345" s="84"/>
      <c r="BM345" s="84"/>
      <c r="BN345" s="84"/>
      <c r="BO345" s="84"/>
      <c r="BP345" s="84"/>
      <c r="BQ345" s="84"/>
      <c r="BR345" s="84"/>
      <c r="BS345" s="84"/>
      <c r="BT345" s="84"/>
      <c r="BU345" s="132"/>
      <c r="BV345" s="133"/>
      <c r="BW345" s="132"/>
      <c r="BX345" s="134"/>
      <c r="BY345" s="132"/>
      <c r="BZ345" s="132"/>
      <c r="CA345" s="132"/>
      <c r="CB345" s="133"/>
      <c r="CC345" s="114" t="str">
        <f t="shared" si="1"/>
        <v>$ 6,500,000</v>
      </c>
      <c r="CD345" s="115" t="str">
        <f t="shared" si="37"/>
        <v>71</v>
      </c>
      <c r="CE345" s="84"/>
      <c r="CF345" s="101">
        <v>44561.0</v>
      </c>
      <c r="CG345" s="117" t="s">
        <v>136</v>
      </c>
      <c r="CH345" s="103" t="s">
        <v>3800</v>
      </c>
      <c r="CI345" s="118" t="s">
        <v>3878</v>
      </c>
      <c r="CJ345" s="84"/>
      <c r="CK345" s="84"/>
      <c r="CL345" s="212">
        <v>44482.0</v>
      </c>
      <c r="CM345" s="102">
        <v>44483.0</v>
      </c>
      <c r="CN345" s="119" t="s">
        <v>4035</v>
      </c>
      <c r="CO345" s="120" t="s">
        <v>4036</v>
      </c>
      <c r="CP345" s="121" t="s">
        <v>1123</v>
      </c>
      <c r="CQ345" s="84"/>
      <c r="CR345" s="84"/>
      <c r="CS345" s="84"/>
      <c r="CT345" s="84"/>
      <c r="CU345" s="84"/>
      <c r="CV345" s="84"/>
      <c r="CW345" s="84"/>
      <c r="CX345" s="84"/>
      <c r="CY345" s="123" t="s">
        <v>175</v>
      </c>
      <c r="CZ345" s="103" t="s">
        <v>143</v>
      </c>
      <c r="DA345" s="103" t="s">
        <v>205</v>
      </c>
      <c r="DB345" s="103"/>
      <c r="DC345" s="123" t="s">
        <v>146</v>
      </c>
      <c r="DD345" s="84"/>
      <c r="DE345" s="84"/>
      <c r="DF345" s="84"/>
      <c r="DG345" s="84"/>
      <c r="DH345" s="52"/>
      <c r="DI345" s="52"/>
      <c r="DJ345" s="52"/>
      <c r="DK345" s="52"/>
      <c r="DL345" s="52"/>
      <c r="DM345" s="52"/>
    </row>
    <row r="346" ht="25.5" customHeight="1">
      <c r="A346" s="124">
        <v>344.0</v>
      </c>
      <c r="B346" s="86" t="s">
        <v>120</v>
      </c>
      <c r="C346" s="94" t="s">
        <v>4037</v>
      </c>
      <c r="D346" s="88" t="s">
        <v>4038</v>
      </c>
      <c r="E346" s="89" t="s">
        <v>123</v>
      </c>
      <c r="F346" s="89" t="s">
        <v>124</v>
      </c>
      <c r="G346" s="185">
        <v>7.949605E7</v>
      </c>
      <c r="H346" s="185">
        <v>4.0</v>
      </c>
      <c r="I346" s="89" t="s">
        <v>149</v>
      </c>
      <c r="J346" s="91">
        <v>25584.0</v>
      </c>
      <c r="K346" s="89">
        <v>16.0</v>
      </c>
      <c r="L346" s="89">
        <v>1.0</v>
      </c>
      <c r="M346" s="89">
        <v>1970.0</v>
      </c>
      <c r="N346" s="127" t="s">
        <v>198</v>
      </c>
      <c r="O346" s="94" t="s">
        <v>4039</v>
      </c>
      <c r="P346" s="103" t="s">
        <v>880</v>
      </c>
      <c r="Q346" s="94">
        <v>3.132454862E9</v>
      </c>
      <c r="R346" s="176" t="s">
        <v>4040</v>
      </c>
      <c r="S346" s="176" t="s">
        <v>4040</v>
      </c>
      <c r="T346" s="89" t="s">
        <v>183</v>
      </c>
      <c r="U346" s="94" t="s">
        <v>4041</v>
      </c>
      <c r="V346" s="128" t="s">
        <v>157</v>
      </c>
      <c r="W346" s="89">
        <v>4.0</v>
      </c>
      <c r="X346" s="94" t="s">
        <v>741</v>
      </c>
      <c r="Y346" s="94" t="s">
        <v>741</v>
      </c>
      <c r="Z346" s="130" t="s">
        <v>3800</v>
      </c>
      <c r="AA346" s="94" t="s">
        <v>4042</v>
      </c>
      <c r="AB346" s="94" t="s">
        <v>130</v>
      </c>
      <c r="AC346" s="130" t="s">
        <v>161</v>
      </c>
      <c r="AD346" s="94" t="s">
        <v>3896</v>
      </c>
      <c r="AE346" s="95" t="s">
        <v>163</v>
      </c>
      <c r="AF346" s="131" t="s">
        <v>164</v>
      </c>
      <c r="AG346" s="143">
        <v>682.0</v>
      </c>
      <c r="AH346" s="199">
        <v>1.275E8</v>
      </c>
      <c r="AI346" s="201">
        <v>44473.0</v>
      </c>
      <c r="AJ346" s="100">
        <v>62447.0</v>
      </c>
      <c r="AK346" s="212">
        <v>44489.0</v>
      </c>
      <c r="AL346" s="102">
        <v>44490.0</v>
      </c>
      <c r="AM346" s="101">
        <v>44561.0</v>
      </c>
      <c r="AN346" s="154">
        <v>2.0</v>
      </c>
      <c r="AO346" s="94">
        <v>11.0</v>
      </c>
      <c r="AP346" s="103">
        <v>71.0</v>
      </c>
      <c r="AQ346" s="94" t="s">
        <v>4043</v>
      </c>
      <c r="AR346" s="105">
        <v>5916667.0</v>
      </c>
      <c r="AS346" s="105">
        <v>2500000.0</v>
      </c>
      <c r="AT346" s="106">
        <v>973.0</v>
      </c>
      <c r="AU346" s="105">
        <v>5916667.0</v>
      </c>
      <c r="AV346" s="183">
        <v>44489.0</v>
      </c>
      <c r="AW346" s="108" t="s">
        <v>4044</v>
      </c>
      <c r="AX346" s="84"/>
      <c r="AY346" s="84"/>
      <c r="AZ346" s="84"/>
      <c r="BA346" s="84"/>
      <c r="BB346" s="84"/>
      <c r="BC346" s="84"/>
      <c r="BD346" s="84"/>
      <c r="BE346" s="84"/>
      <c r="BF346" s="84"/>
      <c r="BG346" s="84"/>
      <c r="BH346" s="84"/>
      <c r="BI346" s="84"/>
      <c r="BJ346" s="84"/>
      <c r="BK346" s="84"/>
      <c r="BL346" s="84"/>
      <c r="BM346" s="84"/>
      <c r="BN346" s="84"/>
      <c r="BO346" s="84"/>
      <c r="BP346" s="84"/>
      <c r="BQ346" s="84"/>
      <c r="BR346" s="84"/>
      <c r="BS346" s="84"/>
      <c r="BT346" s="84"/>
      <c r="BU346" s="132"/>
      <c r="BV346" s="133"/>
      <c r="BW346" s="132"/>
      <c r="BX346" s="134"/>
      <c r="BY346" s="132"/>
      <c r="BZ346" s="132"/>
      <c r="CA346" s="132"/>
      <c r="CB346" s="133"/>
      <c r="CC346" s="114" t="str">
        <f t="shared" si="1"/>
        <v>$ 5,916,667</v>
      </c>
      <c r="CD346" s="115" t="str">
        <f t="shared" si="37"/>
        <v>70</v>
      </c>
      <c r="CE346" s="84"/>
      <c r="CF346" s="101">
        <v>44561.0</v>
      </c>
      <c r="CG346" s="130" t="s">
        <v>136</v>
      </c>
      <c r="CH346" s="103" t="s">
        <v>3800</v>
      </c>
      <c r="CI346" s="118" t="s">
        <v>3878</v>
      </c>
      <c r="CJ346" s="84"/>
      <c r="CK346" s="84"/>
      <c r="CL346" s="212">
        <v>44489.0</v>
      </c>
      <c r="CM346" s="102">
        <v>44490.0</v>
      </c>
      <c r="CN346" s="119" t="s">
        <v>4045</v>
      </c>
      <c r="CO346" s="120" t="s">
        <v>4046</v>
      </c>
      <c r="CP346" s="121" t="s">
        <v>736</v>
      </c>
      <c r="CQ346" s="84"/>
      <c r="CR346" s="84"/>
      <c r="CS346" s="84"/>
      <c r="CT346" s="84"/>
      <c r="CU346" s="84"/>
      <c r="CV346" s="84"/>
      <c r="CW346" s="84"/>
      <c r="CX346" s="84"/>
      <c r="CY346" s="123" t="s">
        <v>175</v>
      </c>
      <c r="CZ346" s="103" t="s">
        <v>143</v>
      </c>
      <c r="DA346" s="103" t="s">
        <v>205</v>
      </c>
      <c r="DB346" s="103"/>
      <c r="DC346" s="123" t="s">
        <v>146</v>
      </c>
      <c r="DD346" s="84"/>
      <c r="DE346" s="84"/>
      <c r="DF346" s="84"/>
      <c r="DG346" s="84"/>
      <c r="DH346" s="52"/>
      <c r="DI346" s="52"/>
      <c r="DJ346" s="52"/>
      <c r="DK346" s="52"/>
      <c r="DL346" s="52"/>
      <c r="DM346" s="52"/>
    </row>
    <row r="347" ht="25.5" customHeight="1">
      <c r="A347" s="124">
        <v>345.0</v>
      </c>
      <c r="B347" s="86" t="s">
        <v>120</v>
      </c>
      <c r="C347" s="94" t="s">
        <v>4047</v>
      </c>
      <c r="D347" s="88" t="s">
        <v>4048</v>
      </c>
      <c r="E347" s="89" t="s">
        <v>123</v>
      </c>
      <c r="F347" s="89" t="s">
        <v>124</v>
      </c>
      <c r="G347" s="185">
        <v>1.9467957E7</v>
      </c>
      <c r="H347" s="185">
        <v>7.0</v>
      </c>
      <c r="I347" s="89" t="s">
        <v>149</v>
      </c>
      <c r="J347" s="91">
        <v>22360.0</v>
      </c>
      <c r="K347" s="89">
        <v>20.0</v>
      </c>
      <c r="L347" s="89">
        <v>3.0</v>
      </c>
      <c r="M347" s="89">
        <v>1961.0</v>
      </c>
      <c r="N347" s="127" t="s">
        <v>198</v>
      </c>
      <c r="O347" s="94" t="s">
        <v>4049</v>
      </c>
      <c r="P347" s="103" t="s">
        <v>127</v>
      </c>
      <c r="Q347" s="94">
        <v>3.214192159E9</v>
      </c>
      <c r="R347" s="176" t="s">
        <v>4050</v>
      </c>
      <c r="S347" s="176" t="s">
        <v>4050</v>
      </c>
      <c r="T347" s="89" t="s">
        <v>183</v>
      </c>
      <c r="U347" s="94" t="s">
        <v>4041</v>
      </c>
      <c r="V347" s="128" t="s">
        <v>157</v>
      </c>
      <c r="W347" s="89">
        <v>4.0</v>
      </c>
      <c r="X347" s="94" t="s">
        <v>741</v>
      </c>
      <c r="Y347" s="94" t="s">
        <v>741</v>
      </c>
      <c r="Z347" s="130" t="s">
        <v>3800</v>
      </c>
      <c r="AA347" s="94" t="s">
        <v>4051</v>
      </c>
      <c r="AB347" s="94" t="s">
        <v>130</v>
      </c>
      <c r="AC347" s="130" t="s">
        <v>161</v>
      </c>
      <c r="AD347" s="94" t="s">
        <v>3931</v>
      </c>
      <c r="AE347" s="95" t="s">
        <v>163</v>
      </c>
      <c r="AF347" s="131" t="s">
        <v>164</v>
      </c>
      <c r="AG347" s="143">
        <v>683.0</v>
      </c>
      <c r="AH347" s="199">
        <v>7.5E7</v>
      </c>
      <c r="AI347" s="201">
        <v>44473.0</v>
      </c>
      <c r="AJ347" s="100">
        <v>62727.0</v>
      </c>
      <c r="AK347" s="212">
        <v>44488.0</v>
      </c>
      <c r="AL347" s="102">
        <v>44489.0</v>
      </c>
      <c r="AM347" s="101">
        <v>44561.0</v>
      </c>
      <c r="AN347" s="154">
        <v>2.0</v>
      </c>
      <c r="AO347" s="94">
        <v>10.0</v>
      </c>
      <c r="AP347" s="103">
        <v>70.0</v>
      </c>
      <c r="AQ347" s="94" t="s">
        <v>4052</v>
      </c>
      <c r="AR347" s="105">
        <v>6000000.0</v>
      </c>
      <c r="AS347" s="105">
        <v>2500000.0</v>
      </c>
      <c r="AT347" s="106">
        <v>971.0</v>
      </c>
      <c r="AU347" s="105">
        <v>6000000.0</v>
      </c>
      <c r="AV347" s="183">
        <v>44489.0</v>
      </c>
      <c r="AW347" s="108" t="s">
        <v>4053</v>
      </c>
      <c r="AX347" s="84"/>
      <c r="AY347" s="84"/>
      <c r="AZ347" s="84"/>
      <c r="BA347" s="84"/>
      <c r="BB347" s="84"/>
      <c r="BC347" s="84"/>
      <c r="BD347" s="84"/>
      <c r="BE347" s="84"/>
      <c r="BF347" s="84"/>
      <c r="BG347" s="84"/>
      <c r="BH347" s="84"/>
      <c r="BI347" s="84"/>
      <c r="BJ347" s="84"/>
      <c r="BK347" s="84"/>
      <c r="BL347" s="84"/>
      <c r="BM347" s="84"/>
      <c r="BN347" s="84"/>
      <c r="BO347" s="84"/>
      <c r="BP347" s="84"/>
      <c r="BQ347" s="84"/>
      <c r="BR347" s="84"/>
      <c r="BS347" s="84"/>
      <c r="BT347" s="84"/>
      <c r="BU347" s="132"/>
      <c r="BV347" s="133"/>
      <c r="BW347" s="132"/>
      <c r="BX347" s="134"/>
      <c r="BY347" s="132"/>
      <c r="BZ347" s="132"/>
      <c r="CA347" s="132"/>
      <c r="CB347" s="133"/>
      <c r="CC347" s="114" t="str">
        <f t="shared" si="1"/>
        <v>$ 6,000,000</v>
      </c>
      <c r="CD347" s="115" t="str">
        <f t="shared" si="37"/>
        <v>71</v>
      </c>
      <c r="CE347" s="84"/>
      <c r="CF347" s="101">
        <v>44561.0</v>
      </c>
      <c r="CG347" s="130" t="s">
        <v>136</v>
      </c>
      <c r="CH347" s="103" t="s">
        <v>3800</v>
      </c>
      <c r="CI347" s="118" t="s">
        <v>3878</v>
      </c>
      <c r="CJ347" s="84"/>
      <c r="CK347" s="84"/>
      <c r="CL347" s="212">
        <v>44488.0</v>
      </c>
      <c r="CM347" s="102">
        <v>44489.0</v>
      </c>
      <c r="CN347" s="119" t="s">
        <v>4054</v>
      </c>
      <c r="CO347" s="120" t="s">
        <v>4055</v>
      </c>
      <c r="CP347" s="121" t="s">
        <v>420</v>
      </c>
      <c r="CQ347" s="84"/>
      <c r="CR347" s="84"/>
      <c r="CS347" s="84"/>
      <c r="CT347" s="84"/>
      <c r="CU347" s="84"/>
      <c r="CV347" s="84"/>
      <c r="CW347" s="84"/>
      <c r="CX347" s="84"/>
      <c r="CY347" s="123" t="s">
        <v>175</v>
      </c>
      <c r="CZ347" s="103" t="s">
        <v>143</v>
      </c>
      <c r="DA347" s="103" t="s">
        <v>205</v>
      </c>
      <c r="DB347" s="103"/>
      <c r="DC347" s="123" t="s">
        <v>146</v>
      </c>
      <c r="DD347" s="84"/>
      <c r="DE347" s="84"/>
      <c r="DF347" s="84"/>
      <c r="DG347" s="84"/>
      <c r="DH347" s="52"/>
      <c r="DI347" s="52"/>
      <c r="DJ347" s="52"/>
      <c r="DK347" s="52"/>
      <c r="DL347" s="52"/>
      <c r="DM347" s="52"/>
    </row>
    <row r="348" ht="25.5" customHeight="1">
      <c r="A348" s="124">
        <v>346.0</v>
      </c>
      <c r="B348" s="86" t="s">
        <v>120</v>
      </c>
      <c r="C348" s="94" t="s">
        <v>4056</v>
      </c>
      <c r="D348" s="88" t="s">
        <v>4057</v>
      </c>
      <c r="E348" s="89" t="s">
        <v>123</v>
      </c>
      <c r="F348" s="89" t="s">
        <v>124</v>
      </c>
      <c r="G348" s="185">
        <v>7.9830644E7</v>
      </c>
      <c r="H348" s="185">
        <v>1.0</v>
      </c>
      <c r="I348" s="89" t="s">
        <v>149</v>
      </c>
      <c r="J348" s="91">
        <v>28413.0</v>
      </c>
      <c r="K348" s="89">
        <v>15.0</v>
      </c>
      <c r="L348" s="89">
        <v>10.0</v>
      </c>
      <c r="M348" s="89">
        <v>1977.0</v>
      </c>
      <c r="N348" s="154" t="s">
        <v>4058</v>
      </c>
      <c r="O348" s="94" t="s">
        <v>4059</v>
      </c>
      <c r="P348" s="103" t="s">
        <v>127</v>
      </c>
      <c r="Q348" s="94">
        <v>3.143622441E9</v>
      </c>
      <c r="R348" s="176" t="s">
        <v>4060</v>
      </c>
      <c r="S348" s="176" t="s">
        <v>4060</v>
      </c>
      <c r="T348" s="89" t="s">
        <v>803</v>
      </c>
      <c r="U348" s="94" t="s">
        <v>184</v>
      </c>
      <c r="V348" s="128" t="s">
        <v>157</v>
      </c>
      <c r="W348" s="89">
        <v>4.0</v>
      </c>
      <c r="X348" s="94" t="s">
        <v>741</v>
      </c>
      <c r="Y348" s="94" t="s">
        <v>741</v>
      </c>
      <c r="Z348" s="130" t="s">
        <v>3800</v>
      </c>
      <c r="AA348" s="94" t="s">
        <v>4061</v>
      </c>
      <c r="AB348" s="94" t="s">
        <v>130</v>
      </c>
      <c r="AC348" s="130" t="s">
        <v>161</v>
      </c>
      <c r="AD348" s="94" t="s">
        <v>3905</v>
      </c>
      <c r="AE348" s="95" t="s">
        <v>163</v>
      </c>
      <c r="AF348" s="131" t="s">
        <v>164</v>
      </c>
      <c r="AG348" s="143">
        <v>682.0</v>
      </c>
      <c r="AH348" s="199">
        <v>1.275E8</v>
      </c>
      <c r="AI348" s="201">
        <v>44473.0</v>
      </c>
      <c r="AJ348" s="100">
        <v>62447.0</v>
      </c>
      <c r="AK348" s="212">
        <v>44489.0</v>
      </c>
      <c r="AL348" s="102">
        <v>44490.0</v>
      </c>
      <c r="AM348" s="101">
        <v>44561.0</v>
      </c>
      <c r="AN348" s="154">
        <v>2.0</v>
      </c>
      <c r="AO348" s="94">
        <v>11.0</v>
      </c>
      <c r="AP348" s="103">
        <v>71.0</v>
      </c>
      <c r="AQ348" s="94" t="s">
        <v>4043</v>
      </c>
      <c r="AR348" s="105">
        <v>5916667.0</v>
      </c>
      <c r="AS348" s="105">
        <v>2500000.0</v>
      </c>
      <c r="AT348" s="106">
        <v>974.0</v>
      </c>
      <c r="AU348" s="105">
        <v>5916667.0</v>
      </c>
      <c r="AV348" s="183">
        <v>44489.0</v>
      </c>
      <c r="AW348" s="108" t="s">
        <v>4062</v>
      </c>
      <c r="AX348" s="84"/>
      <c r="AY348" s="84"/>
      <c r="AZ348" s="84"/>
      <c r="BA348" s="84"/>
      <c r="BB348" s="84"/>
      <c r="BC348" s="84"/>
      <c r="BD348" s="84"/>
      <c r="BE348" s="84"/>
      <c r="BF348" s="84"/>
      <c r="BG348" s="84"/>
      <c r="BH348" s="84"/>
      <c r="BI348" s="84"/>
      <c r="BJ348" s="84"/>
      <c r="BK348" s="84"/>
      <c r="BL348" s="84"/>
      <c r="BM348" s="84"/>
      <c r="BN348" s="84"/>
      <c r="BO348" s="84"/>
      <c r="BP348" s="84"/>
      <c r="BQ348" s="84"/>
      <c r="BR348" s="84"/>
      <c r="BS348" s="84"/>
      <c r="BT348" s="84"/>
      <c r="BU348" s="132"/>
      <c r="BV348" s="133"/>
      <c r="BW348" s="132"/>
      <c r="BX348" s="134"/>
      <c r="BY348" s="132"/>
      <c r="BZ348" s="132"/>
      <c r="CA348" s="132"/>
      <c r="CB348" s="133"/>
      <c r="CC348" s="114" t="str">
        <f t="shared" si="1"/>
        <v>$ 5,916,667</v>
      </c>
      <c r="CD348" s="115" t="str">
        <f t="shared" si="37"/>
        <v>67</v>
      </c>
      <c r="CE348" s="84"/>
      <c r="CF348" s="101">
        <v>44561.0</v>
      </c>
      <c r="CG348" s="130" t="s">
        <v>136</v>
      </c>
      <c r="CH348" s="103" t="s">
        <v>3800</v>
      </c>
      <c r="CI348" s="118" t="s">
        <v>3878</v>
      </c>
      <c r="CJ348" s="84"/>
      <c r="CK348" s="84"/>
      <c r="CL348" s="212">
        <v>44489.0</v>
      </c>
      <c r="CM348" s="102">
        <v>44490.0</v>
      </c>
      <c r="CN348" s="119" t="s">
        <v>4063</v>
      </c>
      <c r="CO348" s="120" t="s">
        <v>4064</v>
      </c>
      <c r="CP348" s="121" t="s">
        <v>309</v>
      </c>
      <c r="CQ348" s="84"/>
      <c r="CR348" s="84"/>
      <c r="CS348" s="84"/>
      <c r="CT348" s="84"/>
      <c r="CU348" s="84"/>
      <c r="CV348" s="84"/>
      <c r="CW348" s="84"/>
      <c r="CX348" s="84"/>
      <c r="CY348" s="123" t="s">
        <v>175</v>
      </c>
      <c r="CZ348" s="103" t="s">
        <v>143</v>
      </c>
      <c r="DA348" s="103" t="s">
        <v>205</v>
      </c>
      <c r="DB348" s="103"/>
      <c r="DC348" s="123" t="s">
        <v>146</v>
      </c>
      <c r="DD348" s="84"/>
      <c r="DE348" s="84"/>
      <c r="DF348" s="84"/>
      <c r="DG348" s="84"/>
      <c r="DH348" s="52"/>
      <c r="DI348" s="52"/>
      <c r="DJ348" s="52"/>
      <c r="DK348" s="52"/>
      <c r="DL348" s="52"/>
      <c r="DM348" s="52"/>
    </row>
    <row r="349" ht="25.5" customHeight="1">
      <c r="A349" s="124">
        <v>347.0</v>
      </c>
      <c r="B349" s="86" t="s">
        <v>120</v>
      </c>
      <c r="C349" s="94" t="s">
        <v>4065</v>
      </c>
      <c r="D349" s="88" t="s">
        <v>4066</v>
      </c>
      <c r="E349" s="89" t="s">
        <v>123</v>
      </c>
      <c r="F349" s="89" t="s">
        <v>124</v>
      </c>
      <c r="G349" s="185">
        <v>3099035.0</v>
      </c>
      <c r="H349" s="185">
        <v>4.0</v>
      </c>
      <c r="I349" s="89" t="s">
        <v>149</v>
      </c>
      <c r="J349" s="91">
        <v>23176.0</v>
      </c>
      <c r="K349" s="89">
        <v>14.0</v>
      </c>
      <c r="L349" s="89">
        <v>6.0</v>
      </c>
      <c r="M349" s="89">
        <v>1963.0</v>
      </c>
      <c r="N349" s="154" t="s">
        <v>4067</v>
      </c>
      <c r="O349" s="94" t="s">
        <v>4068</v>
      </c>
      <c r="P349" s="103" t="s">
        <v>127</v>
      </c>
      <c r="Q349" s="94">
        <v>3.143243599E9</v>
      </c>
      <c r="R349" s="176" t="s">
        <v>4069</v>
      </c>
      <c r="S349" s="176" t="s">
        <v>4069</v>
      </c>
      <c r="T349" s="89" t="s">
        <v>323</v>
      </c>
      <c r="U349" s="94" t="s">
        <v>272</v>
      </c>
      <c r="V349" s="128" t="s">
        <v>157</v>
      </c>
      <c r="W349" s="89">
        <v>4.0</v>
      </c>
      <c r="X349" s="94" t="s">
        <v>741</v>
      </c>
      <c r="Y349" s="94" t="s">
        <v>741</v>
      </c>
      <c r="Z349" s="130" t="s">
        <v>3800</v>
      </c>
      <c r="AA349" s="94" t="s">
        <v>4070</v>
      </c>
      <c r="AB349" s="94" t="s">
        <v>130</v>
      </c>
      <c r="AC349" s="130" t="s">
        <v>161</v>
      </c>
      <c r="AD349" s="94" t="s">
        <v>3931</v>
      </c>
      <c r="AE349" s="95" t="s">
        <v>163</v>
      </c>
      <c r="AF349" s="131" t="s">
        <v>164</v>
      </c>
      <c r="AG349" s="143">
        <v>683.0</v>
      </c>
      <c r="AH349" s="199">
        <v>7.5E7</v>
      </c>
      <c r="AI349" s="201">
        <v>44473.0</v>
      </c>
      <c r="AJ349" s="100">
        <v>62727.0</v>
      </c>
      <c r="AK349" s="212">
        <v>44491.0</v>
      </c>
      <c r="AL349" s="102">
        <v>44494.0</v>
      </c>
      <c r="AM349" s="101">
        <v>44561.0</v>
      </c>
      <c r="AN349" s="154">
        <v>2.0</v>
      </c>
      <c r="AO349" s="94">
        <v>7.0</v>
      </c>
      <c r="AP349" s="103">
        <v>67.0</v>
      </c>
      <c r="AQ349" s="94" t="s">
        <v>4071</v>
      </c>
      <c r="AR349" s="105">
        <v>5833333.0</v>
      </c>
      <c r="AS349" s="105">
        <v>2500000.0</v>
      </c>
      <c r="AT349" s="106">
        <v>977.0</v>
      </c>
      <c r="AU349" s="105">
        <v>5833333.0</v>
      </c>
      <c r="AV349" s="183">
        <v>44494.0</v>
      </c>
      <c r="AW349" s="108" t="s">
        <v>4072</v>
      </c>
      <c r="AX349" s="84"/>
      <c r="AY349" s="84"/>
      <c r="AZ349" s="84"/>
      <c r="BA349" s="84"/>
      <c r="BB349" s="84"/>
      <c r="BC349" s="84"/>
      <c r="BD349" s="84"/>
      <c r="BE349" s="84"/>
      <c r="BF349" s="84"/>
      <c r="BG349" s="84"/>
      <c r="BH349" s="84"/>
      <c r="BI349" s="84"/>
      <c r="BJ349" s="84"/>
      <c r="BK349" s="84"/>
      <c r="BL349" s="84"/>
      <c r="BM349" s="84"/>
      <c r="BN349" s="84"/>
      <c r="BO349" s="84"/>
      <c r="BP349" s="84"/>
      <c r="BQ349" s="84"/>
      <c r="BR349" s="84"/>
      <c r="BS349" s="84"/>
      <c r="BT349" s="84"/>
      <c r="BU349" s="132"/>
      <c r="BV349" s="133"/>
      <c r="BW349" s="132"/>
      <c r="BX349" s="134"/>
      <c r="BY349" s="132"/>
      <c r="BZ349" s="132"/>
      <c r="CA349" s="132"/>
      <c r="CB349" s="133"/>
      <c r="CC349" s="114" t="str">
        <f t="shared" si="1"/>
        <v>$ 5,833,333</v>
      </c>
      <c r="CD349" s="115" t="str">
        <f t="shared" si="37"/>
        <v>67</v>
      </c>
      <c r="CE349" s="84"/>
      <c r="CF349" s="101">
        <v>44561.0</v>
      </c>
      <c r="CG349" s="130" t="s">
        <v>136</v>
      </c>
      <c r="CH349" s="103" t="s">
        <v>3800</v>
      </c>
      <c r="CI349" s="118" t="s">
        <v>3878</v>
      </c>
      <c r="CJ349" s="84"/>
      <c r="CK349" s="84"/>
      <c r="CL349" s="212">
        <v>44491.0</v>
      </c>
      <c r="CM349" s="102">
        <v>44494.0</v>
      </c>
      <c r="CN349" s="119" t="s">
        <v>4073</v>
      </c>
      <c r="CO349" s="120" t="s">
        <v>4074</v>
      </c>
      <c r="CP349" s="121" t="s">
        <v>1123</v>
      </c>
      <c r="CQ349" s="84"/>
      <c r="CR349" s="84"/>
      <c r="CS349" s="84"/>
      <c r="CT349" s="84"/>
      <c r="CU349" s="84"/>
      <c r="CV349" s="84"/>
      <c r="CW349" s="84"/>
      <c r="CX349" s="84"/>
      <c r="CY349" s="123" t="s">
        <v>175</v>
      </c>
      <c r="CZ349" s="103" t="s">
        <v>143</v>
      </c>
      <c r="DA349" s="103" t="s">
        <v>205</v>
      </c>
      <c r="DB349" s="103"/>
      <c r="DC349" s="123" t="s">
        <v>146</v>
      </c>
      <c r="DD349" s="84"/>
      <c r="DE349" s="84"/>
      <c r="DF349" s="84"/>
      <c r="DG349" s="84"/>
      <c r="DH349" s="52"/>
      <c r="DI349" s="52"/>
      <c r="DJ349" s="52"/>
      <c r="DK349" s="52"/>
      <c r="DL349" s="52"/>
      <c r="DM349" s="52"/>
    </row>
    <row r="350" ht="25.5" customHeight="1">
      <c r="A350" s="124">
        <v>348.0</v>
      </c>
      <c r="B350" s="86" t="s">
        <v>120</v>
      </c>
      <c r="C350" s="94" t="s">
        <v>4075</v>
      </c>
      <c r="D350" s="88" t="s">
        <v>4076</v>
      </c>
      <c r="E350" s="89" t="s">
        <v>123</v>
      </c>
      <c r="F350" s="89" t="s">
        <v>124</v>
      </c>
      <c r="G350" s="185">
        <v>7.9637967E7</v>
      </c>
      <c r="H350" s="185">
        <v>9.0</v>
      </c>
      <c r="I350" s="89" t="s">
        <v>149</v>
      </c>
      <c r="J350" s="91">
        <v>26552.0</v>
      </c>
      <c r="K350" s="89">
        <v>10.0</v>
      </c>
      <c r="L350" s="89">
        <v>9.0</v>
      </c>
      <c r="M350" s="89">
        <v>1972.0</v>
      </c>
      <c r="N350" s="127" t="s">
        <v>198</v>
      </c>
      <c r="O350" s="94" t="s">
        <v>4077</v>
      </c>
      <c r="P350" s="103" t="s">
        <v>127</v>
      </c>
      <c r="Q350" s="94">
        <v>3.208305592E9</v>
      </c>
      <c r="R350" s="176" t="s">
        <v>4078</v>
      </c>
      <c r="S350" s="176" t="s">
        <v>4078</v>
      </c>
      <c r="T350" s="89" t="s">
        <v>183</v>
      </c>
      <c r="U350" s="94" t="s">
        <v>156</v>
      </c>
      <c r="V350" s="128" t="s">
        <v>157</v>
      </c>
      <c r="W350" s="89">
        <v>4.0</v>
      </c>
      <c r="X350" s="94" t="s">
        <v>741</v>
      </c>
      <c r="Y350" s="94" t="s">
        <v>741</v>
      </c>
      <c r="Z350" s="130" t="s">
        <v>3800</v>
      </c>
      <c r="AA350" s="94" t="s">
        <v>4079</v>
      </c>
      <c r="AB350" s="94" t="s">
        <v>130</v>
      </c>
      <c r="AC350" s="130" t="s">
        <v>161</v>
      </c>
      <c r="AD350" s="94" t="s">
        <v>3922</v>
      </c>
      <c r="AE350" s="95" t="s">
        <v>163</v>
      </c>
      <c r="AF350" s="131" t="s">
        <v>164</v>
      </c>
      <c r="AG350" s="143">
        <v>682.0</v>
      </c>
      <c r="AH350" s="199">
        <v>1.275E8</v>
      </c>
      <c r="AI350" s="201">
        <v>44473.0</v>
      </c>
      <c r="AJ350" s="100">
        <v>62447.0</v>
      </c>
      <c r="AK350" s="212">
        <v>44491.0</v>
      </c>
      <c r="AL350" s="102">
        <v>44494.0</v>
      </c>
      <c r="AM350" s="101">
        <v>44561.0</v>
      </c>
      <c r="AN350" s="154">
        <v>2.0</v>
      </c>
      <c r="AO350" s="94">
        <v>7.0</v>
      </c>
      <c r="AP350" s="103">
        <v>67.0</v>
      </c>
      <c r="AQ350" s="94" t="s">
        <v>4071</v>
      </c>
      <c r="AR350" s="105">
        <v>5583333.0</v>
      </c>
      <c r="AS350" s="105">
        <v>2500000.0</v>
      </c>
      <c r="AT350" s="106">
        <v>976.0</v>
      </c>
      <c r="AU350" s="105">
        <v>5583333.0</v>
      </c>
      <c r="AV350" s="183">
        <v>44491.0</v>
      </c>
      <c r="AW350" s="108" t="s">
        <v>4080</v>
      </c>
      <c r="AX350" s="84"/>
      <c r="AY350" s="84"/>
      <c r="AZ350" s="84"/>
      <c r="BA350" s="84"/>
      <c r="BB350" s="84"/>
      <c r="BC350" s="84"/>
      <c r="BD350" s="84"/>
      <c r="BE350" s="84"/>
      <c r="BF350" s="84"/>
      <c r="BG350" s="84"/>
      <c r="BH350" s="84"/>
      <c r="BI350" s="84"/>
      <c r="BJ350" s="84"/>
      <c r="BK350" s="84"/>
      <c r="BL350" s="84"/>
      <c r="BM350" s="84"/>
      <c r="BN350" s="84"/>
      <c r="BO350" s="84"/>
      <c r="BP350" s="84"/>
      <c r="BQ350" s="84"/>
      <c r="BR350" s="84"/>
      <c r="BS350" s="84"/>
      <c r="BT350" s="84"/>
      <c r="BU350" s="132" t="s">
        <v>168</v>
      </c>
      <c r="BV350" s="133">
        <v>44560.0</v>
      </c>
      <c r="BW350" s="132">
        <v>64677.0</v>
      </c>
      <c r="BX350" s="134">
        <v>833333.0</v>
      </c>
      <c r="BY350" s="132">
        <v>962.0</v>
      </c>
      <c r="BZ350" s="132">
        <v>1201.0</v>
      </c>
      <c r="CA350" s="132">
        <v>10.0</v>
      </c>
      <c r="CB350" s="133">
        <v>44571.0</v>
      </c>
      <c r="CC350" s="114" t="str">
        <f t="shared" si="1"/>
        <v>$ 5,583,333</v>
      </c>
      <c r="CD350" s="115" t="str">
        <f t="shared" si="37"/>
        <v>77</v>
      </c>
      <c r="CE350" s="84"/>
      <c r="CF350" s="210">
        <v>44571.0</v>
      </c>
      <c r="CG350" s="130" t="s">
        <v>3394</v>
      </c>
      <c r="CH350" s="103" t="s">
        <v>3800</v>
      </c>
      <c r="CI350" s="118" t="s">
        <v>3878</v>
      </c>
      <c r="CJ350" s="84"/>
      <c r="CK350" s="84"/>
      <c r="CL350" s="212">
        <v>44491.0</v>
      </c>
      <c r="CM350" s="102">
        <v>44494.0</v>
      </c>
      <c r="CN350" s="119" t="s">
        <v>4081</v>
      </c>
      <c r="CO350" s="120" t="s">
        <v>4082</v>
      </c>
      <c r="CP350" s="121" t="s">
        <v>736</v>
      </c>
      <c r="CQ350" s="84"/>
      <c r="CR350" s="84"/>
      <c r="CS350" s="84"/>
      <c r="CT350" s="84"/>
      <c r="CU350" s="84"/>
      <c r="CV350" s="84"/>
      <c r="CW350" s="84"/>
      <c r="CX350" s="84"/>
      <c r="CY350" s="123" t="s">
        <v>175</v>
      </c>
      <c r="CZ350" s="103" t="s">
        <v>143</v>
      </c>
      <c r="DA350" s="103" t="s">
        <v>205</v>
      </c>
      <c r="DB350" s="103"/>
      <c r="DC350" s="123" t="s">
        <v>146</v>
      </c>
      <c r="DD350" s="84"/>
      <c r="DE350" s="84"/>
      <c r="DF350" s="84"/>
      <c r="DG350" s="84"/>
      <c r="DH350" s="52"/>
      <c r="DI350" s="52"/>
      <c r="DJ350" s="52"/>
      <c r="DK350" s="52"/>
      <c r="DL350" s="52"/>
      <c r="DM350" s="52"/>
    </row>
    <row r="351" ht="25.5" customHeight="1">
      <c r="A351" s="124">
        <v>349.0</v>
      </c>
      <c r="B351" s="86" t="s">
        <v>120</v>
      </c>
      <c r="C351" s="94" t="s">
        <v>4083</v>
      </c>
      <c r="D351" s="88" t="s">
        <v>4084</v>
      </c>
      <c r="E351" s="89" t="s">
        <v>123</v>
      </c>
      <c r="F351" s="89" t="s">
        <v>124</v>
      </c>
      <c r="G351" s="185">
        <v>3.5600317E7</v>
      </c>
      <c r="H351" s="185">
        <v>1.0</v>
      </c>
      <c r="I351" s="89" t="s">
        <v>125</v>
      </c>
      <c r="J351" s="91">
        <v>24453.0</v>
      </c>
      <c r="K351" s="89">
        <v>12.0</v>
      </c>
      <c r="L351" s="89">
        <v>12.0</v>
      </c>
      <c r="M351" s="89">
        <v>1966.0</v>
      </c>
      <c r="N351" s="127" t="s">
        <v>4085</v>
      </c>
      <c r="O351" s="94" t="s">
        <v>4086</v>
      </c>
      <c r="P351" s="103" t="s">
        <v>127</v>
      </c>
      <c r="Q351" s="94">
        <v>3.224069012E9</v>
      </c>
      <c r="R351" s="176" t="s">
        <v>4087</v>
      </c>
      <c r="S351" s="176" t="s">
        <v>4087</v>
      </c>
      <c r="T351" s="89" t="s">
        <v>183</v>
      </c>
      <c r="U351" s="94" t="s">
        <v>272</v>
      </c>
      <c r="V351" s="128" t="s">
        <v>157</v>
      </c>
      <c r="W351" s="89">
        <v>2.0</v>
      </c>
      <c r="X351" s="94" t="s">
        <v>741</v>
      </c>
      <c r="Y351" s="94" t="s">
        <v>741</v>
      </c>
      <c r="Z351" s="130" t="s">
        <v>479</v>
      </c>
      <c r="AA351" s="94" t="s">
        <v>4088</v>
      </c>
      <c r="AB351" s="94" t="s">
        <v>130</v>
      </c>
      <c r="AC351" s="130" t="s">
        <v>161</v>
      </c>
      <c r="AD351" s="94" t="s">
        <v>4089</v>
      </c>
      <c r="AE351" s="215" t="s">
        <v>4090</v>
      </c>
      <c r="AF351" s="204" t="s">
        <v>4091</v>
      </c>
      <c r="AG351" s="143">
        <v>681.0</v>
      </c>
      <c r="AH351" s="199">
        <v>2.0E7</v>
      </c>
      <c r="AI351" s="201">
        <v>44469.0</v>
      </c>
      <c r="AJ351" s="100">
        <v>61710.0</v>
      </c>
      <c r="AK351" s="212">
        <v>44491.0</v>
      </c>
      <c r="AL351" s="102">
        <v>44494.0</v>
      </c>
      <c r="AM351" s="101">
        <v>44561.0</v>
      </c>
      <c r="AN351" s="154">
        <v>2.0</v>
      </c>
      <c r="AO351" s="94">
        <v>7.0</v>
      </c>
      <c r="AP351" s="103">
        <v>67.0</v>
      </c>
      <c r="AQ351" s="94" t="s">
        <v>4071</v>
      </c>
      <c r="AR351" s="105">
        <v>5583333.0</v>
      </c>
      <c r="AS351" s="105">
        <v>2500000.0</v>
      </c>
      <c r="AT351" s="106">
        <v>978.0</v>
      </c>
      <c r="AU351" s="105">
        <v>5583333.0</v>
      </c>
      <c r="AV351" s="183">
        <v>44494.0</v>
      </c>
      <c r="AW351" s="108" t="s">
        <v>4092</v>
      </c>
      <c r="AX351" s="84"/>
      <c r="AY351" s="84"/>
      <c r="AZ351" s="84"/>
      <c r="BA351" s="84"/>
      <c r="BB351" s="84"/>
      <c r="BC351" s="84"/>
      <c r="BD351" s="84"/>
      <c r="BE351" s="84"/>
      <c r="BF351" s="84"/>
      <c r="BG351" s="84"/>
      <c r="BH351" s="84"/>
      <c r="BI351" s="84"/>
      <c r="BJ351" s="84"/>
      <c r="BK351" s="84"/>
      <c r="BL351" s="84"/>
      <c r="BM351" s="84"/>
      <c r="BN351" s="84"/>
      <c r="BO351" s="84"/>
      <c r="BP351" s="84"/>
      <c r="BQ351" s="84"/>
      <c r="BR351" s="84"/>
      <c r="BS351" s="84"/>
      <c r="BT351" s="84"/>
      <c r="BU351" s="132" t="s">
        <v>168</v>
      </c>
      <c r="BV351" s="133">
        <v>44561.0</v>
      </c>
      <c r="BW351" s="132">
        <v>65090.0</v>
      </c>
      <c r="BX351" s="134">
        <v>833333.0</v>
      </c>
      <c r="BY351" s="132">
        <v>1048.0</v>
      </c>
      <c r="BZ351" s="132">
        <v>1251.0</v>
      </c>
      <c r="CA351" s="132">
        <v>10.0</v>
      </c>
      <c r="CB351" s="133">
        <v>44571.0</v>
      </c>
      <c r="CC351" s="114" t="str">
        <f t="shared" si="1"/>
        <v>$ 5,583,333</v>
      </c>
      <c r="CD351" s="115" t="str">
        <f t="shared" si="37"/>
        <v>75</v>
      </c>
      <c r="CE351" s="84"/>
      <c r="CF351" s="210">
        <v>44571.0</v>
      </c>
      <c r="CG351" s="130" t="s">
        <v>3394</v>
      </c>
      <c r="CH351" s="103" t="s">
        <v>479</v>
      </c>
      <c r="CI351" s="118" t="s">
        <v>4093</v>
      </c>
      <c r="CJ351" s="84"/>
      <c r="CK351" s="84"/>
      <c r="CL351" s="212">
        <v>44491.0</v>
      </c>
      <c r="CM351" s="102">
        <v>44494.0</v>
      </c>
      <c r="CN351" s="119" t="s">
        <v>4094</v>
      </c>
      <c r="CO351" s="120" t="s">
        <v>4095</v>
      </c>
      <c r="CP351" s="121" t="s">
        <v>608</v>
      </c>
      <c r="CQ351" s="84"/>
      <c r="CR351" s="84"/>
      <c r="CS351" s="84"/>
      <c r="CT351" s="84"/>
      <c r="CU351" s="84"/>
      <c r="CV351" s="84"/>
      <c r="CW351" s="84"/>
      <c r="CX351" s="84"/>
      <c r="CY351" s="123" t="s">
        <v>175</v>
      </c>
      <c r="CZ351" s="103" t="s">
        <v>143</v>
      </c>
      <c r="DA351" s="103" t="s">
        <v>205</v>
      </c>
      <c r="DB351" s="103"/>
      <c r="DC351" s="123" t="s">
        <v>146</v>
      </c>
      <c r="DD351" s="84"/>
      <c r="DE351" s="84"/>
      <c r="DF351" s="84"/>
      <c r="DG351" s="84"/>
      <c r="DH351" s="52"/>
      <c r="DI351" s="52"/>
      <c r="DJ351" s="52"/>
      <c r="DK351" s="52"/>
      <c r="DL351" s="52"/>
      <c r="DM351" s="52"/>
    </row>
    <row r="352" ht="25.5" customHeight="1">
      <c r="A352" s="124">
        <v>350.0</v>
      </c>
      <c r="B352" s="86" t="s">
        <v>120</v>
      </c>
      <c r="C352" s="94" t="s">
        <v>4096</v>
      </c>
      <c r="D352" s="88" t="s">
        <v>4097</v>
      </c>
      <c r="E352" s="89" t="s">
        <v>123</v>
      </c>
      <c r="F352" s="89" t="s">
        <v>124</v>
      </c>
      <c r="G352" s="185">
        <v>7.9632499E7</v>
      </c>
      <c r="H352" s="185">
        <v>0.0</v>
      </c>
      <c r="I352" s="89" t="s">
        <v>149</v>
      </c>
      <c r="J352" s="91">
        <v>30420.0</v>
      </c>
      <c r="K352" s="89">
        <v>14.0</v>
      </c>
      <c r="L352" s="89">
        <v>4.0</v>
      </c>
      <c r="M352" s="89">
        <v>1983.0</v>
      </c>
      <c r="N352" s="127" t="s">
        <v>198</v>
      </c>
      <c r="O352" s="94" t="s">
        <v>4098</v>
      </c>
      <c r="P352" s="103" t="s">
        <v>127</v>
      </c>
      <c r="Q352" s="94">
        <v>3.133090208E9</v>
      </c>
      <c r="R352" s="176" t="s">
        <v>4099</v>
      </c>
      <c r="S352" s="176" t="s">
        <v>4099</v>
      </c>
      <c r="T352" s="89" t="s">
        <v>183</v>
      </c>
      <c r="U352" s="94" t="s">
        <v>184</v>
      </c>
      <c r="V352" s="128" t="s">
        <v>157</v>
      </c>
      <c r="W352" s="89">
        <v>4.0</v>
      </c>
      <c r="X352" s="94" t="s">
        <v>741</v>
      </c>
      <c r="Y352" s="94" t="s">
        <v>741</v>
      </c>
      <c r="Z352" s="130" t="s">
        <v>3800</v>
      </c>
      <c r="AA352" s="94" t="s">
        <v>4100</v>
      </c>
      <c r="AB352" s="94" t="s">
        <v>130</v>
      </c>
      <c r="AC352" s="130" t="s">
        <v>161</v>
      </c>
      <c r="AD352" s="94" t="s">
        <v>3931</v>
      </c>
      <c r="AE352" s="95" t="s">
        <v>163</v>
      </c>
      <c r="AF352" s="131" t="s">
        <v>164</v>
      </c>
      <c r="AG352" s="143">
        <v>683.0</v>
      </c>
      <c r="AH352" s="199">
        <v>7.5E7</v>
      </c>
      <c r="AI352" s="201">
        <v>44473.0</v>
      </c>
      <c r="AJ352" s="100">
        <v>62727.0</v>
      </c>
      <c r="AK352" s="212">
        <v>44495.0</v>
      </c>
      <c r="AL352" s="102">
        <v>44496.0</v>
      </c>
      <c r="AM352" s="101">
        <v>44561.0</v>
      </c>
      <c r="AN352" s="154">
        <v>2.0</v>
      </c>
      <c r="AO352" s="94">
        <v>5.0</v>
      </c>
      <c r="AP352" s="103">
        <v>65.0</v>
      </c>
      <c r="AQ352" s="94" t="s">
        <v>4101</v>
      </c>
      <c r="AR352" s="105">
        <v>5416666.0</v>
      </c>
      <c r="AS352" s="105">
        <v>2500000.0</v>
      </c>
      <c r="AT352" s="106">
        <v>979.0</v>
      </c>
      <c r="AU352" s="105">
        <v>5416666.0</v>
      </c>
      <c r="AV352" s="183">
        <v>44496.0</v>
      </c>
      <c r="AW352" s="108" t="s">
        <v>4102</v>
      </c>
      <c r="AX352" s="84"/>
      <c r="AY352" s="84"/>
      <c r="AZ352" s="84"/>
      <c r="BA352" s="84"/>
      <c r="BB352" s="84"/>
      <c r="BC352" s="84"/>
      <c r="BD352" s="84"/>
      <c r="BE352" s="84"/>
      <c r="BF352" s="84"/>
      <c r="BG352" s="84"/>
      <c r="BH352" s="84"/>
      <c r="BI352" s="84"/>
      <c r="BJ352" s="84"/>
      <c r="BK352" s="84"/>
      <c r="BL352" s="84"/>
      <c r="BM352" s="84"/>
      <c r="BN352" s="84"/>
      <c r="BO352" s="84"/>
      <c r="BP352" s="84"/>
      <c r="BQ352" s="84"/>
      <c r="BR352" s="84"/>
      <c r="BS352" s="84"/>
      <c r="BT352" s="84"/>
      <c r="BU352" s="132" t="s">
        <v>168</v>
      </c>
      <c r="BV352" s="133">
        <v>44559.0</v>
      </c>
      <c r="BW352" s="132">
        <v>64678.0</v>
      </c>
      <c r="BX352" s="134">
        <v>833333.0</v>
      </c>
      <c r="BY352" s="132">
        <v>963.0</v>
      </c>
      <c r="BZ352" s="132">
        <v>1166.0</v>
      </c>
      <c r="CA352" s="132">
        <v>10.0</v>
      </c>
      <c r="CB352" s="133">
        <v>44571.0</v>
      </c>
      <c r="CC352" s="114" t="str">
        <f t="shared" si="1"/>
        <v>$ 5,416,666</v>
      </c>
      <c r="CD352" s="115" t="str">
        <f t="shared" si="37"/>
        <v>74</v>
      </c>
      <c r="CE352" s="84"/>
      <c r="CF352" s="210">
        <v>44571.0</v>
      </c>
      <c r="CG352" s="130" t="s">
        <v>3394</v>
      </c>
      <c r="CH352" s="103" t="s">
        <v>3800</v>
      </c>
      <c r="CI352" s="118" t="s">
        <v>3878</v>
      </c>
      <c r="CJ352" s="84"/>
      <c r="CK352" s="84"/>
      <c r="CL352" s="212">
        <v>44495.0</v>
      </c>
      <c r="CM352" s="102">
        <v>44496.0</v>
      </c>
      <c r="CN352" s="119" t="s">
        <v>4103</v>
      </c>
      <c r="CO352" s="120" t="s">
        <v>4104</v>
      </c>
      <c r="CP352" s="121" t="s">
        <v>420</v>
      </c>
      <c r="CQ352" s="84"/>
      <c r="CR352" s="84"/>
      <c r="CS352" s="84"/>
      <c r="CT352" s="84"/>
      <c r="CU352" s="84"/>
      <c r="CV352" s="84"/>
      <c r="CW352" s="84"/>
      <c r="CX352" s="84"/>
      <c r="CY352" s="123" t="s">
        <v>175</v>
      </c>
      <c r="CZ352" s="103" t="s">
        <v>143</v>
      </c>
      <c r="DA352" s="103" t="s">
        <v>205</v>
      </c>
      <c r="DB352" s="103"/>
      <c r="DC352" s="123" t="s">
        <v>146</v>
      </c>
      <c r="DD352" s="84"/>
      <c r="DE352" s="84"/>
      <c r="DF352" s="84"/>
      <c r="DG352" s="84"/>
      <c r="DH352" s="52"/>
      <c r="DI352" s="52"/>
      <c r="DJ352" s="52"/>
      <c r="DK352" s="52"/>
      <c r="DL352" s="52"/>
      <c r="DM352" s="52"/>
    </row>
    <row r="353" ht="25.5" customHeight="1">
      <c r="A353" s="124">
        <v>351.0</v>
      </c>
      <c r="B353" s="86" t="s">
        <v>120</v>
      </c>
      <c r="C353" s="94" t="s">
        <v>4105</v>
      </c>
      <c r="D353" s="88" t="s">
        <v>4106</v>
      </c>
      <c r="E353" s="89" t="s">
        <v>123</v>
      </c>
      <c r="F353" s="89" t="s">
        <v>124</v>
      </c>
      <c r="G353" s="185">
        <v>1.022990347E9</v>
      </c>
      <c r="H353" s="185">
        <v>8.0</v>
      </c>
      <c r="I353" s="89" t="s">
        <v>149</v>
      </c>
      <c r="J353" s="91">
        <v>34240.0</v>
      </c>
      <c r="K353" s="89">
        <v>28.0</v>
      </c>
      <c r="L353" s="89">
        <v>9.0</v>
      </c>
      <c r="M353" s="89">
        <v>1993.0</v>
      </c>
      <c r="N353" s="127" t="s">
        <v>198</v>
      </c>
      <c r="O353" s="94" t="s">
        <v>4107</v>
      </c>
      <c r="P353" s="103" t="s">
        <v>127</v>
      </c>
      <c r="Q353" s="94">
        <v>3.017139777E9</v>
      </c>
      <c r="R353" s="176" t="s">
        <v>4108</v>
      </c>
      <c r="S353" s="176" t="s">
        <v>4108</v>
      </c>
      <c r="T353" s="89" t="s">
        <v>183</v>
      </c>
      <c r="U353" s="94" t="s">
        <v>156</v>
      </c>
      <c r="V353" s="128" t="s">
        <v>157</v>
      </c>
      <c r="W353" s="89">
        <v>3.0</v>
      </c>
      <c r="X353" s="87" t="s">
        <v>158</v>
      </c>
      <c r="Y353" s="94" t="s">
        <v>4109</v>
      </c>
      <c r="Z353" s="130" t="s">
        <v>448</v>
      </c>
      <c r="AA353" s="94" t="s">
        <v>4110</v>
      </c>
      <c r="AB353" s="94" t="s">
        <v>130</v>
      </c>
      <c r="AC353" s="130" t="s">
        <v>161</v>
      </c>
      <c r="AD353" s="94" t="s">
        <v>4111</v>
      </c>
      <c r="AE353" s="95" t="s">
        <v>1169</v>
      </c>
      <c r="AF353" s="131" t="s">
        <v>1170</v>
      </c>
      <c r="AG353" s="143">
        <v>704.0</v>
      </c>
      <c r="AH353" s="199">
        <v>3.3465E7</v>
      </c>
      <c r="AI353" s="201">
        <v>44494.0</v>
      </c>
      <c r="AJ353" s="100">
        <v>61649.0</v>
      </c>
      <c r="AK353" s="212">
        <v>44496.0</v>
      </c>
      <c r="AL353" s="102">
        <v>44497.0</v>
      </c>
      <c r="AM353" s="101">
        <v>44561.0</v>
      </c>
      <c r="AN353" s="154">
        <v>2.0</v>
      </c>
      <c r="AO353" s="94">
        <v>4.0</v>
      </c>
      <c r="AP353" s="103">
        <v>64.0</v>
      </c>
      <c r="AQ353" s="94" t="s">
        <v>4112</v>
      </c>
      <c r="AR353" s="105">
        <v>9312000.0</v>
      </c>
      <c r="AS353" s="105">
        <v>4365000.0</v>
      </c>
      <c r="AT353" s="106">
        <v>981.0</v>
      </c>
      <c r="AU353" s="105">
        <v>9312000.0</v>
      </c>
      <c r="AV353" s="183">
        <v>44497.0</v>
      </c>
      <c r="AW353" s="108" t="s">
        <v>4113</v>
      </c>
      <c r="AX353" s="84"/>
      <c r="AY353" s="84"/>
      <c r="AZ353" s="84"/>
      <c r="BA353" s="84"/>
      <c r="BB353" s="84"/>
      <c r="BC353" s="84"/>
      <c r="BD353" s="84"/>
      <c r="BE353" s="84"/>
      <c r="BF353" s="84"/>
      <c r="BG353" s="84"/>
      <c r="BH353" s="84"/>
      <c r="BI353" s="84"/>
      <c r="BJ353" s="84"/>
      <c r="BK353" s="84"/>
      <c r="BL353" s="84"/>
      <c r="BM353" s="84"/>
      <c r="BN353" s="84"/>
      <c r="BO353" s="84"/>
      <c r="BP353" s="84"/>
      <c r="BQ353" s="84"/>
      <c r="BR353" s="84"/>
      <c r="BS353" s="84"/>
      <c r="BT353" s="84"/>
      <c r="BU353" s="132"/>
      <c r="BV353" s="133"/>
      <c r="BW353" s="132"/>
      <c r="BX353" s="134"/>
      <c r="BY353" s="132"/>
      <c r="BZ353" s="132"/>
      <c r="CA353" s="132"/>
      <c r="CB353" s="133"/>
      <c r="CC353" s="114" t="str">
        <f t="shared" si="1"/>
        <v>$ 9,312,000</v>
      </c>
      <c r="CD353" s="115" t="str">
        <f t="shared" si="37"/>
        <v>63</v>
      </c>
      <c r="CE353" s="84"/>
      <c r="CF353" s="101">
        <v>44561.0</v>
      </c>
      <c r="CG353" s="130" t="s">
        <v>136</v>
      </c>
      <c r="CH353" s="103" t="s">
        <v>448</v>
      </c>
      <c r="CI353" s="118" t="s">
        <v>3043</v>
      </c>
      <c r="CJ353" s="84"/>
      <c r="CK353" s="84"/>
      <c r="CL353" s="212">
        <v>44496.0</v>
      </c>
      <c r="CM353" s="102">
        <v>44497.0</v>
      </c>
      <c r="CN353" s="119" t="s">
        <v>4114</v>
      </c>
      <c r="CO353" s="120" t="s">
        <v>4115</v>
      </c>
      <c r="CP353" s="121" t="s">
        <v>608</v>
      </c>
      <c r="CQ353" s="84"/>
      <c r="CR353" s="84"/>
      <c r="CS353" s="84"/>
      <c r="CT353" s="84"/>
      <c r="CU353" s="84"/>
      <c r="CV353" s="84"/>
      <c r="CW353" s="84"/>
      <c r="CX353" s="84"/>
      <c r="CY353" s="123" t="s">
        <v>175</v>
      </c>
      <c r="CZ353" s="103" t="s">
        <v>143</v>
      </c>
      <c r="DA353" s="103" t="s">
        <v>205</v>
      </c>
      <c r="DB353" s="103"/>
      <c r="DC353" s="123" t="s">
        <v>146</v>
      </c>
      <c r="DD353" s="84"/>
      <c r="DE353" s="84"/>
      <c r="DF353" s="84"/>
      <c r="DG353" s="84"/>
      <c r="DH353" s="52"/>
      <c r="DI353" s="52"/>
      <c r="DJ353" s="52"/>
      <c r="DK353" s="52"/>
      <c r="DL353" s="52"/>
      <c r="DM353" s="52"/>
    </row>
    <row r="354" ht="25.5" customHeight="1">
      <c r="A354" s="124">
        <v>352.0</v>
      </c>
      <c r="B354" s="86" t="s">
        <v>120</v>
      </c>
      <c r="C354" s="94" t="s">
        <v>4116</v>
      </c>
      <c r="D354" s="88" t="s">
        <v>4117</v>
      </c>
      <c r="E354" s="89" t="s">
        <v>123</v>
      </c>
      <c r="F354" s="89" t="s">
        <v>124</v>
      </c>
      <c r="G354" s="185">
        <v>1.026276404E9</v>
      </c>
      <c r="H354" s="185">
        <v>2.0</v>
      </c>
      <c r="I354" s="89" t="s">
        <v>125</v>
      </c>
      <c r="J354" s="91">
        <v>33503.0</v>
      </c>
      <c r="K354" s="89">
        <v>22.0</v>
      </c>
      <c r="L354" s="89">
        <v>9.0</v>
      </c>
      <c r="M354" s="89">
        <v>1991.0</v>
      </c>
      <c r="N354" s="127" t="s">
        <v>4118</v>
      </c>
      <c r="O354" s="94" t="s">
        <v>4119</v>
      </c>
      <c r="P354" s="103" t="s">
        <v>127</v>
      </c>
      <c r="Q354" s="94">
        <v>3.222564248E9</v>
      </c>
      <c r="R354" s="176" t="s">
        <v>4120</v>
      </c>
      <c r="S354" s="176" t="s">
        <v>4120</v>
      </c>
      <c r="T354" s="89" t="s">
        <v>155</v>
      </c>
      <c r="U354" s="94" t="s">
        <v>184</v>
      </c>
      <c r="V354" s="128" t="s">
        <v>157</v>
      </c>
      <c r="W354" s="89">
        <v>3.0</v>
      </c>
      <c r="X354" s="94" t="s">
        <v>741</v>
      </c>
      <c r="Y354" s="94" t="s">
        <v>741</v>
      </c>
      <c r="Z354" s="130" t="s">
        <v>1618</v>
      </c>
      <c r="AA354" s="94" t="s">
        <v>4121</v>
      </c>
      <c r="AB354" s="94" t="s">
        <v>130</v>
      </c>
      <c r="AC354" s="130" t="s">
        <v>161</v>
      </c>
      <c r="AD354" s="94" t="s">
        <v>4122</v>
      </c>
      <c r="AE354" s="95" t="s">
        <v>3193</v>
      </c>
      <c r="AF354" s="204" t="s">
        <v>3194</v>
      </c>
      <c r="AG354" s="143">
        <v>702.0</v>
      </c>
      <c r="AH354" s="199">
        <v>3.24E7</v>
      </c>
      <c r="AI354" s="201">
        <v>44489.0</v>
      </c>
      <c r="AJ354" s="100">
        <v>62261.0</v>
      </c>
      <c r="AK354" s="212">
        <v>44496.0</v>
      </c>
      <c r="AL354" s="102">
        <v>44498.0</v>
      </c>
      <c r="AM354" s="101">
        <v>44561.0</v>
      </c>
      <c r="AN354" s="154">
        <v>2.0</v>
      </c>
      <c r="AO354" s="94">
        <v>3.0</v>
      </c>
      <c r="AP354" s="103">
        <v>63.0</v>
      </c>
      <c r="AQ354" s="94" t="s">
        <v>4123</v>
      </c>
      <c r="AR354" s="105">
        <v>3780000.0</v>
      </c>
      <c r="AS354" s="105">
        <v>1800000.0</v>
      </c>
      <c r="AT354" s="106">
        <v>983.0</v>
      </c>
      <c r="AU354" s="105">
        <v>3840000.0</v>
      </c>
      <c r="AV354" s="183">
        <v>44497.0</v>
      </c>
      <c r="AW354" s="108" t="s">
        <v>4124</v>
      </c>
      <c r="AX354" s="84"/>
      <c r="AY354" s="84"/>
      <c r="AZ354" s="84"/>
      <c r="BA354" s="84"/>
      <c r="BB354" s="84"/>
      <c r="BC354" s="84"/>
      <c r="BD354" s="84"/>
      <c r="BE354" s="84"/>
      <c r="BF354" s="84"/>
      <c r="BG354" s="84"/>
      <c r="BH354" s="84"/>
      <c r="BI354" s="84"/>
      <c r="BJ354" s="84"/>
      <c r="BK354" s="84"/>
      <c r="BL354" s="84"/>
      <c r="BM354" s="84"/>
      <c r="BN354" s="84"/>
      <c r="BO354" s="84"/>
      <c r="BP354" s="84"/>
      <c r="BQ354" s="84"/>
      <c r="BR354" s="84"/>
      <c r="BS354" s="84"/>
      <c r="BT354" s="84"/>
      <c r="BU354" s="132"/>
      <c r="BV354" s="133"/>
      <c r="BW354" s="132"/>
      <c r="BX354" s="134"/>
      <c r="BY354" s="132"/>
      <c r="BZ354" s="132"/>
      <c r="CA354" s="132"/>
      <c r="CB354" s="133"/>
      <c r="CC354" s="114" t="str">
        <f t="shared" si="1"/>
        <v>$ 3,780,000</v>
      </c>
      <c r="CD354" s="115" t="str">
        <f t="shared" si="37"/>
        <v>57</v>
      </c>
      <c r="CE354" s="84"/>
      <c r="CF354" s="101">
        <v>44561.0</v>
      </c>
      <c r="CG354" s="130" t="s">
        <v>136</v>
      </c>
      <c r="CH354" s="103" t="s">
        <v>1618</v>
      </c>
      <c r="CI354" s="117" t="s">
        <v>3196</v>
      </c>
      <c r="CJ354" s="84"/>
      <c r="CK354" s="84"/>
      <c r="CL354" s="212">
        <v>44496.0</v>
      </c>
      <c r="CM354" s="102">
        <v>44498.0</v>
      </c>
      <c r="CN354" s="119" t="s">
        <v>4125</v>
      </c>
      <c r="CO354" s="120" t="s">
        <v>4126</v>
      </c>
      <c r="CP354" s="121" t="s">
        <v>420</v>
      </c>
      <c r="CQ354" s="84"/>
      <c r="CR354" s="84"/>
      <c r="CS354" s="84"/>
      <c r="CT354" s="84"/>
      <c r="CU354" s="84"/>
      <c r="CV354" s="84"/>
      <c r="CW354" s="84"/>
      <c r="CX354" s="84"/>
      <c r="CY354" s="123" t="s">
        <v>175</v>
      </c>
      <c r="CZ354" s="103" t="s">
        <v>143</v>
      </c>
      <c r="DA354" s="103" t="s">
        <v>205</v>
      </c>
      <c r="DB354" s="103"/>
      <c r="DC354" s="123" t="s">
        <v>146</v>
      </c>
      <c r="DD354" s="84"/>
      <c r="DE354" s="84"/>
      <c r="DF354" s="84"/>
      <c r="DG354" s="84"/>
      <c r="DH354" s="52"/>
      <c r="DI354" s="52"/>
      <c r="DJ354" s="52"/>
      <c r="DK354" s="52"/>
      <c r="DL354" s="52"/>
      <c r="DM354" s="52"/>
    </row>
    <row r="355" ht="25.5" customHeight="1">
      <c r="A355" s="124">
        <v>353.0</v>
      </c>
      <c r="B355" s="86" t="s">
        <v>120</v>
      </c>
      <c r="C355" s="94" t="s">
        <v>4127</v>
      </c>
      <c r="D355" s="88" t="s">
        <v>4128</v>
      </c>
      <c r="E355" s="89" t="s">
        <v>123</v>
      </c>
      <c r="F355" s="89" t="s">
        <v>124</v>
      </c>
      <c r="G355" s="185">
        <v>1.022930131E9</v>
      </c>
      <c r="H355" s="185">
        <v>8.0</v>
      </c>
      <c r="I355" s="89" t="s">
        <v>125</v>
      </c>
      <c r="J355" s="91">
        <v>31737.0</v>
      </c>
      <c r="K355" s="89">
        <v>21.0</v>
      </c>
      <c r="L355" s="89">
        <v>11.0</v>
      </c>
      <c r="M355" s="89">
        <v>1986.0</v>
      </c>
      <c r="N355" s="127" t="s">
        <v>198</v>
      </c>
      <c r="O355" s="94" t="s">
        <v>4129</v>
      </c>
      <c r="P355" s="103" t="s">
        <v>127</v>
      </c>
      <c r="Q355" s="94">
        <v>3.118867913E9</v>
      </c>
      <c r="R355" s="176" t="s">
        <v>4130</v>
      </c>
      <c r="S355" s="176" t="s">
        <v>4130</v>
      </c>
      <c r="T355" s="89" t="s">
        <v>803</v>
      </c>
      <c r="U355" s="94" t="s">
        <v>184</v>
      </c>
      <c r="V355" s="128" t="s">
        <v>157</v>
      </c>
      <c r="W355" s="89">
        <v>3.0</v>
      </c>
      <c r="X355" s="94" t="s">
        <v>741</v>
      </c>
      <c r="Y355" s="94" t="s">
        <v>741</v>
      </c>
      <c r="Z355" s="130" t="s">
        <v>1618</v>
      </c>
      <c r="AA355" s="94" t="s">
        <v>4131</v>
      </c>
      <c r="AB355" s="94" t="s">
        <v>130</v>
      </c>
      <c r="AC355" s="130" t="s">
        <v>161</v>
      </c>
      <c r="AD355" s="94" t="s">
        <v>4132</v>
      </c>
      <c r="AE355" s="95" t="s">
        <v>3193</v>
      </c>
      <c r="AF355" s="204" t="s">
        <v>3194</v>
      </c>
      <c r="AG355" s="143">
        <v>702.0</v>
      </c>
      <c r="AH355" s="199">
        <v>3.24E7</v>
      </c>
      <c r="AI355" s="201">
        <v>44489.0</v>
      </c>
      <c r="AJ355" s="100">
        <v>62261.0</v>
      </c>
      <c r="AK355" s="212">
        <v>44498.0</v>
      </c>
      <c r="AL355" s="102">
        <v>44504.0</v>
      </c>
      <c r="AM355" s="101">
        <v>44500.0</v>
      </c>
      <c r="AN355" s="154">
        <v>1.0</v>
      </c>
      <c r="AO355" s="94">
        <v>27.0</v>
      </c>
      <c r="AP355" s="103">
        <v>57.0</v>
      </c>
      <c r="AQ355" s="94" t="s">
        <v>4133</v>
      </c>
      <c r="AR355" s="105">
        <v>3420000.0</v>
      </c>
      <c r="AS355" s="105">
        <v>1800000.0</v>
      </c>
      <c r="AT355" s="106">
        <v>985.0</v>
      </c>
      <c r="AU355" s="105">
        <v>3540000.0</v>
      </c>
      <c r="AV355" s="183">
        <v>44502.0</v>
      </c>
      <c r="AW355" s="108" t="s">
        <v>4134</v>
      </c>
      <c r="AX355" s="84"/>
      <c r="AY355" s="84"/>
      <c r="AZ355" s="84"/>
      <c r="BA355" s="84"/>
      <c r="BB355" s="84"/>
      <c r="BC355" s="84"/>
      <c r="BD355" s="84"/>
      <c r="BE355" s="84"/>
      <c r="BF355" s="84"/>
      <c r="BG355" s="84"/>
      <c r="BH355" s="84"/>
      <c r="BI355" s="84"/>
      <c r="BJ355" s="84"/>
      <c r="BK355" s="84"/>
      <c r="BL355" s="84"/>
      <c r="BM355" s="84"/>
      <c r="BN355" s="84"/>
      <c r="BO355" s="84"/>
      <c r="BP355" s="84"/>
      <c r="BQ355" s="84"/>
      <c r="BR355" s="84"/>
      <c r="BS355" s="84"/>
      <c r="BT355" s="84"/>
      <c r="BU355" s="132"/>
      <c r="BV355" s="133"/>
      <c r="BW355" s="132"/>
      <c r="BX355" s="134"/>
      <c r="BY355" s="132"/>
      <c r="BZ355" s="132"/>
      <c r="CA355" s="132"/>
      <c r="CB355" s="133"/>
      <c r="CC355" s="114" t="str">
        <f t="shared" si="1"/>
        <v>$ 3,420,000</v>
      </c>
      <c r="CD355" s="115" t="str">
        <f t="shared" si="37"/>
        <v>58</v>
      </c>
      <c r="CE355" s="84"/>
      <c r="CF355" s="101">
        <v>44500.0</v>
      </c>
      <c r="CG355" s="130" t="s">
        <v>136</v>
      </c>
      <c r="CH355" s="103" t="s">
        <v>1618</v>
      </c>
      <c r="CI355" s="117" t="s">
        <v>3196</v>
      </c>
      <c r="CJ355" s="84"/>
      <c r="CK355" s="84"/>
      <c r="CL355" s="212">
        <v>44498.0</v>
      </c>
      <c r="CM355" s="102">
        <v>44504.0</v>
      </c>
      <c r="CN355" s="119" t="s">
        <v>4135</v>
      </c>
      <c r="CO355" s="120" t="s">
        <v>4136</v>
      </c>
      <c r="CP355" s="121" t="s">
        <v>2321</v>
      </c>
      <c r="CQ355" s="84"/>
      <c r="CR355" s="84"/>
      <c r="CS355" s="84"/>
      <c r="CT355" s="84"/>
      <c r="CU355" s="84"/>
      <c r="CV355" s="84"/>
      <c r="CW355" s="84"/>
      <c r="CX355" s="84"/>
      <c r="CY355" s="123" t="s">
        <v>175</v>
      </c>
      <c r="CZ355" s="103" t="s">
        <v>143</v>
      </c>
      <c r="DA355" s="103" t="s">
        <v>205</v>
      </c>
      <c r="DB355" s="103"/>
      <c r="DC355" s="123" t="s">
        <v>146</v>
      </c>
      <c r="DD355" s="84"/>
      <c r="DE355" s="84"/>
      <c r="DF355" s="84"/>
      <c r="DG355" s="84"/>
      <c r="DH355" s="52"/>
      <c r="DI355" s="52"/>
      <c r="DJ355" s="52"/>
      <c r="DK355" s="52"/>
      <c r="DL355" s="52"/>
      <c r="DM355" s="52"/>
    </row>
    <row r="356" ht="25.5" customHeight="1">
      <c r="A356" s="124">
        <v>354.0</v>
      </c>
      <c r="B356" s="86" t="s">
        <v>120</v>
      </c>
      <c r="C356" s="94" t="s">
        <v>4137</v>
      </c>
      <c r="D356" s="88" t="s">
        <v>4138</v>
      </c>
      <c r="E356" s="89" t="s">
        <v>123</v>
      </c>
      <c r="F356" s="89" t="s">
        <v>124</v>
      </c>
      <c r="G356" s="185">
        <v>8.6046865E7</v>
      </c>
      <c r="H356" s="185">
        <v>5.0</v>
      </c>
      <c r="I356" s="89" t="s">
        <v>149</v>
      </c>
      <c r="J356" s="91">
        <v>27200.0</v>
      </c>
      <c r="K356" s="89">
        <v>20.0</v>
      </c>
      <c r="L356" s="89">
        <v>6.0</v>
      </c>
      <c r="M356" s="89">
        <v>1974.0</v>
      </c>
      <c r="N356" s="127" t="s">
        <v>4139</v>
      </c>
      <c r="O356" s="94" t="s">
        <v>4140</v>
      </c>
      <c r="P356" s="103" t="s">
        <v>127</v>
      </c>
      <c r="Q356" s="94">
        <v>3.142116113E9</v>
      </c>
      <c r="R356" s="176" t="s">
        <v>4141</v>
      </c>
      <c r="S356" s="176" t="s">
        <v>441</v>
      </c>
      <c r="T356" s="89" t="s">
        <v>3577</v>
      </c>
      <c r="U356" s="94" t="s">
        <v>272</v>
      </c>
      <c r="V356" s="128" t="s">
        <v>157</v>
      </c>
      <c r="W356" s="89">
        <v>4.0</v>
      </c>
      <c r="X356" s="87" t="s">
        <v>218</v>
      </c>
      <c r="Y356" s="117" t="s">
        <v>218</v>
      </c>
      <c r="Z356" s="130" t="s">
        <v>3800</v>
      </c>
      <c r="AA356" s="94" t="s">
        <v>4142</v>
      </c>
      <c r="AB356" s="94" t="s">
        <v>130</v>
      </c>
      <c r="AC356" s="130" t="s">
        <v>161</v>
      </c>
      <c r="AD356" s="94" t="s">
        <v>4143</v>
      </c>
      <c r="AE356" s="95" t="s">
        <v>163</v>
      </c>
      <c r="AF356" s="131" t="s">
        <v>164</v>
      </c>
      <c r="AG356" s="143">
        <v>683.0</v>
      </c>
      <c r="AH356" s="199">
        <v>7.5E7</v>
      </c>
      <c r="AI356" s="201">
        <v>44473.0</v>
      </c>
      <c r="AJ356" s="100">
        <v>62727.0</v>
      </c>
      <c r="AK356" s="212">
        <v>44498.0</v>
      </c>
      <c r="AL356" s="102">
        <v>44503.0</v>
      </c>
      <c r="AM356" s="101">
        <v>44561.0</v>
      </c>
      <c r="AN356" s="154">
        <v>1.0</v>
      </c>
      <c r="AO356" s="94">
        <v>28.0</v>
      </c>
      <c r="AP356" s="103">
        <v>58.0</v>
      </c>
      <c r="AQ356" s="94" t="s">
        <v>4144</v>
      </c>
      <c r="AR356" s="105">
        <v>4833333.0</v>
      </c>
      <c r="AS356" s="105">
        <v>2800000.0</v>
      </c>
      <c r="AT356" s="106">
        <v>986.0</v>
      </c>
      <c r="AU356" s="105">
        <v>4833333.0</v>
      </c>
      <c r="AV356" s="183">
        <v>44503.0</v>
      </c>
      <c r="AW356" s="108" t="s">
        <v>4145</v>
      </c>
      <c r="AX356" s="84"/>
      <c r="AY356" s="84"/>
      <c r="AZ356" s="84"/>
      <c r="BA356" s="84"/>
      <c r="BB356" s="84"/>
      <c r="BC356" s="84"/>
      <c r="BD356" s="84"/>
      <c r="BE356" s="84"/>
      <c r="BF356" s="84"/>
      <c r="BG356" s="84"/>
      <c r="BH356" s="84"/>
      <c r="BI356" s="84"/>
      <c r="BJ356" s="84"/>
      <c r="BK356" s="84"/>
      <c r="BL356" s="84"/>
      <c r="BM356" s="84"/>
      <c r="BN356" s="84"/>
      <c r="BO356" s="84"/>
      <c r="BP356" s="84"/>
      <c r="BQ356" s="84"/>
      <c r="BR356" s="84"/>
      <c r="BS356" s="84"/>
      <c r="BT356" s="84"/>
      <c r="BU356" s="132"/>
      <c r="BV356" s="133"/>
      <c r="BW356" s="132"/>
      <c r="BX356" s="134"/>
      <c r="BY356" s="132"/>
      <c r="BZ356" s="132"/>
      <c r="CA356" s="132"/>
      <c r="CB356" s="133"/>
      <c r="CC356" s="114" t="str">
        <f t="shared" si="1"/>
        <v>$ 4,833,333</v>
      </c>
      <c r="CD356" s="115" t="str">
        <f t="shared" si="37"/>
        <v>59</v>
      </c>
      <c r="CE356" s="84"/>
      <c r="CF356" s="101">
        <v>44561.0</v>
      </c>
      <c r="CG356" s="117" t="s">
        <v>136</v>
      </c>
      <c r="CH356" s="103" t="s">
        <v>3800</v>
      </c>
      <c r="CI356" s="118" t="s">
        <v>3878</v>
      </c>
      <c r="CJ356" s="84"/>
      <c r="CK356" s="84"/>
      <c r="CL356" s="212">
        <v>44498.0</v>
      </c>
      <c r="CM356" s="102">
        <v>44503.0</v>
      </c>
      <c r="CN356" s="119" t="s">
        <v>4146</v>
      </c>
      <c r="CO356" s="120" t="s">
        <v>4147</v>
      </c>
      <c r="CP356" s="121" t="s">
        <v>2321</v>
      </c>
      <c r="CQ356" s="84"/>
      <c r="CR356" s="84"/>
      <c r="CS356" s="84"/>
      <c r="CT356" s="84"/>
      <c r="CU356" s="84"/>
      <c r="CV356" s="84"/>
      <c r="CW356" s="84"/>
      <c r="CX356" s="84"/>
      <c r="CY356" s="123" t="s">
        <v>175</v>
      </c>
      <c r="CZ356" s="103" t="s">
        <v>143</v>
      </c>
      <c r="DA356" s="103" t="s">
        <v>205</v>
      </c>
      <c r="DB356" s="103"/>
      <c r="DC356" s="123" t="s">
        <v>146</v>
      </c>
      <c r="DD356" s="84"/>
      <c r="DE356" s="84"/>
      <c r="DF356" s="84"/>
      <c r="DG356" s="84"/>
      <c r="DH356" s="52"/>
      <c r="DI356" s="52"/>
      <c r="DJ356" s="52"/>
      <c r="DK356" s="52"/>
      <c r="DL356" s="52"/>
      <c r="DM356" s="52"/>
    </row>
    <row r="357" ht="25.5" customHeight="1">
      <c r="A357" s="124">
        <v>355.0</v>
      </c>
      <c r="B357" s="86" t="s">
        <v>120</v>
      </c>
      <c r="C357" s="94" t="s">
        <v>4148</v>
      </c>
      <c r="D357" s="88" t="s">
        <v>4149</v>
      </c>
      <c r="E357" s="89" t="s">
        <v>123</v>
      </c>
      <c r="F357" s="89" t="s">
        <v>124</v>
      </c>
      <c r="G357" s="185">
        <v>5.2312223E7</v>
      </c>
      <c r="H357" s="185">
        <v>4.0</v>
      </c>
      <c r="I357" s="89" t="s">
        <v>125</v>
      </c>
      <c r="J357" s="91">
        <v>27192.0</v>
      </c>
      <c r="K357" s="89">
        <v>12.0</v>
      </c>
      <c r="L357" s="89">
        <v>6.0</v>
      </c>
      <c r="M357" s="89">
        <v>1974.0</v>
      </c>
      <c r="N357" s="127" t="s">
        <v>4150</v>
      </c>
      <c r="O357" s="94" t="s">
        <v>4151</v>
      </c>
      <c r="P357" s="103" t="s">
        <v>180</v>
      </c>
      <c r="Q357" s="94">
        <v>3.187660938E9</v>
      </c>
      <c r="R357" s="176" t="s">
        <v>4152</v>
      </c>
      <c r="S357" s="176" t="s">
        <v>4152</v>
      </c>
      <c r="T357" s="89" t="s">
        <v>3577</v>
      </c>
      <c r="U357" s="94" t="s">
        <v>156</v>
      </c>
      <c r="V357" s="128" t="s">
        <v>157</v>
      </c>
      <c r="W357" s="89">
        <v>4.0</v>
      </c>
      <c r="X357" s="94" t="s">
        <v>741</v>
      </c>
      <c r="Y357" s="94" t="s">
        <v>741</v>
      </c>
      <c r="Z357" s="130" t="s">
        <v>3800</v>
      </c>
      <c r="AA357" s="94" t="s">
        <v>4153</v>
      </c>
      <c r="AB357" s="94" t="s">
        <v>130</v>
      </c>
      <c r="AC357" s="130" t="s">
        <v>161</v>
      </c>
      <c r="AD357" s="94" t="s">
        <v>3931</v>
      </c>
      <c r="AE357" s="95" t="s">
        <v>163</v>
      </c>
      <c r="AF357" s="131" t="s">
        <v>164</v>
      </c>
      <c r="AG357" s="143">
        <v>683.0</v>
      </c>
      <c r="AH357" s="199">
        <v>7.5E7</v>
      </c>
      <c r="AI357" s="201">
        <v>44473.0</v>
      </c>
      <c r="AJ357" s="100">
        <v>62727.0</v>
      </c>
      <c r="AK357" s="212">
        <v>44498.0</v>
      </c>
      <c r="AL357" s="102">
        <v>44502.0</v>
      </c>
      <c r="AM357" s="101">
        <v>44561.0</v>
      </c>
      <c r="AN357" s="154">
        <v>1.0</v>
      </c>
      <c r="AO357" s="94">
        <v>29.0</v>
      </c>
      <c r="AP357" s="103">
        <v>59.0</v>
      </c>
      <c r="AQ357" s="94" t="s">
        <v>3122</v>
      </c>
      <c r="AR357" s="105">
        <v>4916667.0</v>
      </c>
      <c r="AS357" s="105">
        <v>2500000.0</v>
      </c>
      <c r="AT357" s="106">
        <v>984.0</v>
      </c>
      <c r="AU357" s="105">
        <v>4916667.0</v>
      </c>
      <c r="AV357" s="183">
        <v>44498.0</v>
      </c>
      <c r="AW357" s="108" t="s">
        <v>4154</v>
      </c>
      <c r="AX357" s="84"/>
      <c r="AY357" s="84"/>
      <c r="AZ357" s="84"/>
      <c r="BA357" s="84"/>
      <c r="BB357" s="84"/>
      <c r="BC357" s="84"/>
      <c r="BD357" s="84"/>
      <c r="BE357" s="84"/>
      <c r="BF357" s="84"/>
      <c r="BG357" s="84"/>
      <c r="BH357" s="84"/>
      <c r="BI357" s="84"/>
      <c r="BJ357" s="84"/>
      <c r="BK357" s="84"/>
      <c r="BL357" s="84"/>
      <c r="BM357" s="84"/>
      <c r="BN357" s="84"/>
      <c r="BO357" s="84"/>
      <c r="BP357" s="84"/>
      <c r="BQ357" s="84"/>
      <c r="BR357" s="84"/>
      <c r="BS357" s="84"/>
      <c r="BT357" s="84"/>
      <c r="BU357" s="216"/>
      <c r="BV357" s="216"/>
      <c r="BW357" s="216"/>
      <c r="BX357" s="216"/>
      <c r="BY357" s="216"/>
      <c r="BZ357" s="216"/>
      <c r="CA357" s="216"/>
      <c r="CB357" s="216"/>
      <c r="CC357" s="114" t="str">
        <f t="shared" si="1"/>
        <v>$ 4,916,667</v>
      </c>
      <c r="CD357" s="115" t="str">
        <f t="shared" si="37"/>
        <v>58</v>
      </c>
      <c r="CE357" s="84"/>
      <c r="CF357" s="101">
        <v>44561.0</v>
      </c>
      <c r="CG357" s="117" t="s">
        <v>136</v>
      </c>
      <c r="CH357" s="103" t="s">
        <v>3800</v>
      </c>
      <c r="CI357" s="118" t="s">
        <v>3878</v>
      </c>
      <c r="CJ357" s="84"/>
      <c r="CK357" s="84"/>
      <c r="CL357" s="212">
        <v>44498.0</v>
      </c>
      <c r="CM357" s="102">
        <v>44502.0</v>
      </c>
      <c r="CN357" s="119" t="s">
        <v>4155</v>
      </c>
      <c r="CO357" s="120" t="s">
        <v>4156</v>
      </c>
      <c r="CP357" s="121" t="s">
        <v>4157</v>
      </c>
      <c r="CQ357" s="84"/>
      <c r="CR357" s="84"/>
      <c r="CS357" s="84"/>
      <c r="CT357" s="84"/>
      <c r="CU357" s="84"/>
      <c r="CV357" s="84"/>
      <c r="CW357" s="84"/>
      <c r="CX357" s="84"/>
      <c r="CY357" s="123" t="s">
        <v>175</v>
      </c>
      <c r="CZ357" s="103" t="s">
        <v>143</v>
      </c>
      <c r="DA357" s="103" t="s">
        <v>205</v>
      </c>
      <c r="DB357" s="103"/>
      <c r="DC357" s="123" t="s">
        <v>146</v>
      </c>
      <c r="DD357" s="84"/>
      <c r="DE357" s="84"/>
      <c r="DF357" s="84"/>
      <c r="DG357" s="84"/>
      <c r="DH357" s="52"/>
      <c r="DI357" s="52"/>
      <c r="DJ357" s="52"/>
      <c r="DK357" s="52"/>
      <c r="DL357" s="52"/>
      <c r="DM357" s="52"/>
    </row>
    <row r="358" ht="25.5" customHeight="1">
      <c r="A358" s="124">
        <v>356.0</v>
      </c>
      <c r="B358" s="86" t="s">
        <v>120</v>
      </c>
      <c r="C358" s="94" t="s">
        <v>4158</v>
      </c>
      <c r="D358" s="88" t="s">
        <v>4159</v>
      </c>
      <c r="E358" s="89" t="s">
        <v>123</v>
      </c>
      <c r="F358" s="89" t="s">
        <v>124</v>
      </c>
      <c r="G358" s="185">
        <v>1.023923791E9</v>
      </c>
      <c r="H358" s="185">
        <v>3.0</v>
      </c>
      <c r="I358" s="89" t="s">
        <v>125</v>
      </c>
      <c r="J358" s="91">
        <v>34057.0</v>
      </c>
      <c r="K358" s="89">
        <v>29.0</v>
      </c>
      <c r="L358" s="89">
        <v>3.0</v>
      </c>
      <c r="M358" s="89">
        <v>1993.0</v>
      </c>
      <c r="N358" s="127" t="s">
        <v>198</v>
      </c>
      <c r="O358" s="94" t="s">
        <v>4160</v>
      </c>
      <c r="P358" s="92" t="s">
        <v>1026</v>
      </c>
      <c r="Q358" s="94">
        <v>3.102148372E9</v>
      </c>
      <c r="R358" s="176" t="s">
        <v>4161</v>
      </c>
      <c r="S358" s="176" t="s">
        <v>4162</v>
      </c>
      <c r="T358" s="89" t="s">
        <v>183</v>
      </c>
      <c r="U358" s="94" t="s">
        <v>184</v>
      </c>
      <c r="V358" s="128" t="s">
        <v>157</v>
      </c>
      <c r="W358" s="89">
        <v>5.0</v>
      </c>
      <c r="X358" s="87" t="s">
        <v>158</v>
      </c>
      <c r="Y358" s="130" t="s">
        <v>300</v>
      </c>
      <c r="Z358" s="130" t="s">
        <v>1383</v>
      </c>
      <c r="AA358" s="94" t="s">
        <v>4163</v>
      </c>
      <c r="AB358" s="94" t="s">
        <v>130</v>
      </c>
      <c r="AC358" s="130" t="s">
        <v>161</v>
      </c>
      <c r="AD358" s="94" t="s">
        <v>3682</v>
      </c>
      <c r="AE358" s="95" t="s">
        <v>286</v>
      </c>
      <c r="AF358" s="131" t="s">
        <v>164</v>
      </c>
      <c r="AG358" s="143">
        <v>701.0</v>
      </c>
      <c r="AH358" s="199">
        <v>1.2222E7</v>
      </c>
      <c r="AI358" s="201">
        <v>44481.0</v>
      </c>
      <c r="AJ358" s="100">
        <v>62506.0</v>
      </c>
      <c r="AK358" s="212">
        <v>44502.0</v>
      </c>
      <c r="AL358" s="102">
        <v>44503.0</v>
      </c>
      <c r="AM358" s="101">
        <v>44561.0</v>
      </c>
      <c r="AN358" s="154">
        <v>1.0</v>
      </c>
      <c r="AO358" s="94">
        <v>28.0</v>
      </c>
      <c r="AP358" s="103">
        <v>58.0</v>
      </c>
      <c r="AQ358" s="94" t="s">
        <v>4144</v>
      </c>
      <c r="AR358" s="105">
        <v>8439000.0</v>
      </c>
      <c r="AS358" s="105">
        <v>4365000.0</v>
      </c>
      <c r="AT358" s="106">
        <v>988.0</v>
      </c>
      <c r="AU358" s="105">
        <v>8439000.0</v>
      </c>
      <c r="AV358" s="183">
        <v>44503.0</v>
      </c>
      <c r="AW358" s="108" t="s">
        <v>4164</v>
      </c>
      <c r="AX358" s="84"/>
      <c r="AY358" s="84"/>
      <c r="AZ358" s="84"/>
      <c r="BA358" s="84"/>
      <c r="BB358" s="84"/>
      <c r="BC358" s="84"/>
      <c r="BD358" s="84"/>
      <c r="BE358" s="84"/>
      <c r="BF358" s="84"/>
      <c r="BG358" s="84"/>
      <c r="BH358" s="84"/>
      <c r="BI358" s="84"/>
      <c r="BJ358" s="84"/>
      <c r="BK358" s="84"/>
      <c r="BL358" s="84"/>
      <c r="BM358" s="84"/>
      <c r="BN358" s="84"/>
      <c r="BO358" s="84"/>
      <c r="BP358" s="84"/>
      <c r="BQ358" s="84"/>
      <c r="BR358" s="84"/>
      <c r="BS358" s="84"/>
      <c r="BT358" s="84"/>
      <c r="BU358" s="132"/>
      <c r="BV358" s="133"/>
      <c r="BW358" s="132"/>
      <c r="BX358" s="134"/>
      <c r="BY358" s="132"/>
      <c r="BZ358" s="132"/>
      <c r="CA358" s="132"/>
      <c r="CB358" s="133"/>
      <c r="CC358" s="114" t="str">
        <f t="shared" si="1"/>
        <v>$ 8,439,000</v>
      </c>
      <c r="CD358" s="115" t="str">
        <f t="shared" si="37"/>
        <v>56</v>
      </c>
      <c r="CE358" s="84"/>
      <c r="CF358" s="101">
        <v>44561.0</v>
      </c>
      <c r="CG358" s="130" t="s">
        <v>136</v>
      </c>
      <c r="CH358" s="103" t="s">
        <v>1388</v>
      </c>
      <c r="CI358" s="118" t="s">
        <v>3722</v>
      </c>
      <c r="CJ358" s="84"/>
      <c r="CK358" s="84"/>
      <c r="CL358" s="212">
        <v>44502.0</v>
      </c>
      <c r="CM358" s="102">
        <v>44503.0</v>
      </c>
      <c r="CN358" s="119" t="s">
        <v>4165</v>
      </c>
      <c r="CO358" s="120" t="s">
        <v>4166</v>
      </c>
      <c r="CP358" s="121" t="s">
        <v>4157</v>
      </c>
      <c r="CQ358" s="84"/>
      <c r="CR358" s="84"/>
      <c r="CS358" s="84"/>
      <c r="CT358" s="84"/>
      <c r="CU358" s="84"/>
      <c r="CV358" s="84"/>
      <c r="CW358" s="84"/>
      <c r="CX358" s="84"/>
      <c r="CY358" s="123" t="s">
        <v>175</v>
      </c>
      <c r="CZ358" s="103" t="s">
        <v>143</v>
      </c>
      <c r="DA358" s="103" t="s">
        <v>205</v>
      </c>
      <c r="DB358" s="103"/>
      <c r="DC358" s="123" t="s">
        <v>146</v>
      </c>
      <c r="DD358" s="84"/>
      <c r="DE358" s="84"/>
      <c r="DF358" s="84"/>
      <c r="DG358" s="84"/>
      <c r="DH358" s="52"/>
      <c r="DI358" s="52"/>
      <c r="DJ358" s="52"/>
      <c r="DK358" s="52"/>
      <c r="DL358" s="52"/>
      <c r="DM358" s="52"/>
    </row>
    <row r="359" ht="25.5" customHeight="1">
      <c r="A359" s="124">
        <v>357.0</v>
      </c>
      <c r="B359" s="86" t="s">
        <v>120</v>
      </c>
      <c r="C359" s="94" t="s">
        <v>4167</v>
      </c>
      <c r="D359" s="88" t="s">
        <v>4168</v>
      </c>
      <c r="E359" s="89" t="s">
        <v>123</v>
      </c>
      <c r="F359" s="89" t="s">
        <v>124</v>
      </c>
      <c r="G359" s="185">
        <v>3.9789514E7</v>
      </c>
      <c r="H359" s="185">
        <v>2.0</v>
      </c>
      <c r="I359" s="89" t="s">
        <v>125</v>
      </c>
      <c r="J359" s="91">
        <v>24298.0</v>
      </c>
      <c r="K359" s="89">
        <v>10.0</v>
      </c>
      <c r="L359" s="89">
        <v>7.0</v>
      </c>
      <c r="M359" s="89">
        <v>1966.0</v>
      </c>
      <c r="N359" s="154" t="s">
        <v>4169</v>
      </c>
      <c r="O359" s="94" t="s">
        <v>4170</v>
      </c>
      <c r="P359" s="103" t="s">
        <v>127</v>
      </c>
      <c r="Q359" s="94">
        <v>3.127303701E9</v>
      </c>
      <c r="R359" s="176" t="s">
        <v>4171</v>
      </c>
      <c r="S359" s="176" t="s">
        <v>4171</v>
      </c>
      <c r="T359" s="89" t="s">
        <v>183</v>
      </c>
      <c r="U359" s="92" t="s">
        <v>1443</v>
      </c>
      <c r="V359" s="128" t="s">
        <v>157</v>
      </c>
      <c r="W359" s="89">
        <v>2.0</v>
      </c>
      <c r="X359" s="94" t="s">
        <v>741</v>
      </c>
      <c r="Y359" s="94" t="s">
        <v>741</v>
      </c>
      <c r="Z359" s="130" t="s">
        <v>479</v>
      </c>
      <c r="AA359" s="94" t="s">
        <v>4172</v>
      </c>
      <c r="AB359" s="94" t="s">
        <v>130</v>
      </c>
      <c r="AC359" s="130" t="s">
        <v>161</v>
      </c>
      <c r="AD359" s="94" t="s">
        <v>4173</v>
      </c>
      <c r="AE359" s="215" t="s">
        <v>4090</v>
      </c>
      <c r="AF359" s="204" t="s">
        <v>4091</v>
      </c>
      <c r="AG359" s="143">
        <v>681.0</v>
      </c>
      <c r="AH359" s="199">
        <v>2.0E7</v>
      </c>
      <c r="AI359" s="201">
        <v>44469.0</v>
      </c>
      <c r="AJ359" s="100">
        <v>61710.0</v>
      </c>
      <c r="AK359" s="212">
        <v>44502.0</v>
      </c>
      <c r="AL359" s="102">
        <v>44505.0</v>
      </c>
      <c r="AM359" s="101">
        <v>44500.0</v>
      </c>
      <c r="AN359" s="154">
        <v>1.0</v>
      </c>
      <c r="AO359" s="94">
        <v>26.0</v>
      </c>
      <c r="AP359" s="103">
        <v>56.0</v>
      </c>
      <c r="AQ359" s="94" t="s">
        <v>4174</v>
      </c>
      <c r="AR359" s="105">
        <v>4666667.0</v>
      </c>
      <c r="AS359" s="105">
        <v>2500000.0</v>
      </c>
      <c r="AT359" s="106">
        <v>991.0</v>
      </c>
      <c r="AU359" s="105">
        <v>4750000.0</v>
      </c>
      <c r="AV359" s="183">
        <v>44505.0</v>
      </c>
      <c r="AW359" s="108" t="s">
        <v>4175</v>
      </c>
      <c r="AX359" s="84"/>
      <c r="AY359" s="84"/>
      <c r="AZ359" s="84"/>
      <c r="BA359" s="84"/>
      <c r="BB359" s="84"/>
      <c r="BC359" s="84"/>
      <c r="BD359" s="84"/>
      <c r="BE359" s="84"/>
      <c r="BF359" s="84"/>
      <c r="BG359" s="84"/>
      <c r="BH359" s="84"/>
      <c r="BI359" s="84"/>
      <c r="BJ359" s="84"/>
      <c r="BK359" s="84"/>
      <c r="BL359" s="84"/>
      <c r="BM359" s="84"/>
      <c r="BN359" s="84"/>
      <c r="BO359" s="84"/>
      <c r="BP359" s="84"/>
      <c r="BQ359" s="84"/>
      <c r="BR359" s="84"/>
      <c r="BS359" s="84"/>
      <c r="BT359" s="84"/>
      <c r="BU359" s="132" t="s">
        <v>168</v>
      </c>
      <c r="BV359" s="133">
        <v>44561.0</v>
      </c>
      <c r="BW359" s="132">
        <v>69268.0</v>
      </c>
      <c r="BX359" s="134">
        <v>833333.0</v>
      </c>
      <c r="BY359" s="132">
        <v>1086.0</v>
      </c>
      <c r="BZ359" s="132">
        <v>1263.0</v>
      </c>
      <c r="CA359" s="132">
        <v>10.0</v>
      </c>
      <c r="CB359" s="133">
        <v>44571.0</v>
      </c>
      <c r="CC359" s="114" t="str">
        <f t="shared" si="1"/>
        <v>$ 4,666,667</v>
      </c>
      <c r="CD359" s="115" t="str">
        <f t="shared" si="37"/>
        <v>68</v>
      </c>
      <c r="CE359" s="84"/>
      <c r="CF359" s="210">
        <v>44571.0</v>
      </c>
      <c r="CG359" s="130" t="s">
        <v>3394</v>
      </c>
      <c r="CH359" s="103" t="s">
        <v>479</v>
      </c>
      <c r="CI359" s="118" t="s">
        <v>4093</v>
      </c>
      <c r="CJ359" s="84"/>
      <c r="CK359" s="84"/>
      <c r="CL359" s="212">
        <v>44502.0</v>
      </c>
      <c r="CM359" s="102">
        <v>44505.0</v>
      </c>
      <c r="CN359" s="119" t="s">
        <v>4176</v>
      </c>
      <c r="CO359" s="120" t="s">
        <v>4177</v>
      </c>
      <c r="CP359" s="121" t="s">
        <v>420</v>
      </c>
      <c r="CQ359" s="84"/>
      <c r="CR359" s="84"/>
      <c r="CS359" s="84"/>
      <c r="CT359" s="84"/>
      <c r="CU359" s="84"/>
      <c r="CV359" s="84"/>
      <c r="CW359" s="84"/>
      <c r="CX359" s="84"/>
      <c r="CY359" s="123" t="s">
        <v>175</v>
      </c>
      <c r="CZ359" s="103" t="s">
        <v>143</v>
      </c>
      <c r="DA359" s="103" t="s">
        <v>205</v>
      </c>
      <c r="DB359" s="103"/>
      <c r="DC359" s="123" t="s">
        <v>146</v>
      </c>
      <c r="DD359" s="84"/>
      <c r="DE359" s="84"/>
      <c r="DF359" s="84"/>
      <c r="DG359" s="84"/>
      <c r="DH359" s="52"/>
      <c r="DI359" s="52"/>
      <c r="DJ359" s="52"/>
      <c r="DK359" s="52"/>
      <c r="DL359" s="52"/>
      <c r="DM359" s="52"/>
    </row>
    <row r="360" ht="25.5" customHeight="1">
      <c r="A360" s="124">
        <v>358.0</v>
      </c>
      <c r="B360" s="86" t="s">
        <v>120</v>
      </c>
      <c r="C360" s="94" t="s">
        <v>4178</v>
      </c>
      <c r="D360" s="88" t="s">
        <v>4179</v>
      </c>
      <c r="E360" s="89" t="s">
        <v>123</v>
      </c>
      <c r="F360" s="89" t="s">
        <v>124</v>
      </c>
      <c r="G360" s="185">
        <v>1.031132867E9</v>
      </c>
      <c r="H360" s="185">
        <v>9.0</v>
      </c>
      <c r="I360" s="89" t="s">
        <v>149</v>
      </c>
      <c r="J360" s="91">
        <v>33421.0</v>
      </c>
      <c r="K360" s="89">
        <v>2.0</v>
      </c>
      <c r="L360" s="89">
        <v>7.0</v>
      </c>
      <c r="M360" s="89">
        <v>1991.0</v>
      </c>
      <c r="N360" s="127" t="s">
        <v>198</v>
      </c>
      <c r="O360" s="94" t="s">
        <v>4180</v>
      </c>
      <c r="P360" s="103" t="s">
        <v>127</v>
      </c>
      <c r="Q360" s="94">
        <v>3.202010141E9</v>
      </c>
      <c r="R360" s="176" t="s">
        <v>4181</v>
      </c>
      <c r="S360" s="176" t="s">
        <v>4181</v>
      </c>
      <c r="T360" s="89" t="s">
        <v>803</v>
      </c>
      <c r="U360" s="94" t="s">
        <v>156</v>
      </c>
      <c r="V360" s="128" t="s">
        <v>157</v>
      </c>
      <c r="W360" s="89">
        <v>3.0</v>
      </c>
      <c r="X360" s="94" t="s">
        <v>741</v>
      </c>
      <c r="Y360" s="94" t="s">
        <v>741</v>
      </c>
      <c r="Z360" s="130" t="s">
        <v>1618</v>
      </c>
      <c r="AA360" s="94" t="s">
        <v>4182</v>
      </c>
      <c r="AB360" s="94" t="s">
        <v>130</v>
      </c>
      <c r="AC360" s="130" t="s">
        <v>161</v>
      </c>
      <c r="AD360" s="94" t="s">
        <v>4183</v>
      </c>
      <c r="AE360" s="95" t="s">
        <v>3193</v>
      </c>
      <c r="AF360" s="204" t="s">
        <v>3194</v>
      </c>
      <c r="AG360" s="143">
        <v>702.0</v>
      </c>
      <c r="AH360" s="199">
        <v>3.24E7</v>
      </c>
      <c r="AI360" s="201">
        <v>44489.0</v>
      </c>
      <c r="AJ360" s="100">
        <v>62261.0</v>
      </c>
      <c r="AK360" s="212">
        <v>44502.0</v>
      </c>
      <c r="AL360" s="102">
        <v>44503.0</v>
      </c>
      <c r="AM360" s="101">
        <v>44561.0</v>
      </c>
      <c r="AN360" s="154">
        <v>1.0</v>
      </c>
      <c r="AO360" s="94">
        <v>28.0</v>
      </c>
      <c r="AP360" s="103">
        <v>58.0</v>
      </c>
      <c r="AQ360" s="94" t="s">
        <v>4144</v>
      </c>
      <c r="AR360" s="105">
        <v>3480000.0</v>
      </c>
      <c r="AS360" s="105">
        <v>1800000.0</v>
      </c>
      <c r="AT360" s="106">
        <v>987.0</v>
      </c>
      <c r="AU360" s="105">
        <v>3480000.0</v>
      </c>
      <c r="AV360" s="183">
        <v>44503.0</v>
      </c>
      <c r="AW360" s="108" t="s">
        <v>4184</v>
      </c>
      <c r="AX360" s="84"/>
      <c r="AY360" s="84"/>
      <c r="AZ360" s="84"/>
      <c r="BA360" s="84"/>
      <c r="BB360" s="84"/>
      <c r="BC360" s="84"/>
      <c r="BD360" s="84"/>
      <c r="BE360" s="84"/>
      <c r="BF360" s="84"/>
      <c r="BG360" s="84"/>
      <c r="BH360" s="84"/>
      <c r="BI360" s="84"/>
      <c r="BJ360" s="84"/>
      <c r="BK360" s="84"/>
      <c r="BL360" s="84"/>
      <c r="BM360" s="84"/>
      <c r="BN360" s="84"/>
      <c r="BO360" s="84"/>
      <c r="BP360" s="84"/>
      <c r="BQ360" s="84"/>
      <c r="BR360" s="84"/>
      <c r="BS360" s="84"/>
      <c r="BT360" s="84"/>
      <c r="BU360" s="217"/>
      <c r="BV360" s="217"/>
      <c r="BW360" s="217"/>
      <c r="BX360" s="217"/>
      <c r="BY360" s="217"/>
      <c r="BZ360" s="217"/>
      <c r="CA360" s="217"/>
      <c r="CB360" s="217"/>
      <c r="CC360" s="114" t="str">
        <f t="shared" si="1"/>
        <v>$ 3,480,000</v>
      </c>
      <c r="CD360" s="115" t="str">
        <f t="shared" si="37"/>
        <v>56</v>
      </c>
      <c r="CE360" s="84"/>
      <c r="CF360" s="101">
        <v>44561.0</v>
      </c>
      <c r="CG360" s="130" t="s">
        <v>136</v>
      </c>
      <c r="CH360" s="103" t="s">
        <v>1618</v>
      </c>
      <c r="CI360" s="117" t="s">
        <v>3196</v>
      </c>
      <c r="CJ360" s="84"/>
      <c r="CK360" s="84"/>
      <c r="CL360" s="212">
        <v>44502.0</v>
      </c>
      <c r="CM360" s="102">
        <v>44503.0</v>
      </c>
      <c r="CN360" s="119" t="s">
        <v>4185</v>
      </c>
      <c r="CO360" s="120" t="s">
        <v>4186</v>
      </c>
      <c r="CP360" s="121" t="s">
        <v>294</v>
      </c>
      <c r="CQ360" s="84"/>
      <c r="CR360" s="84"/>
      <c r="CS360" s="84"/>
      <c r="CT360" s="84"/>
      <c r="CU360" s="84"/>
      <c r="CV360" s="84"/>
      <c r="CW360" s="84"/>
      <c r="CX360" s="84"/>
      <c r="CY360" s="123" t="s">
        <v>175</v>
      </c>
      <c r="CZ360" s="103" t="s">
        <v>143</v>
      </c>
      <c r="DA360" s="103" t="s">
        <v>205</v>
      </c>
      <c r="DB360" s="103"/>
      <c r="DC360" s="123" t="s">
        <v>146</v>
      </c>
      <c r="DD360" s="84"/>
      <c r="DE360" s="84"/>
      <c r="DF360" s="84"/>
      <c r="DG360" s="84"/>
      <c r="DH360" s="52"/>
      <c r="DI360" s="52"/>
      <c r="DJ360" s="52"/>
      <c r="DK360" s="52"/>
      <c r="DL360" s="52"/>
      <c r="DM360" s="52"/>
    </row>
    <row r="361" ht="25.5" customHeight="1">
      <c r="A361" s="124">
        <v>359.0</v>
      </c>
      <c r="B361" s="86" t="s">
        <v>120</v>
      </c>
      <c r="C361" s="94" t="s">
        <v>4187</v>
      </c>
      <c r="D361" s="88" t="s">
        <v>4188</v>
      </c>
      <c r="E361" s="89" t="s">
        <v>123</v>
      </c>
      <c r="F361" s="89" t="s">
        <v>124</v>
      </c>
      <c r="G361" s="185">
        <v>5.2159593E7</v>
      </c>
      <c r="H361" s="185">
        <v>9.0</v>
      </c>
      <c r="I361" s="89" t="s">
        <v>125</v>
      </c>
      <c r="J361" s="91">
        <v>27163.0</v>
      </c>
      <c r="K361" s="89">
        <v>14.0</v>
      </c>
      <c r="L361" s="89">
        <v>5.0</v>
      </c>
      <c r="M361" s="89">
        <v>1974.0</v>
      </c>
      <c r="N361" s="127" t="s">
        <v>4189</v>
      </c>
      <c r="O361" s="94" t="s">
        <v>4190</v>
      </c>
      <c r="P361" s="103" t="s">
        <v>127</v>
      </c>
      <c r="Q361" s="94">
        <v>3.145715847E9</v>
      </c>
      <c r="R361" s="176" t="s">
        <v>4191</v>
      </c>
      <c r="S361" s="176" t="s">
        <v>4191</v>
      </c>
      <c r="T361" s="89" t="s">
        <v>323</v>
      </c>
      <c r="U361" s="94" t="s">
        <v>156</v>
      </c>
      <c r="V361" s="128" t="s">
        <v>157</v>
      </c>
      <c r="W361" s="89">
        <v>2.0</v>
      </c>
      <c r="X361" s="94" t="s">
        <v>741</v>
      </c>
      <c r="Y361" s="94" t="s">
        <v>741</v>
      </c>
      <c r="Z361" s="130" t="s">
        <v>479</v>
      </c>
      <c r="AA361" s="94" t="s">
        <v>4192</v>
      </c>
      <c r="AB361" s="94" t="s">
        <v>130</v>
      </c>
      <c r="AC361" s="130" t="s">
        <v>161</v>
      </c>
      <c r="AD361" s="94" t="s">
        <v>4193</v>
      </c>
      <c r="AE361" s="215" t="s">
        <v>4090</v>
      </c>
      <c r="AF361" s="204" t="s">
        <v>4091</v>
      </c>
      <c r="AG361" s="143">
        <v>680.0</v>
      </c>
      <c r="AH361" s="199">
        <v>1.37376E7</v>
      </c>
      <c r="AI361" s="201">
        <v>44469.0</v>
      </c>
      <c r="AJ361" s="100">
        <v>62079.0</v>
      </c>
      <c r="AK361" s="212">
        <v>44503.0</v>
      </c>
      <c r="AL361" s="102">
        <v>44505.0</v>
      </c>
      <c r="AM361" s="101">
        <v>44561.0</v>
      </c>
      <c r="AN361" s="154">
        <v>1.0</v>
      </c>
      <c r="AO361" s="94">
        <v>26.0</v>
      </c>
      <c r="AP361" s="103">
        <v>56.0</v>
      </c>
      <c r="AQ361" s="94" t="s">
        <v>4174</v>
      </c>
      <c r="AR361" s="105">
        <v>3561600.0</v>
      </c>
      <c r="AS361" s="105">
        <v>1908000.0</v>
      </c>
      <c r="AT361" s="106">
        <v>990.0</v>
      </c>
      <c r="AU361" s="105">
        <v>3625200.0</v>
      </c>
      <c r="AV361" s="183">
        <v>44505.0</v>
      </c>
      <c r="AW361" s="108" t="s">
        <v>4194</v>
      </c>
      <c r="AX361" s="84"/>
      <c r="AY361" s="84"/>
      <c r="AZ361" s="84"/>
      <c r="BA361" s="84"/>
      <c r="BB361" s="84"/>
      <c r="BC361" s="84"/>
      <c r="BD361" s="84"/>
      <c r="BE361" s="84"/>
      <c r="BF361" s="84"/>
      <c r="BG361" s="84"/>
      <c r="BH361" s="84"/>
      <c r="BI361" s="84"/>
      <c r="BJ361" s="84"/>
      <c r="BK361" s="84"/>
      <c r="BL361" s="84"/>
      <c r="BM361" s="84"/>
      <c r="BN361" s="84"/>
      <c r="BO361" s="84"/>
      <c r="BP361" s="84"/>
      <c r="BQ361" s="84"/>
      <c r="BR361" s="84"/>
      <c r="BS361" s="84"/>
      <c r="BT361" s="84"/>
      <c r="BU361" s="217"/>
      <c r="BV361" s="217"/>
      <c r="BW361" s="217"/>
      <c r="BX361" s="217"/>
      <c r="BY361" s="217"/>
      <c r="BZ361" s="217"/>
      <c r="CA361" s="217"/>
      <c r="CB361" s="217"/>
      <c r="CC361" s="114" t="str">
        <f t="shared" si="1"/>
        <v>$ 3,561,600</v>
      </c>
      <c r="CD361" s="115" t="str">
        <f t="shared" si="37"/>
        <v>56</v>
      </c>
      <c r="CE361" s="84"/>
      <c r="CF361" s="101">
        <v>44561.0</v>
      </c>
      <c r="CG361" s="130" t="s">
        <v>136</v>
      </c>
      <c r="CH361" s="103" t="s">
        <v>479</v>
      </c>
      <c r="CI361" s="118" t="s">
        <v>4093</v>
      </c>
      <c r="CJ361" s="84"/>
      <c r="CK361" s="84"/>
      <c r="CL361" s="212">
        <v>44503.0</v>
      </c>
      <c r="CM361" s="102">
        <v>44505.0</v>
      </c>
      <c r="CN361" s="119" t="s">
        <v>4195</v>
      </c>
      <c r="CO361" s="120" t="s">
        <v>4196</v>
      </c>
      <c r="CP361" s="121" t="s">
        <v>294</v>
      </c>
      <c r="CQ361" s="84"/>
      <c r="CR361" s="84"/>
      <c r="CS361" s="84"/>
      <c r="CT361" s="84"/>
      <c r="CU361" s="84"/>
      <c r="CV361" s="84"/>
      <c r="CW361" s="84"/>
      <c r="CX361" s="84"/>
      <c r="CY361" s="123" t="s">
        <v>175</v>
      </c>
      <c r="CZ361" s="103" t="s">
        <v>143</v>
      </c>
      <c r="DA361" s="103" t="s">
        <v>205</v>
      </c>
      <c r="DB361" s="103"/>
      <c r="DC361" s="123" t="s">
        <v>146</v>
      </c>
      <c r="DD361" s="84"/>
      <c r="DE361" s="84"/>
      <c r="DF361" s="84"/>
      <c r="DG361" s="84"/>
      <c r="DH361" s="52"/>
      <c r="DI361" s="52"/>
      <c r="DJ361" s="52"/>
      <c r="DK361" s="52"/>
      <c r="DL361" s="52"/>
      <c r="DM361" s="52"/>
    </row>
    <row r="362" ht="25.5" customHeight="1">
      <c r="A362" s="124">
        <v>360.0</v>
      </c>
      <c r="B362" s="86" t="s">
        <v>120</v>
      </c>
      <c r="C362" s="94" t="s">
        <v>4197</v>
      </c>
      <c r="D362" s="88" t="s">
        <v>4198</v>
      </c>
      <c r="E362" s="89" t="s">
        <v>123</v>
      </c>
      <c r="F362" s="89" t="s">
        <v>124</v>
      </c>
      <c r="G362" s="185">
        <v>1.018406656E9</v>
      </c>
      <c r="H362" s="185">
        <v>1.0</v>
      </c>
      <c r="I362" s="89" t="s">
        <v>149</v>
      </c>
      <c r="J362" s="91">
        <v>31478.0</v>
      </c>
      <c r="K362" s="89">
        <v>7.0</v>
      </c>
      <c r="L362" s="89">
        <v>3.0</v>
      </c>
      <c r="M362" s="89">
        <v>1986.0</v>
      </c>
      <c r="N362" s="127" t="s">
        <v>198</v>
      </c>
      <c r="O362" s="94" t="s">
        <v>4199</v>
      </c>
      <c r="P362" s="103" t="s">
        <v>200</v>
      </c>
      <c r="Q362" s="94">
        <v>3.123859462E9</v>
      </c>
      <c r="R362" s="176" t="s">
        <v>4200</v>
      </c>
      <c r="S362" s="176" t="s">
        <v>441</v>
      </c>
      <c r="T362" s="89" t="s">
        <v>155</v>
      </c>
      <c r="U362" s="94" t="s">
        <v>4201</v>
      </c>
      <c r="V362" s="128" t="s">
        <v>157</v>
      </c>
      <c r="W362" s="89">
        <v>1.0</v>
      </c>
      <c r="X362" s="87" t="s">
        <v>158</v>
      </c>
      <c r="Y362" s="129" t="s">
        <v>204</v>
      </c>
      <c r="Z362" s="130" t="s">
        <v>205</v>
      </c>
      <c r="AA362" s="94" t="s">
        <v>4202</v>
      </c>
      <c r="AB362" s="94" t="s">
        <v>130</v>
      </c>
      <c r="AC362" s="130" t="s">
        <v>161</v>
      </c>
      <c r="AD362" s="94" t="s">
        <v>4203</v>
      </c>
      <c r="AE362" s="95" t="s">
        <v>163</v>
      </c>
      <c r="AF362" s="131" t="s">
        <v>164</v>
      </c>
      <c r="AG362" s="143">
        <v>714.0</v>
      </c>
      <c r="AH362" s="199">
        <v>3.56E7</v>
      </c>
      <c r="AI362" s="201">
        <v>44503.0</v>
      </c>
      <c r="AJ362" s="100">
        <v>63799.0</v>
      </c>
      <c r="AK362" s="212">
        <v>44504.0</v>
      </c>
      <c r="AL362" s="212">
        <v>44505.0</v>
      </c>
      <c r="AM362" s="101">
        <v>44561.0</v>
      </c>
      <c r="AN362" s="154">
        <v>1.0</v>
      </c>
      <c r="AO362" s="94">
        <v>26.0</v>
      </c>
      <c r="AP362" s="103">
        <v>56.0</v>
      </c>
      <c r="AQ362" s="94" t="s">
        <v>4174</v>
      </c>
      <c r="AR362" s="105">
        <v>1.6613333E7</v>
      </c>
      <c r="AS362" s="105">
        <v>8900000.0</v>
      </c>
      <c r="AT362" s="106">
        <v>993.0</v>
      </c>
      <c r="AU362" s="105">
        <v>1.6613333E7</v>
      </c>
      <c r="AV362" s="183">
        <v>44505.0</v>
      </c>
      <c r="AW362" s="108" t="s">
        <v>4204</v>
      </c>
      <c r="AX362" s="84"/>
      <c r="AY362" s="84"/>
      <c r="AZ362" s="84"/>
      <c r="BA362" s="84"/>
      <c r="BB362" s="84"/>
      <c r="BC362" s="84"/>
      <c r="BD362" s="84"/>
      <c r="BE362" s="84"/>
      <c r="BF362" s="84"/>
      <c r="BG362" s="84"/>
      <c r="BH362" s="84"/>
      <c r="BI362" s="84"/>
      <c r="BJ362" s="84"/>
      <c r="BK362" s="84"/>
      <c r="BL362" s="84"/>
      <c r="BM362" s="84"/>
      <c r="BN362" s="84"/>
      <c r="BO362" s="84"/>
      <c r="BP362" s="84"/>
      <c r="BQ362" s="84"/>
      <c r="BR362" s="84"/>
      <c r="BS362" s="84"/>
      <c r="BT362" s="84"/>
      <c r="BU362" s="217"/>
      <c r="BV362" s="217"/>
      <c r="BW362" s="217"/>
      <c r="BX362" s="217"/>
      <c r="BY362" s="217"/>
      <c r="BZ362" s="217"/>
      <c r="CA362" s="217"/>
      <c r="CB362" s="217"/>
      <c r="CC362" s="114" t="str">
        <f t="shared" si="1"/>
        <v>$ 16,613,333</v>
      </c>
      <c r="CD362" s="115" t="str">
        <f t="shared" si="37"/>
        <v>155</v>
      </c>
      <c r="CE362" s="84"/>
      <c r="CF362" s="101">
        <v>44561.0</v>
      </c>
      <c r="CG362" s="117" t="s">
        <v>136</v>
      </c>
      <c r="CH362" s="103" t="s">
        <v>205</v>
      </c>
      <c r="CI362" s="118" t="s">
        <v>196</v>
      </c>
      <c r="CJ362" s="84"/>
      <c r="CK362" s="84"/>
      <c r="CL362" s="102">
        <v>44504.0</v>
      </c>
      <c r="CM362" s="102">
        <v>44505.0</v>
      </c>
      <c r="CN362" s="119" t="s">
        <v>4205</v>
      </c>
      <c r="CO362" s="120" t="s">
        <v>4206</v>
      </c>
      <c r="CP362" s="121" t="s">
        <v>4157</v>
      </c>
      <c r="CQ362" s="84"/>
      <c r="CR362" s="84"/>
      <c r="CS362" s="84"/>
      <c r="CT362" s="84"/>
      <c r="CU362" s="84"/>
      <c r="CV362" s="84"/>
      <c r="CW362" s="84"/>
      <c r="CX362" s="84"/>
      <c r="CY362" s="123" t="s">
        <v>175</v>
      </c>
      <c r="CZ362" s="103" t="s">
        <v>143</v>
      </c>
      <c r="DA362" s="103" t="s">
        <v>205</v>
      </c>
      <c r="DB362" s="103"/>
      <c r="DC362" s="123" t="s">
        <v>146</v>
      </c>
      <c r="DD362" s="84"/>
      <c r="DE362" s="84"/>
      <c r="DF362" s="84"/>
      <c r="DG362" s="84"/>
      <c r="DH362" s="52"/>
      <c r="DI362" s="52"/>
      <c r="DJ362" s="52"/>
      <c r="DK362" s="52"/>
      <c r="DL362" s="52"/>
      <c r="DM362" s="52"/>
    </row>
    <row r="363" ht="25.5" customHeight="1">
      <c r="A363" s="191">
        <v>361.0</v>
      </c>
      <c r="B363" s="86" t="s">
        <v>4207</v>
      </c>
      <c r="C363" s="87" t="s">
        <v>4208</v>
      </c>
      <c r="D363" s="88" t="s">
        <v>4209</v>
      </c>
      <c r="E363" s="89" t="s">
        <v>2660</v>
      </c>
      <c r="F363" s="89" t="s">
        <v>2661</v>
      </c>
      <c r="G363" s="90">
        <v>8.30095213E8</v>
      </c>
      <c r="H363" s="185">
        <v>0.0</v>
      </c>
      <c r="I363" s="89" t="s">
        <v>120</v>
      </c>
      <c r="J363" s="89" t="s">
        <v>120</v>
      </c>
      <c r="K363" s="89" t="s">
        <v>120</v>
      </c>
      <c r="L363" s="89" t="s">
        <v>120</v>
      </c>
      <c r="M363" s="89" t="s">
        <v>120</v>
      </c>
      <c r="N363" s="89" t="s">
        <v>120</v>
      </c>
      <c r="O363" s="87" t="s">
        <v>4210</v>
      </c>
      <c r="P363" s="103" t="s">
        <v>628</v>
      </c>
      <c r="Q363" s="87">
        <v>3706287.0</v>
      </c>
      <c r="R363" s="176" t="s">
        <v>4211</v>
      </c>
      <c r="S363" s="89" t="s">
        <v>120</v>
      </c>
      <c r="T363" s="94" t="s">
        <v>120</v>
      </c>
      <c r="U363" s="92" t="s">
        <v>120</v>
      </c>
      <c r="V363" s="89" t="s">
        <v>120</v>
      </c>
      <c r="W363" s="89" t="s">
        <v>120</v>
      </c>
      <c r="X363" s="89" t="s">
        <v>120</v>
      </c>
      <c r="Y363" s="89" t="s">
        <v>120</v>
      </c>
      <c r="Z363" s="130" t="s">
        <v>2664</v>
      </c>
      <c r="AA363" s="87" t="s">
        <v>4208</v>
      </c>
      <c r="AB363" s="94" t="s">
        <v>2666</v>
      </c>
      <c r="AC363" s="130" t="s">
        <v>161</v>
      </c>
      <c r="AD363" s="94" t="s">
        <v>4212</v>
      </c>
      <c r="AE363" s="95" t="s">
        <v>4213</v>
      </c>
      <c r="AF363" s="131" t="s">
        <v>4214</v>
      </c>
      <c r="AG363" s="143">
        <v>711.0</v>
      </c>
      <c r="AH363" s="199">
        <v>1.57E8</v>
      </c>
      <c r="AI363" s="201">
        <v>44498.0</v>
      </c>
      <c r="AJ363" s="100">
        <v>63929.0</v>
      </c>
      <c r="AK363" s="101">
        <v>44502.0</v>
      </c>
      <c r="AL363" s="101">
        <v>44503.0</v>
      </c>
      <c r="AM363" s="101">
        <v>44658.0</v>
      </c>
      <c r="AN363" s="154">
        <v>5.0</v>
      </c>
      <c r="AO363" s="94">
        <v>5.0</v>
      </c>
      <c r="AP363" s="103">
        <v>155.0</v>
      </c>
      <c r="AQ363" s="94" t="s">
        <v>4215</v>
      </c>
      <c r="AR363" s="105">
        <v>1.57E8</v>
      </c>
      <c r="AS363" s="104" t="s">
        <v>120</v>
      </c>
      <c r="AT363" s="106">
        <v>994.0</v>
      </c>
      <c r="AU363" s="105">
        <v>1.57E8</v>
      </c>
      <c r="AV363" s="183">
        <v>44505.0</v>
      </c>
      <c r="AW363" s="115" t="s">
        <v>120</v>
      </c>
      <c r="AX363" s="84"/>
      <c r="AY363" s="84"/>
      <c r="AZ363" s="84"/>
      <c r="BA363" s="84"/>
      <c r="BB363" s="84"/>
      <c r="BC363" s="84"/>
      <c r="BD363" s="84"/>
      <c r="BE363" s="84"/>
      <c r="BF363" s="84"/>
      <c r="BG363" s="84"/>
      <c r="BH363" s="84"/>
      <c r="BI363" s="84"/>
      <c r="BJ363" s="84"/>
      <c r="BK363" s="84"/>
      <c r="BL363" s="84"/>
      <c r="BM363" s="84"/>
      <c r="BN363" s="84"/>
      <c r="BO363" s="84"/>
      <c r="BP363" s="84"/>
      <c r="BQ363" s="84"/>
      <c r="BR363" s="84"/>
      <c r="BS363" s="84"/>
      <c r="BT363" s="84"/>
      <c r="BU363" s="216"/>
      <c r="BV363" s="216"/>
      <c r="BW363" s="216"/>
      <c r="BX363" s="216"/>
      <c r="BY363" s="216"/>
      <c r="BZ363" s="216"/>
      <c r="CA363" s="216"/>
      <c r="CB363" s="216"/>
      <c r="CC363" s="114" t="str">
        <f t="shared" si="1"/>
        <v>$ 157,000,000</v>
      </c>
      <c r="CD363" s="115" t="str">
        <f t="shared" si="37"/>
        <v>51</v>
      </c>
      <c r="CE363" s="84"/>
      <c r="CF363" s="101">
        <v>44658.0</v>
      </c>
      <c r="CG363" s="130" t="s">
        <v>169</v>
      </c>
      <c r="CH363" s="103" t="s">
        <v>3800</v>
      </c>
      <c r="CI363" s="118" t="s">
        <v>3878</v>
      </c>
      <c r="CJ363" s="84"/>
      <c r="CK363" s="84"/>
      <c r="CL363" s="101">
        <v>44503.0</v>
      </c>
      <c r="CM363" s="101" t="s">
        <v>120</v>
      </c>
      <c r="CN363" s="119" t="s">
        <v>4216</v>
      </c>
      <c r="CO363" s="120" t="s">
        <v>120</v>
      </c>
      <c r="CP363" s="121" t="s">
        <v>3207</v>
      </c>
      <c r="CQ363" s="84"/>
      <c r="CR363" s="84"/>
      <c r="CS363" s="84"/>
      <c r="CT363" s="84"/>
      <c r="CU363" s="84"/>
      <c r="CV363" s="84"/>
      <c r="CW363" s="84"/>
      <c r="CX363" s="84"/>
      <c r="CY363" s="123" t="s">
        <v>142</v>
      </c>
      <c r="CZ363" s="117" t="s">
        <v>2673</v>
      </c>
      <c r="DA363" s="103" t="s">
        <v>205</v>
      </c>
      <c r="DB363" s="103" t="s">
        <v>145</v>
      </c>
      <c r="DC363" s="123" t="s">
        <v>146</v>
      </c>
      <c r="DD363" s="84"/>
      <c r="DE363" s="84"/>
      <c r="DF363" s="84"/>
      <c r="DG363" s="84"/>
      <c r="DH363" s="52"/>
      <c r="DI363" s="52"/>
      <c r="DJ363" s="52"/>
      <c r="DK363" s="52"/>
      <c r="DL363" s="52"/>
      <c r="DM363" s="52"/>
    </row>
    <row r="364" ht="25.5" customHeight="1">
      <c r="A364" s="124">
        <v>362.0</v>
      </c>
      <c r="B364" s="86" t="s">
        <v>120</v>
      </c>
      <c r="C364" s="94" t="s">
        <v>4217</v>
      </c>
      <c r="D364" s="88" t="s">
        <v>4218</v>
      </c>
      <c r="E364" s="89" t="s">
        <v>123</v>
      </c>
      <c r="F364" s="89" t="s">
        <v>124</v>
      </c>
      <c r="G364" s="185">
        <v>1.3860857E7</v>
      </c>
      <c r="H364" s="185">
        <v>1.0</v>
      </c>
      <c r="I364" s="89" t="s">
        <v>149</v>
      </c>
      <c r="J364" s="91">
        <v>29594.0</v>
      </c>
      <c r="K364" s="89">
        <v>8.0</v>
      </c>
      <c r="L364" s="89">
        <v>1.0</v>
      </c>
      <c r="M364" s="89">
        <v>1981.0</v>
      </c>
      <c r="N364" s="127" t="s">
        <v>1695</v>
      </c>
      <c r="O364" s="94" t="s">
        <v>4219</v>
      </c>
      <c r="P364" s="103" t="s">
        <v>580</v>
      </c>
      <c r="Q364" s="94">
        <v>3.14477425E9</v>
      </c>
      <c r="R364" s="176" t="s">
        <v>4220</v>
      </c>
      <c r="S364" s="176" t="s">
        <v>441</v>
      </c>
      <c r="T364" s="89" t="s">
        <v>323</v>
      </c>
      <c r="U364" s="94" t="s">
        <v>272</v>
      </c>
      <c r="V364" s="128" t="s">
        <v>157</v>
      </c>
      <c r="W364" s="88">
        <v>1.0</v>
      </c>
      <c r="X364" s="87" t="s">
        <v>158</v>
      </c>
      <c r="Y364" s="130" t="s">
        <v>300</v>
      </c>
      <c r="Z364" s="130" t="s">
        <v>205</v>
      </c>
      <c r="AA364" s="94" t="s">
        <v>4221</v>
      </c>
      <c r="AB364" s="94" t="s">
        <v>130</v>
      </c>
      <c r="AC364" s="130" t="s">
        <v>161</v>
      </c>
      <c r="AD364" s="94" t="s">
        <v>4222</v>
      </c>
      <c r="AE364" s="95" t="s">
        <v>163</v>
      </c>
      <c r="AF364" s="131" t="s">
        <v>164</v>
      </c>
      <c r="AG364" s="143">
        <v>715.0</v>
      </c>
      <c r="AH364" s="199">
        <v>2.0E7</v>
      </c>
      <c r="AI364" s="201">
        <v>44503.0</v>
      </c>
      <c r="AJ364" s="100">
        <v>63759.0</v>
      </c>
      <c r="AK364" s="212">
        <v>44508.0</v>
      </c>
      <c r="AL364" s="212">
        <v>44510.0</v>
      </c>
      <c r="AM364" s="101">
        <v>44561.0</v>
      </c>
      <c r="AN364" s="154">
        <v>1.0</v>
      </c>
      <c r="AO364" s="94">
        <v>21.0</v>
      </c>
      <c r="AP364" s="103">
        <v>51.0</v>
      </c>
      <c r="AQ364" s="94" t="s">
        <v>4223</v>
      </c>
      <c r="AR364" s="105">
        <v>8833333.0</v>
      </c>
      <c r="AS364" s="105">
        <v>5000000.0</v>
      </c>
      <c r="AT364" s="106">
        <v>996.0</v>
      </c>
      <c r="AU364" s="105">
        <v>8833333.0</v>
      </c>
      <c r="AV364" s="183">
        <v>44509.0</v>
      </c>
      <c r="AW364" s="108" t="s">
        <v>4224</v>
      </c>
      <c r="AX364" s="84"/>
      <c r="AY364" s="84"/>
      <c r="AZ364" s="84"/>
      <c r="BA364" s="84"/>
      <c r="BB364" s="84"/>
      <c r="BC364" s="84"/>
      <c r="BD364" s="84"/>
      <c r="BE364" s="84"/>
      <c r="BF364" s="84"/>
      <c r="BG364" s="84"/>
      <c r="BH364" s="84"/>
      <c r="BI364" s="84"/>
      <c r="BJ364" s="84"/>
      <c r="BK364" s="84"/>
      <c r="BL364" s="84"/>
      <c r="BM364" s="84"/>
      <c r="BN364" s="84"/>
      <c r="BO364" s="84"/>
      <c r="BP364" s="84"/>
      <c r="BQ364" s="84"/>
      <c r="BR364" s="84"/>
      <c r="BS364" s="84"/>
      <c r="BT364" s="84"/>
      <c r="BU364" s="132" t="s">
        <v>168</v>
      </c>
      <c r="BV364" s="218">
        <v>44559.0</v>
      </c>
      <c r="BW364" s="132">
        <v>69156.0</v>
      </c>
      <c r="BX364" s="219">
        <v>1166667.0</v>
      </c>
      <c r="BY364" s="217">
        <v>966.0</v>
      </c>
      <c r="BZ364" s="217">
        <v>1171.0</v>
      </c>
      <c r="CA364" s="132">
        <v>10.0</v>
      </c>
      <c r="CB364" s="133">
        <v>44571.0</v>
      </c>
      <c r="CC364" s="114" t="str">
        <f t="shared" si="1"/>
        <v>$ 8,833,333</v>
      </c>
      <c r="CD364" s="115" t="str">
        <f t="shared" si="37"/>
        <v>62</v>
      </c>
      <c r="CE364" s="84"/>
      <c r="CF364" s="210">
        <v>44571.0</v>
      </c>
      <c r="CG364" s="130" t="s">
        <v>3394</v>
      </c>
      <c r="CH364" s="103" t="s">
        <v>205</v>
      </c>
      <c r="CI364" s="118" t="s">
        <v>196</v>
      </c>
      <c r="CJ364" s="84"/>
      <c r="CK364" s="84"/>
      <c r="CL364" s="102">
        <v>44508.0</v>
      </c>
      <c r="CM364" s="102">
        <v>44510.0</v>
      </c>
      <c r="CN364" s="119" t="s">
        <v>4225</v>
      </c>
      <c r="CO364" s="120" t="s">
        <v>4226</v>
      </c>
      <c r="CP364" s="121" t="s">
        <v>4227</v>
      </c>
      <c r="CQ364" s="84"/>
      <c r="CR364" s="84"/>
      <c r="CS364" s="84"/>
      <c r="CT364" s="84"/>
      <c r="CU364" s="84"/>
      <c r="CV364" s="84"/>
      <c r="CW364" s="84"/>
      <c r="CX364" s="84"/>
      <c r="CY364" s="123" t="s">
        <v>175</v>
      </c>
      <c r="CZ364" s="103" t="s">
        <v>143</v>
      </c>
      <c r="DA364" s="103" t="s">
        <v>205</v>
      </c>
      <c r="DB364" s="103"/>
      <c r="DC364" s="123" t="s">
        <v>146</v>
      </c>
      <c r="DD364" s="84"/>
      <c r="DE364" s="84"/>
      <c r="DF364" s="84"/>
      <c r="DG364" s="84"/>
      <c r="DH364" s="52"/>
      <c r="DI364" s="52"/>
      <c r="DJ364" s="52"/>
      <c r="DK364" s="52"/>
      <c r="DL364" s="52"/>
      <c r="DM364" s="52"/>
    </row>
    <row r="365" ht="25.5" customHeight="1">
      <c r="A365" s="124">
        <v>363.0</v>
      </c>
      <c r="B365" s="86" t="s">
        <v>120</v>
      </c>
      <c r="C365" s="94" t="s">
        <v>4228</v>
      </c>
      <c r="D365" s="88" t="s">
        <v>4229</v>
      </c>
      <c r="E365" s="89" t="s">
        <v>123</v>
      </c>
      <c r="F365" s="89" t="s">
        <v>124</v>
      </c>
      <c r="G365" s="185">
        <v>8.0842662E7</v>
      </c>
      <c r="H365" s="185">
        <v>1.0</v>
      </c>
      <c r="I365" s="89" t="s">
        <v>149</v>
      </c>
      <c r="J365" s="91">
        <v>30838.0</v>
      </c>
      <c r="K365" s="89">
        <v>5.0</v>
      </c>
      <c r="L365" s="89">
        <v>6.0</v>
      </c>
      <c r="M365" s="89">
        <v>1984.0</v>
      </c>
      <c r="N365" s="127" t="s">
        <v>198</v>
      </c>
      <c r="O365" s="94" t="s">
        <v>4230</v>
      </c>
      <c r="P365" s="103" t="s">
        <v>475</v>
      </c>
      <c r="Q365" s="94">
        <v>3.042912884E9</v>
      </c>
      <c r="R365" s="176" t="s">
        <v>4231</v>
      </c>
      <c r="S365" s="176" t="s">
        <v>441</v>
      </c>
      <c r="T365" s="89" t="s">
        <v>258</v>
      </c>
      <c r="U365" s="94" t="s">
        <v>184</v>
      </c>
      <c r="V365" s="128" t="s">
        <v>157</v>
      </c>
      <c r="W365" s="88">
        <v>1.0</v>
      </c>
      <c r="X365" s="87" t="s">
        <v>158</v>
      </c>
      <c r="Y365" s="130" t="s">
        <v>300</v>
      </c>
      <c r="Z365" s="130" t="s">
        <v>205</v>
      </c>
      <c r="AA365" s="94" t="s">
        <v>4232</v>
      </c>
      <c r="AB365" s="94" t="s">
        <v>130</v>
      </c>
      <c r="AC365" s="130" t="s">
        <v>161</v>
      </c>
      <c r="AD365" s="94" t="s">
        <v>313</v>
      </c>
      <c r="AE365" s="95" t="s">
        <v>286</v>
      </c>
      <c r="AF365" s="131" t="s">
        <v>164</v>
      </c>
      <c r="AG365" s="143">
        <v>716.0</v>
      </c>
      <c r="AH365" s="199">
        <v>2.6E7</v>
      </c>
      <c r="AI365" s="201">
        <v>44503.0</v>
      </c>
      <c r="AJ365" s="100">
        <v>63758.0</v>
      </c>
      <c r="AK365" s="212">
        <v>44508.0</v>
      </c>
      <c r="AL365" s="212">
        <v>44509.0</v>
      </c>
      <c r="AM365" s="101">
        <v>44561.0</v>
      </c>
      <c r="AN365" s="154">
        <v>1.0</v>
      </c>
      <c r="AO365" s="94">
        <v>22.0</v>
      </c>
      <c r="AP365" s="103">
        <v>52.0</v>
      </c>
      <c r="AQ365" s="94" t="s">
        <v>4233</v>
      </c>
      <c r="AR365" s="105">
        <v>1.1266667E7</v>
      </c>
      <c r="AS365" s="105">
        <v>6500000.0</v>
      </c>
      <c r="AT365" s="106">
        <v>995.0</v>
      </c>
      <c r="AU365" s="105">
        <v>1.1483333E7</v>
      </c>
      <c r="AV365" s="183">
        <v>44509.0</v>
      </c>
      <c r="AW365" s="108" t="s">
        <v>4234</v>
      </c>
      <c r="AX365" s="84"/>
      <c r="AY365" s="84"/>
      <c r="AZ365" s="84"/>
      <c r="BA365" s="84"/>
      <c r="BB365" s="84"/>
      <c r="BC365" s="84"/>
      <c r="BD365" s="84"/>
      <c r="BE365" s="84"/>
      <c r="BF365" s="84"/>
      <c r="BG365" s="84"/>
      <c r="BH365" s="84"/>
      <c r="BI365" s="84"/>
      <c r="BJ365" s="84"/>
      <c r="BK365" s="84"/>
      <c r="BL365" s="84"/>
      <c r="BM365" s="84"/>
      <c r="BN365" s="84"/>
      <c r="BO365" s="84"/>
      <c r="BP365" s="84"/>
      <c r="BQ365" s="84"/>
      <c r="BR365" s="84"/>
      <c r="BS365" s="84"/>
      <c r="BT365" s="84"/>
      <c r="BU365" s="217"/>
      <c r="BV365" s="217"/>
      <c r="BW365" s="217"/>
      <c r="BX365" s="219"/>
      <c r="BY365" s="217"/>
      <c r="BZ365" s="217"/>
      <c r="CA365" s="217"/>
      <c r="CB365" s="217"/>
      <c r="CC365" s="114" t="str">
        <f t="shared" si="1"/>
        <v>$ 11,266,667</v>
      </c>
      <c r="CD365" s="115" t="str">
        <f t="shared" si="37"/>
        <v>51</v>
      </c>
      <c r="CE365" s="84"/>
      <c r="CF365" s="101">
        <v>44561.0</v>
      </c>
      <c r="CG365" s="130" t="s">
        <v>136</v>
      </c>
      <c r="CH365" s="103" t="s">
        <v>205</v>
      </c>
      <c r="CI365" s="118" t="s">
        <v>196</v>
      </c>
      <c r="CJ365" s="84"/>
      <c r="CK365" s="84"/>
      <c r="CL365" s="102">
        <v>44508.0</v>
      </c>
      <c r="CM365" s="102">
        <v>44509.0</v>
      </c>
      <c r="CN365" s="119" t="s">
        <v>4235</v>
      </c>
      <c r="CO365" s="120" t="s">
        <v>4236</v>
      </c>
      <c r="CP365" s="121" t="s">
        <v>420</v>
      </c>
      <c r="CQ365" s="84"/>
      <c r="CR365" s="84"/>
      <c r="CS365" s="84"/>
      <c r="CT365" s="84"/>
      <c r="CU365" s="84"/>
      <c r="CV365" s="84"/>
      <c r="CW365" s="84"/>
      <c r="CX365" s="84"/>
      <c r="CY365" s="123" t="s">
        <v>175</v>
      </c>
      <c r="CZ365" s="103" t="s">
        <v>143</v>
      </c>
      <c r="DA365" s="103" t="s">
        <v>205</v>
      </c>
      <c r="DB365" s="103"/>
      <c r="DC365" s="123" t="s">
        <v>146</v>
      </c>
      <c r="DD365" s="84"/>
      <c r="DE365" s="84"/>
      <c r="DF365" s="84"/>
      <c r="DG365" s="84"/>
      <c r="DH365" s="52"/>
      <c r="DI365" s="52"/>
      <c r="DJ365" s="52"/>
      <c r="DK365" s="52"/>
      <c r="DL365" s="52"/>
      <c r="DM365" s="52"/>
    </row>
    <row r="366" ht="25.5" customHeight="1">
      <c r="A366" s="124">
        <v>364.0</v>
      </c>
      <c r="B366" s="86" t="s">
        <v>120</v>
      </c>
      <c r="C366" s="94" t="s">
        <v>4237</v>
      </c>
      <c r="D366" s="88" t="s">
        <v>4238</v>
      </c>
      <c r="E366" s="89" t="s">
        <v>123</v>
      </c>
      <c r="F366" s="89" t="s">
        <v>124</v>
      </c>
      <c r="G366" s="185">
        <v>1.022978381E9</v>
      </c>
      <c r="H366" s="185">
        <v>1.0</v>
      </c>
      <c r="I366" s="89" t="s">
        <v>125</v>
      </c>
      <c r="J366" s="91">
        <v>33781.0</v>
      </c>
      <c r="K366" s="89">
        <v>26.0</v>
      </c>
      <c r="L366" s="89">
        <v>6.0</v>
      </c>
      <c r="M366" s="89">
        <v>1992.0</v>
      </c>
      <c r="N366" s="127" t="s">
        <v>198</v>
      </c>
      <c r="O366" s="94" t="s">
        <v>4239</v>
      </c>
      <c r="P366" s="103" t="s">
        <v>127</v>
      </c>
      <c r="Q366" s="94">
        <v>3.13449768E9</v>
      </c>
      <c r="R366" s="176" t="s">
        <v>4240</v>
      </c>
      <c r="S366" s="176" t="s">
        <v>4240</v>
      </c>
      <c r="T366" s="89" t="s">
        <v>1073</v>
      </c>
      <c r="U366" s="94" t="s">
        <v>184</v>
      </c>
      <c r="V366" s="128" t="s">
        <v>157</v>
      </c>
      <c r="W366" s="88">
        <v>2.0</v>
      </c>
      <c r="X366" s="94" t="s">
        <v>741</v>
      </c>
      <c r="Y366" s="94" t="s">
        <v>741</v>
      </c>
      <c r="Z366" s="130" t="s">
        <v>479</v>
      </c>
      <c r="AA366" s="94" t="s">
        <v>4241</v>
      </c>
      <c r="AB366" s="94" t="s">
        <v>130</v>
      </c>
      <c r="AC366" s="130" t="s">
        <v>161</v>
      </c>
      <c r="AD366" s="94" t="s">
        <v>4242</v>
      </c>
      <c r="AE366" s="215" t="s">
        <v>4090</v>
      </c>
      <c r="AF366" s="204" t="s">
        <v>4091</v>
      </c>
      <c r="AG366" s="143">
        <v>680.0</v>
      </c>
      <c r="AH366" s="199">
        <v>1.37376E7</v>
      </c>
      <c r="AI366" s="201">
        <v>44469.0</v>
      </c>
      <c r="AJ366" s="100">
        <v>62079.0</v>
      </c>
      <c r="AK366" s="212">
        <v>44509.0</v>
      </c>
      <c r="AL366" s="212">
        <v>44510.0</v>
      </c>
      <c r="AM366" s="101">
        <v>44561.0</v>
      </c>
      <c r="AN366" s="154">
        <v>1.0</v>
      </c>
      <c r="AO366" s="94">
        <v>21.0</v>
      </c>
      <c r="AP366" s="103">
        <v>51.0</v>
      </c>
      <c r="AQ366" s="94" t="s">
        <v>4223</v>
      </c>
      <c r="AR366" s="105" t="s">
        <v>4243</v>
      </c>
      <c r="AS366" s="105">
        <v>1908000.0</v>
      </c>
      <c r="AT366" s="106">
        <v>999.0</v>
      </c>
      <c r="AU366" s="105">
        <v>3243600.0</v>
      </c>
      <c r="AV366" s="183">
        <v>44510.0</v>
      </c>
      <c r="AW366" s="108" t="s">
        <v>4244</v>
      </c>
      <c r="AX366" s="84"/>
      <c r="AY366" s="84"/>
      <c r="AZ366" s="84"/>
      <c r="BA366" s="84"/>
      <c r="BB366" s="84"/>
      <c r="BC366" s="84"/>
      <c r="BD366" s="84"/>
      <c r="BE366" s="84"/>
      <c r="BF366" s="84"/>
      <c r="BG366" s="84"/>
      <c r="BH366" s="84"/>
      <c r="BI366" s="84"/>
      <c r="BJ366" s="84"/>
      <c r="BK366" s="84"/>
      <c r="BL366" s="84"/>
      <c r="BM366" s="84"/>
      <c r="BN366" s="84"/>
      <c r="BO366" s="84"/>
      <c r="BP366" s="84"/>
      <c r="BQ366" s="84"/>
      <c r="BR366" s="84"/>
      <c r="BS366" s="84"/>
      <c r="BT366" s="84"/>
      <c r="BU366" s="217"/>
      <c r="BV366" s="217"/>
      <c r="BW366" s="217"/>
      <c r="BX366" s="219"/>
      <c r="BY366" s="217"/>
      <c r="BZ366" s="217"/>
      <c r="CA366" s="217"/>
      <c r="CB366" s="217"/>
      <c r="CC366" s="114" t="str">
        <f t="shared" si="1"/>
        <v>#VALUE!</v>
      </c>
      <c r="CD366" s="115" t="str">
        <f t="shared" si="37"/>
        <v>51</v>
      </c>
      <c r="CE366" s="84"/>
      <c r="CF366" s="101">
        <v>44561.0</v>
      </c>
      <c r="CG366" s="130" t="s">
        <v>136</v>
      </c>
      <c r="CH366" s="103" t="s">
        <v>479</v>
      </c>
      <c r="CI366" s="118" t="s">
        <v>4093</v>
      </c>
      <c r="CJ366" s="84"/>
      <c r="CK366" s="84"/>
      <c r="CL366" s="212">
        <v>44509.0</v>
      </c>
      <c r="CM366" s="212">
        <v>44510.0</v>
      </c>
      <c r="CN366" s="119" t="s">
        <v>4245</v>
      </c>
      <c r="CO366" s="120" t="s">
        <v>4246</v>
      </c>
      <c r="CP366" s="121" t="s">
        <v>4157</v>
      </c>
      <c r="CQ366" s="84"/>
      <c r="CR366" s="84"/>
      <c r="CS366" s="84"/>
      <c r="CT366" s="84"/>
      <c r="CU366" s="84"/>
      <c r="CV366" s="84"/>
      <c r="CW366" s="84"/>
      <c r="CX366" s="84"/>
      <c r="CY366" s="123" t="s">
        <v>175</v>
      </c>
      <c r="CZ366" s="103" t="s">
        <v>143</v>
      </c>
      <c r="DA366" s="103" t="s">
        <v>205</v>
      </c>
      <c r="DB366" s="103"/>
      <c r="DC366" s="123" t="s">
        <v>146</v>
      </c>
      <c r="DD366" s="84"/>
      <c r="DE366" s="84"/>
      <c r="DF366" s="84"/>
      <c r="DG366" s="84"/>
      <c r="DH366" s="52"/>
      <c r="DI366" s="52"/>
      <c r="DJ366" s="52"/>
      <c r="DK366" s="52"/>
      <c r="DL366" s="52"/>
      <c r="DM366" s="52"/>
    </row>
    <row r="367" ht="25.5" customHeight="1">
      <c r="A367" s="124">
        <v>365.0</v>
      </c>
      <c r="B367" s="86" t="s">
        <v>120</v>
      </c>
      <c r="C367" s="94" t="s">
        <v>4247</v>
      </c>
      <c r="D367" s="88" t="s">
        <v>4248</v>
      </c>
      <c r="E367" s="89" t="s">
        <v>123</v>
      </c>
      <c r="F367" s="89" t="s">
        <v>124</v>
      </c>
      <c r="G367" s="185">
        <v>8.0742905E7</v>
      </c>
      <c r="H367" s="185">
        <v>1.0</v>
      </c>
      <c r="I367" s="89" t="s">
        <v>149</v>
      </c>
      <c r="J367" s="91">
        <v>30324.0</v>
      </c>
      <c r="K367" s="89">
        <v>8.0</v>
      </c>
      <c r="L367" s="89">
        <v>1.0</v>
      </c>
      <c r="M367" s="89">
        <v>1983.0</v>
      </c>
      <c r="N367" s="154" t="s">
        <v>4249</v>
      </c>
      <c r="O367" s="94" t="s">
        <v>4250</v>
      </c>
      <c r="P367" s="103" t="s">
        <v>127</v>
      </c>
      <c r="Q367" s="94">
        <v>3.054075112E9</v>
      </c>
      <c r="R367" s="176" t="s">
        <v>4251</v>
      </c>
      <c r="S367" s="176" t="s">
        <v>4251</v>
      </c>
      <c r="T367" s="89" t="s">
        <v>803</v>
      </c>
      <c r="U367" s="94" t="s">
        <v>184</v>
      </c>
      <c r="V367" s="128" t="s">
        <v>157</v>
      </c>
      <c r="W367" s="88">
        <v>4.0</v>
      </c>
      <c r="X367" s="87" t="s">
        <v>158</v>
      </c>
      <c r="Y367" s="94" t="s">
        <v>4252</v>
      </c>
      <c r="Z367" s="130" t="s">
        <v>224</v>
      </c>
      <c r="AA367" s="94" t="s">
        <v>4253</v>
      </c>
      <c r="AB367" s="94" t="s">
        <v>130</v>
      </c>
      <c r="AC367" s="130" t="s">
        <v>161</v>
      </c>
      <c r="AD367" s="94" t="s">
        <v>4254</v>
      </c>
      <c r="AE367" s="95" t="s">
        <v>163</v>
      </c>
      <c r="AF367" s="131" t="s">
        <v>164</v>
      </c>
      <c r="AG367" s="143">
        <v>703.0</v>
      </c>
      <c r="AH367" s="199">
        <v>1.4536417E7</v>
      </c>
      <c r="AI367" s="201">
        <v>44489.0</v>
      </c>
      <c r="AJ367" s="100">
        <v>62578.0</v>
      </c>
      <c r="AK367" s="212">
        <v>44509.0</v>
      </c>
      <c r="AL367" s="212">
        <v>44510.0</v>
      </c>
      <c r="AM367" s="101">
        <v>44561.0</v>
      </c>
      <c r="AN367" s="154">
        <v>1.0</v>
      </c>
      <c r="AO367" s="94">
        <v>21.0</v>
      </c>
      <c r="AP367" s="103">
        <v>51.0</v>
      </c>
      <c r="AQ367" s="94" t="s">
        <v>4223</v>
      </c>
      <c r="AR367" s="105">
        <v>7413573.0</v>
      </c>
      <c r="AS367" s="105">
        <v>4360925.0</v>
      </c>
      <c r="AT367" s="106">
        <v>997.0</v>
      </c>
      <c r="AU367" s="105">
        <v>7413573.0</v>
      </c>
      <c r="AV367" s="183">
        <v>44510.0</v>
      </c>
      <c r="AW367" s="108" t="s">
        <v>4255</v>
      </c>
      <c r="AX367" s="84"/>
      <c r="AY367" s="84"/>
      <c r="AZ367" s="84"/>
      <c r="BA367" s="84"/>
      <c r="BB367" s="84"/>
      <c r="BC367" s="84"/>
      <c r="BD367" s="84"/>
      <c r="BE367" s="84"/>
      <c r="BF367" s="84"/>
      <c r="BG367" s="84"/>
      <c r="BH367" s="84"/>
      <c r="BI367" s="84"/>
      <c r="BJ367" s="84"/>
      <c r="BK367" s="84"/>
      <c r="BL367" s="84"/>
      <c r="BM367" s="84"/>
      <c r="BN367" s="84"/>
      <c r="BO367" s="84"/>
      <c r="BP367" s="84"/>
      <c r="BQ367" s="84"/>
      <c r="BR367" s="84"/>
      <c r="BS367" s="84"/>
      <c r="BT367" s="84"/>
      <c r="BU367" s="217"/>
      <c r="BV367" s="217"/>
      <c r="BW367" s="217"/>
      <c r="BX367" s="219"/>
      <c r="BY367" s="217"/>
      <c r="BZ367" s="217"/>
      <c r="CA367" s="217"/>
      <c r="CB367" s="217"/>
      <c r="CC367" s="114" t="str">
        <f t="shared" si="1"/>
        <v>$ 7,413,573</v>
      </c>
      <c r="CD367" s="115" t="str">
        <f t="shared" si="37"/>
        <v>270</v>
      </c>
      <c r="CE367" s="84"/>
      <c r="CF367" s="101">
        <v>44561.0</v>
      </c>
      <c r="CG367" s="117" t="s">
        <v>136</v>
      </c>
      <c r="CH367" s="103" t="s">
        <v>224</v>
      </c>
      <c r="CI367" s="118" t="s">
        <v>225</v>
      </c>
      <c r="CJ367" s="84"/>
      <c r="CK367" s="84"/>
      <c r="CL367" s="212">
        <v>44509.0</v>
      </c>
      <c r="CM367" s="212">
        <v>44510.0</v>
      </c>
      <c r="CN367" s="119" t="s">
        <v>4256</v>
      </c>
      <c r="CO367" s="120" t="s">
        <v>4257</v>
      </c>
      <c r="CP367" s="121" t="s">
        <v>4157</v>
      </c>
      <c r="CQ367" s="84"/>
      <c r="CR367" s="84"/>
      <c r="CS367" s="84"/>
      <c r="CT367" s="84"/>
      <c r="CU367" s="84"/>
      <c r="CV367" s="84"/>
      <c r="CW367" s="84"/>
      <c r="CX367" s="84"/>
      <c r="CY367" s="123" t="s">
        <v>175</v>
      </c>
      <c r="CZ367" s="103" t="s">
        <v>143</v>
      </c>
      <c r="DA367" s="103" t="s">
        <v>205</v>
      </c>
      <c r="DB367" s="103"/>
      <c r="DC367" s="123" t="s">
        <v>146</v>
      </c>
      <c r="DD367" s="84"/>
      <c r="DE367" s="84"/>
      <c r="DF367" s="84"/>
      <c r="DG367" s="84"/>
      <c r="DH367" s="52"/>
      <c r="DI367" s="52"/>
      <c r="DJ367" s="52"/>
      <c r="DK367" s="52"/>
      <c r="DL367" s="52"/>
      <c r="DM367" s="52"/>
    </row>
    <row r="368" ht="25.5" customHeight="1">
      <c r="A368" s="191">
        <v>366.0</v>
      </c>
      <c r="B368" s="86" t="s">
        <v>120</v>
      </c>
      <c r="C368" s="94" t="s">
        <v>4258</v>
      </c>
      <c r="D368" s="88" t="s">
        <v>4259</v>
      </c>
      <c r="E368" s="89" t="s">
        <v>2660</v>
      </c>
      <c r="F368" s="89" t="s">
        <v>90</v>
      </c>
      <c r="G368" s="185">
        <v>9.009585649E9</v>
      </c>
      <c r="H368" s="185">
        <v>0.0</v>
      </c>
      <c r="I368" s="89" t="s">
        <v>120</v>
      </c>
      <c r="J368" s="89" t="s">
        <v>120</v>
      </c>
      <c r="K368" s="89" t="s">
        <v>120</v>
      </c>
      <c r="L368" s="89" t="s">
        <v>120</v>
      </c>
      <c r="M368" s="89" t="s">
        <v>120</v>
      </c>
      <c r="N368" s="89" t="s">
        <v>120</v>
      </c>
      <c r="O368" s="94" t="s">
        <v>4260</v>
      </c>
      <c r="P368" s="103" t="s">
        <v>152</v>
      </c>
      <c r="Q368" s="94">
        <v>7428585.0</v>
      </c>
      <c r="R368" s="176" t="s">
        <v>4261</v>
      </c>
      <c r="S368" s="89" t="s">
        <v>120</v>
      </c>
      <c r="T368" s="94" t="s">
        <v>120</v>
      </c>
      <c r="U368" s="92" t="s">
        <v>120</v>
      </c>
      <c r="V368" s="89" t="s">
        <v>120</v>
      </c>
      <c r="W368" s="89" t="s">
        <v>120</v>
      </c>
      <c r="X368" s="89" t="s">
        <v>120</v>
      </c>
      <c r="Y368" s="89" t="s">
        <v>120</v>
      </c>
      <c r="Z368" s="130" t="s">
        <v>2664</v>
      </c>
      <c r="AA368" s="94" t="s">
        <v>4262</v>
      </c>
      <c r="AB368" s="94" t="s">
        <v>3191</v>
      </c>
      <c r="AC368" s="130" t="s">
        <v>161</v>
      </c>
      <c r="AD368" s="94" t="s">
        <v>4263</v>
      </c>
      <c r="AE368" s="95" t="s">
        <v>4264</v>
      </c>
      <c r="AF368" s="131" t="s">
        <v>4265</v>
      </c>
      <c r="AG368" s="143">
        <v>744.0</v>
      </c>
      <c r="AH368" s="199">
        <v>4.4927589E8</v>
      </c>
      <c r="AI368" s="201">
        <v>44510.0</v>
      </c>
      <c r="AJ368" s="100">
        <v>64420.0</v>
      </c>
      <c r="AK368" s="212">
        <v>44511.0</v>
      </c>
      <c r="AL368" s="212" t="s">
        <v>441</v>
      </c>
      <c r="AM368" s="101">
        <v>44788.0</v>
      </c>
      <c r="AN368" s="154">
        <v>9.0</v>
      </c>
      <c r="AO368" s="94">
        <v>0.0</v>
      </c>
      <c r="AP368" s="103">
        <v>270.0</v>
      </c>
      <c r="AQ368" s="94" t="s">
        <v>1746</v>
      </c>
      <c r="AR368" s="105">
        <v>5.1664889E8</v>
      </c>
      <c r="AS368" s="104" t="s">
        <v>120</v>
      </c>
      <c r="AT368" s="106">
        <v>1002.0</v>
      </c>
      <c r="AU368" s="105">
        <v>4.4927589E8</v>
      </c>
      <c r="AV368" s="183">
        <v>44512.0</v>
      </c>
      <c r="AW368" s="220" t="s">
        <v>4266</v>
      </c>
      <c r="AX368" s="84"/>
      <c r="AY368" s="84"/>
      <c r="AZ368" s="84"/>
      <c r="BA368" s="84"/>
      <c r="BB368" s="84"/>
      <c r="BC368" s="84"/>
      <c r="BD368" s="84"/>
      <c r="BE368" s="84"/>
      <c r="BF368" s="84"/>
      <c r="BG368" s="84"/>
      <c r="BH368" s="84"/>
      <c r="BI368" s="84"/>
      <c r="BJ368" s="84"/>
      <c r="BK368" s="84"/>
      <c r="BL368" s="84"/>
      <c r="BM368" s="84"/>
      <c r="BN368" s="84"/>
      <c r="BO368" s="84"/>
      <c r="BP368" s="84"/>
      <c r="BQ368" s="84"/>
      <c r="BR368" s="84"/>
      <c r="BS368" s="84"/>
      <c r="BT368" s="84"/>
      <c r="BU368" s="216"/>
      <c r="BV368" s="216"/>
      <c r="BW368" s="216"/>
      <c r="BX368" s="221"/>
      <c r="BY368" s="216"/>
      <c r="BZ368" s="216"/>
      <c r="CA368" s="216"/>
      <c r="CB368" s="216"/>
      <c r="CC368" s="114" t="str">
        <f t="shared" si="1"/>
        <v>$ 516,648,890</v>
      </c>
      <c r="CD368" s="115" t="str">
        <f t="shared" si="37"/>
        <v>300</v>
      </c>
      <c r="CE368" s="84"/>
      <c r="CF368" s="101">
        <v>44788.0</v>
      </c>
      <c r="CG368" s="130" t="s">
        <v>4267</v>
      </c>
      <c r="CH368" s="103" t="s">
        <v>441</v>
      </c>
      <c r="CI368" s="118" t="s">
        <v>441</v>
      </c>
      <c r="CJ368" s="84"/>
      <c r="CK368" s="84"/>
      <c r="CL368" s="101">
        <v>44511.0</v>
      </c>
      <c r="CM368" s="102" t="s">
        <v>120</v>
      </c>
      <c r="CN368" s="119" t="s">
        <v>4268</v>
      </c>
      <c r="CO368" s="120" t="s">
        <v>4269</v>
      </c>
      <c r="CP368" s="121" t="s">
        <v>2321</v>
      </c>
      <c r="CQ368" s="84"/>
      <c r="CR368" s="84"/>
      <c r="CS368" s="84"/>
      <c r="CT368" s="84"/>
      <c r="CU368" s="84"/>
      <c r="CV368" s="84"/>
      <c r="CW368" s="84"/>
      <c r="CX368" s="84"/>
      <c r="CY368" s="123" t="s">
        <v>175</v>
      </c>
      <c r="CZ368" s="103" t="s">
        <v>143</v>
      </c>
      <c r="DA368" s="103" t="s">
        <v>205</v>
      </c>
      <c r="DB368" s="103" t="s">
        <v>145</v>
      </c>
      <c r="DC368" s="123" t="s">
        <v>441</v>
      </c>
      <c r="DD368" s="84"/>
      <c r="DE368" s="84"/>
      <c r="DF368" s="84"/>
      <c r="DG368" s="84"/>
      <c r="DH368" s="52"/>
      <c r="DI368" s="52"/>
      <c r="DJ368" s="52"/>
      <c r="DK368" s="52"/>
      <c r="DL368" s="52"/>
      <c r="DM368" s="52"/>
    </row>
    <row r="369" ht="25.5" customHeight="1">
      <c r="A369" s="191">
        <v>367.0</v>
      </c>
      <c r="B369" s="86" t="s">
        <v>120</v>
      </c>
      <c r="C369" s="94" t="s">
        <v>4270</v>
      </c>
      <c r="D369" s="88" t="s">
        <v>4271</v>
      </c>
      <c r="E369" s="89" t="s">
        <v>2660</v>
      </c>
      <c r="F369" s="89" t="s">
        <v>90</v>
      </c>
      <c r="G369" s="185">
        <v>9.009585649E9</v>
      </c>
      <c r="H369" s="185">
        <v>0.0</v>
      </c>
      <c r="I369" s="89" t="s">
        <v>120</v>
      </c>
      <c r="J369" s="89" t="s">
        <v>120</v>
      </c>
      <c r="K369" s="89" t="s">
        <v>120</v>
      </c>
      <c r="L369" s="89" t="s">
        <v>120</v>
      </c>
      <c r="M369" s="89" t="s">
        <v>120</v>
      </c>
      <c r="N369" s="89" t="s">
        <v>120</v>
      </c>
      <c r="O369" s="94" t="s">
        <v>4260</v>
      </c>
      <c r="P369" s="103" t="s">
        <v>152</v>
      </c>
      <c r="Q369" s="94">
        <v>7428585.0</v>
      </c>
      <c r="R369" s="176" t="s">
        <v>4261</v>
      </c>
      <c r="S369" s="89" t="s">
        <v>120</v>
      </c>
      <c r="T369" s="94" t="s">
        <v>120</v>
      </c>
      <c r="U369" s="92" t="s">
        <v>120</v>
      </c>
      <c r="V369" s="89" t="s">
        <v>120</v>
      </c>
      <c r="W369" s="89" t="s">
        <v>120</v>
      </c>
      <c r="X369" s="89" t="s">
        <v>120</v>
      </c>
      <c r="Y369" s="89" t="s">
        <v>120</v>
      </c>
      <c r="Z369" s="130" t="s">
        <v>2664</v>
      </c>
      <c r="AA369" s="94" t="s">
        <v>4272</v>
      </c>
      <c r="AB369" s="94" t="s">
        <v>3191</v>
      </c>
      <c r="AC369" s="130" t="s">
        <v>161</v>
      </c>
      <c r="AD369" s="94" t="s">
        <v>4273</v>
      </c>
      <c r="AE369" s="95" t="s">
        <v>4264</v>
      </c>
      <c r="AF369" s="131" t="s">
        <v>4265</v>
      </c>
      <c r="AG369" s="143">
        <v>736.0</v>
      </c>
      <c r="AH369" s="199">
        <v>1.52040684E9</v>
      </c>
      <c r="AI369" s="201">
        <v>44509.0</v>
      </c>
      <c r="AJ369" s="100">
        <v>64419.0</v>
      </c>
      <c r="AK369" s="212">
        <v>44511.0</v>
      </c>
      <c r="AL369" s="212" t="s">
        <v>441</v>
      </c>
      <c r="AM369" s="101">
        <v>44819.0</v>
      </c>
      <c r="AN369" s="154">
        <v>10.0</v>
      </c>
      <c r="AO369" s="94">
        <v>0.0</v>
      </c>
      <c r="AP369" s="103">
        <v>300.0</v>
      </c>
      <c r="AQ369" s="94" t="s">
        <v>165</v>
      </c>
      <c r="AR369" s="105">
        <v>1.59664184E9</v>
      </c>
      <c r="AS369" s="104" t="s">
        <v>120</v>
      </c>
      <c r="AT369" s="106">
        <v>1003.0</v>
      </c>
      <c r="AU369" s="105">
        <v>1.52040684E9</v>
      </c>
      <c r="AV369" s="183">
        <v>44512.0</v>
      </c>
      <c r="AW369" s="220" t="s">
        <v>4266</v>
      </c>
      <c r="AX369" s="84"/>
      <c r="AY369" s="84"/>
      <c r="AZ369" s="84"/>
      <c r="BA369" s="84"/>
      <c r="BB369" s="84"/>
      <c r="BC369" s="84"/>
      <c r="BD369" s="84"/>
      <c r="BE369" s="84"/>
      <c r="BF369" s="84"/>
      <c r="BG369" s="84"/>
      <c r="BH369" s="84"/>
      <c r="BI369" s="84"/>
      <c r="BJ369" s="84"/>
      <c r="BK369" s="84"/>
      <c r="BL369" s="84"/>
      <c r="BM369" s="84"/>
      <c r="BN369" s="84"/>
      <c r="BO369" s="84"/>
      <c r="BP369" s="84"/>
      <c r="BQ369" s="84"/>
      <c r="BR369" s="84"/>
      <c r="BS369" s="84"/>
      <c r="BT369" s="84"/>
      <c r="BU369" s="216"/>
      <c r="BV369" s="216"/>
      <c r="BW369" s="216"/>
      <c r="BX369" s="221"/>
      <c r="BY369" s="216"/>
      <c r="BZ369" s="216"/>
      <c r="CA369" s="216"/>
      <c r="CB369" s="216"/>
      <c r="CC369" s="114" t="str">
        <f t="shared" si="1"/>
        <v>$ 1,596,641,840</v>
      </c>
      <c r="CD369" s="115" t="str">
        <f t="shared" si="37"/>
        <v>240</v>
      </c>
      <c r="CE369" s="84"/>
      <c r="CF369" s="101">
        <v>44819.0</v>
      </c>
      <c r="CG369" s="130" t="s">
        <v>4267</v>
      </c>
      <c r="CH369" s="103" t="s">
        <v>441</v>
      </c>
      <c r="CI369" s="118" t="s">
        <v>441</v>
      </c>
      <c r="CJ369" s="84"/>
      <c r="CK369" s="84"/>
      <c r="CL369" s="101">
        <v>44511.0</v>
      </c>
      <c r="CM369" s="102" t="s">
        <v>120</v>
      </c>
      <c r="CN369" s="119" t="s">
        <v>4274</v>
      </c>
      <c r="CO369" s="120" t="s">
        <v>4275</v>
      </c>
      <c r="CP369" s="121" t="s">
        <v>2321</v>
      </c>
      <c r="CQ369" s="84"/>
      <c r="CR369" s="84"/>
      <c r="CS369" s="84"/>
      <c r="CT369" s="84"/>
      <c r="CU369" s="84"/>
      <c r="CV369" s="84"/>
      <c r="CW369" s="84"/>
      <c r="CX369" s="84"/>
      <c r="CY369" s="123" t="s">
        <v>175</v>
      </c>
      <c r="CZ369" s="103" t="s">
        <v>143</v>
      </c>
      <c r="DA369" s="103" t="s">
        <v>205</v>
      </c>
      <c r="DB369" s="103" t="s">
        <v>145</v>
      </c>
      <c r="DC369" s="123" t="s">
        <v>441</v>
      </c>
      <c r="DD369" s="84"/>
      <c r="DE369" s="84"/>
      <c r="DF369" s="84"/>
      <c r="DG369" s="84"/>
      <c r="DH369" s="52"/>
      <c r="DI369" s="52"/>
      <c r="DJ369" s="52"/>
      <c r="DK369" s="52"/>
      <c r="DL369" s="52"/>
      <c r="DM369" s="52"/>
    </row>
    <row r="370" ht="25.5" customHeight="1">
      <c r="A370" s="191">
        <v>368.0</v>
      </c>
      <c r="B370" s="86" t="s">
        <v>120</v>
      </c>
      <c r="C370" s="94" t="s">
        <v>4276</v>
      </c>
      <c r="D370" s="88" t="s">
        <v>4277</v>
      </c>
      <c r="E370" s="89" t="s">
        <v>2660</v>
      </c>
      <c r="F370" s="89" t="s">
        <v>90</v>
      </c>
      <c r="G370" s="185">
        <v>9.009585649E9</v>
      </c>
      <c r="H370" s="185">
        <v>0.0</v>
      </c>
      <c r="I370" s="89" t="s">
        <v>120</v>
      </c>
      <c r="J370" s="89" t="s">
        <v>120</v>
      </c>
      <c r="K370" s="89" t="s">
        <v>120</v>
      </c>
      <c r="L370" s="89" t="s">
        <v>120</v>
      </c>
      <c r="M370" s="89" t="s">
        <v>120</v>
      </c>
      <c r="N370" s="89" t="s">
        <v>120</v>
      </c>
      <c r="O370" s="94" t="s">
        <v>4260</v>
      </c>
      <c r="P370" s="103" t="s">
        <v>152</v>
      </c>
      <c r="Q370" s="94">
        <v>7428585.0</v>
      </c>
      <c r="R370" s="176" t="s">
        <v>4261</v>
      </c>
      <c r="S370" s="89" t="s">
        <v>120</v>
      </c>
      <c r="T370" s="94" t="s">
        <v>120</v>
      </c>
      <c r="U370" s="92" t="s">
        <v>120</v>
      </c>
      <c r="V370" s="89" t="s">
        <v>120</v>
      </c>
      <c r="W370" s="89" t="s">
        <v>120</v>
      </c>
      <c r="X370" s="89" t="s">
        <v>120</v>
      </c>
      <c r="Y370" s="89" t="s">
        <v>120</v>
      </c>
      <c r="Z370" s="130" t="s">
        <v>2664</v>
      </c>
      <c r="AA370" s="94" t="s">
        <v>4278</v>
      </c>
      <c r="AB370" s="94" t="s">
        <v>3191</v>
      </c>
      <c r="AC370" s="130" t="s">
        <v>161</v>
      </c>
      <c r="AD370" s="94" t="s">
        <v>4279</v>
      </c>
      <c r="AE370" s="95" t="s">
        <v>4280</v>
      </c>
      <c r="AF370" s="131" t="s">
        <v>4281</v>
      </c>
      <c r="AG370" s="143">
        <v>743.0</v>
      </c>
      <c r="AH370" s="199">
        <v>4.53501848E8</v>
      </c>
      <c r="AI370" s="201">
        <v>44510.0</v>
      </c>
      <c r="AJ370" s="100">
        <v>64421.0</v>
      </c>
      <c r="AK370" s="212">
        <v>44511.0</v>
      </c>
      <c r="AL370" s="212" t="s">
        <v>441</v>
      </c>
      <c r="AM370" s="101">
        <v>44757.0</v>
      </c>
      <c r="AN370" s="154">
        <v>8.0</v>
      </c>
      <c r="AO370" s="94">
        <v>0.0</v>
      </c>
      <c r="AP370" s="103">
        <v>240.0</v>
      </c>
      <c r="AQ370" s="94" t="s">
        <v>3392</v>
      </c>
      <c r="AR370" s="105">
        <v>5.06341848E8</v>
      </c>
      <c r="AS370" s="104" t="s">
        <v>120</v>
      </c>
      <c r="AT370" s="106">
        <v>1004.0</v>
      </c>
      <c r="AU370" s="105">
        <v>4.53501848E8</v>
      </c>
      <c r="AV370" s="183">
        <v>44512.0</v>
      </c>
      <c r="AW370" s="220" t="s">
        <v>4266</v>
      </c>
      <c r="AX370" s="84"/>
      <c r="AY370" s="84"/>
      <c r="AZ370" s="84"/>
      <c r="BA370" s="84"/>
      <c r="BB370" s="84"/>
      <c r="BC370" s="84"/>
      <c r="BD370" s="84"/>
      <c r="BE370" s="84"/>
      <c r="BF370" s="84"/>
      <c r="BG370" s="84"/>
      <c r="BH370" s="84"/>
      <c r="BI370" s="84"/>
      <c r="BJ370" s="84"/>
      <c r="BK370" s="84"/>
      <c r="BL370" s="84"/>
      <c r="BM370" s="84"/>
      <c r="BN370" s="84"/>
      <c r="BO370" s="84"/>
      <c r="BP370" s="84"/>
      <c r="BQ370" s="84"/>
      <c r="BR370" s="84"/>
      <c r="BS370" s="84"/>
      <c r="BT370" s="84"/>
      <c r="BU370" s="216"/>
      <c r="BV370" s="216"/>
      <c r="BW370" s="216"/>
      <c r="BX370" s="221"/>
      <c r="BY370" s="216"/>
      <c r="BZ370" s="216"/>
      <c r="CA370" s="216"/>
      <c r="CB370" s="216"/>
      <c r="CC370" s="114" t="str">
        <f t="shared" si="1"/>
        <v>$ 506,341,848</v>
      </c>
      <c r="CD370" s="115" t="str">
        <f t="shared" si="37"/>
        <v>49</v>
      </c>
      <c r="CE370" s="84"/>
      <c r="CF370" s="101">
        <v>44757.0</v>
      </c>
      <c r="CG370" s="130" t="s">
        <v>4267</v>
      </c>
      <c r="CH370" s="103" t="s">
        <v>441</v>
      </c>
      <c r="CI370" s="118" t="s">
        <v>441</v>
      </c>
      <c r="CJ370" s="84"/>
      <c r="CK370" s="84"/>
      <c r="CL370" s="101">
        <v>44511.0</v>
      </c>
      <c r="CM370" s="102" t="s">
        <v>120</v>
      </c>
      <c r="CN370" s="119" t="s">
        <v>4282</v>
      </c>
      <c r="CO370" s="120" t="s">
        <v>4283</v>
      </c>
      <c r="CP370" s="121" t="s">
        <v>2321</v>
      </c>
      <c r="CQ370" s="84"/>
      <c r="CR370" s="84"/>
      <c r="CS370" s="84"/>
      <c r="CT370" s="84"/>
      <c r="CU370" s="84"/>
      <c r="CV370" s="84"/>
      <c r="CW370" s="84"/>
      <c r="CX370" s="84"/>
      <c r="CY370" s="123" t="s">
        <v>175</v>
      </c>
      <c r="CZ370" s="103" t="s">
        <v>143</v>
      </c>
      <c r="DA370" s="103" t="s">
        <v>205</v>
      </c>
      <c r="DB370" s="103" t="s">
        <v>145</v>
      </c>
      <c r="DC370" s="123" t="s">
        <v>441</v>
      </c>
      <c r="DD370" s="84"/>
      <c r="DE370" s="84"/>
      <c r="DF370" s="84"/>
      <c r="DG370" s="84"/>
      <c r="DH370" s="52"/>
      <c r="DI370" s="52"/>
      <c r="DJ370" s="52"/>
      <c r="DK370" s="52"/>
      <c r="DL370" s="52"/>
      <c r="DM370" s="52"/>
    </row>
    <row r="371" ht="25.5" customHeight="1">
      <c r="A371" s="124">
        <v>369.0</v>
      </c>
      <c r="B371" s="86" t="s">
        <v>120</v>
      </c>
      <c r="C371" s="94" t="s">
        <v>4284</v>
      </c>
      <c r="D371" s="88" t="s">
        <v>4285</v>
      </c>
      <c r="E371" s="89" t="s">
        <v>123</v>
      </c>
      <c r="F371" s="89" t="s">
        <v>124</v>
      </c>
      <c r="G371" s="185">
        <v>1.026296403E9</v>
      </c>
      <c r="H371" s="185">
        <v>0.0</v>
      </c>
      <c r="I371" s="89" t="s">
        <v>125</v>
      </c>
      <c r="J371" s="91">
        <v>35273.0</v>
      </c>
      <c r="K371" s="89">
        <v>27.0</v>
      </c>
      <c r="L371" s="89">
        <v>7.0</v>
      </c>
      <c r="M371" s="89">
        <v>1996.0</v>
      </c>
      <c r="N371" s="127" t="s">
        <v>198</v>
      </c>
      <c r="O371" s="94" t="s">
        <v>4286</v>
      </c>
      <c r="P371" s="103" t="s">
        <v>127</v>
      </c>
      <c r="Q371" s="94">
        <v>3.205075763E9</v>
      </c>
      <c r="R371" s="176" t="s">
        <v>4287</v>
      </c>
      <c r="S371" s="176" t="s">
        <v>4287</v>
      </c>
      <c r="T371" s="89" t="s">
        <v>183</v>
      </c>
      <c r="U371" s="94" t="s">
        <v>184</v>
      </c>
      <c r="V371" s="128" t="s">
        <v>157</v>
      </c>
      <c r="W371" s="89">
        <v>5.0</v>
      </c>
      <c r="X371" s="94" t="s">
        <v>741</v>
      </c>
      <c r="Y371" s="94" t="s">
        <v>741</v>
      </c>
      <c r="Z371" s="130" t="s">
        <v>3249</v>
      </c>
      <c r="AA371" s="94" t="s">
        <v>4288</v>
      </c>
      <c r="AB371" s="94" t="s">
        <v>130</v>
      </c>
      <c r="AC371" s="130" t="s">
        <v>161</v>
      </c>
      <c r="AD371" s="94" t="s">
        <v>4289</v>
      </c>
      <c r="AE371" s="95" t="s">
        <v>286</v>
      </c>
      <c r="AF371" s="131" t="s">
        <v>164</v>
      </c>
      <c r="AG371" s="143">
        <v>725.0</v>
      </c>
      <c r="AH371" s="199">
        <v>6440000.0</v>
      </c>
      <c r="AI371" s="201">
        <v>44508.0</v>
      </c>
      <c r="AJ371" s="100">
        <v>62503.0</v>
      </c>
      <c r="AK371" s="212">
        <v>44511.0</v>
      </c>
      <c r="AL371" s="212">
        <v>44512.0</v>
      </c>
      <c r="AM371" s="101">
        <v>44561.0</v>
      </c>
      <c r="AN371" s="154">
        <v>1.0</v>
      </c>
      <c r="AO371" s="94">
        <v>19.0</v>
      </c>
      <c r="AP371" s="103">
        <v>49.0</v>
      </c>
      <c r="AQ371" s="94" t="s">
        <v>4290</v>
      </c>
      <c r="AR371" s="105">
        <v>3756667.0</v>
      </c>
      <c r="AS371" s="105">
        <v>2300000.0</v>
      </c>
      <c r="AT371" s="106">
        <v>1001.0</v>
      </c>
      <c r="AU371" s="105">
        <v>3756667.0</v>
      </c>
      <c r="AV371" s="183">
        <v>44512.0</v>
      </c>
      <c r="AW371" s="108" t="s">
        <v>4291</v>
      </c>
      <c r="AX371" s="84"/>
      <c r="AY371" s="84"/>
      <c r="AZ371" s="84"/>
      <c r="BA371" s="84"/>
      <c r="BB371" s="84"/>
      <c r="BC371" s="84"/>
      <c r="BD371" s="84"/>
      <c r="BE371" s="84"/>
      <c r="BF371" s="84"/>
      <c r="BG371" s="84"/>
      <c r="BH371" s="84"/>
      <c r="BI371" s="84"/>
      <c r="BJ371" s="84"/>
      <c r="BK371" s="84"/>
      <c r="BL371" s="84"/>
      <c r="BM371" s="84"/>
      <c r="BN371" s="84"/>
      <c r="BO371" s="84"/>
      <c r="BP371" s="84"/>
      <c r="BQ371" s="84"/>
      <c r="BR371" s="84"/>
      <c r="BS371" s="84"/>
      <c r="BT371" s="84"/>
      <c r="BU371" s="217"/>
      <c r="BV371" s="217"/>
      <c r="BW371" s="217"/>
      <c r="BX371" s="219"/>
      <c r="BY371" s="217"/>
      <c r="BZ371" s="217"/>
      <c r="CA371" s="217"/>
      <c r="CB371" s="217"/>
      <c r="CC371" s="114" t="str">
        <f t="shared" si="1"/>
        <v>$ 3,756,667</v>
      </c>
      <c r="CD371" s="115" t="str">
        <f t="shared" si="37"/>
        <v>409</v>
      </c>
      <c r="CE371" s="84"/>
      <c r="CF371" s="101">
        <v>44561.0</v>
      </c>
      <c r="CG371" s="130" t="s">
        <v>136</v>
      </c>
      <c r="CH371" s="130" t="s">
        <v>1842</v>
      </c>
      <c r="CI371" s="118" t="s">
        <v>1214</v>
      </c>
      <c r="CJ371" s="84"/>
      <c r="CK371" s="84"/>
      <c r="CL371" s="102">
        <v>44511.0</v>
      </c>
      <c r="CM371" s="102">
        <v>44512.0</v>
      </c>
      <c r="CN371" s="119" t="s">
        <v>4292</v>
      </c>
      <c r="CO371" s="120" t="s">
        <v>4293</v>
      </c>
      <c r="CP371" s="121" t="s">
        <v>4157</v>
      </c>
      <c r="CQ371" s="84"/>
      <c r="CR371" s="84"/>
      <c r="CS371" s="84"/>
      <c r="CT371" s="84"/>
      <c r="CU371" s="84"/>
      <c r="CV371" s="84"/>
      <c r="CW371" s="84"/>
      <c r="CX371" s="84"/>
      <c r="CY371" s="123" t="s">
        <v>175</v>
      </c>
      <c r="CZ371" s="103" t="s">
        <v>143</v>
      </c>
      <c r="DA371" s="103" t="s">
        <v>205</v>
      </c>
      <c r="DB371" s="103"/>
      <c r="DC371" s="123" t="s">
        <v>146</v>
      </c>
      <c r="DD371" s="84"/>
      <c r="DE371" s="84"/>
      <c r="DF371" s="84"/>
      <c r="DG371" s="84"/>
      <c r="DH371" s="52"/>
      <c r="DI371" s="52"/>
      <c r="DJ371" s="52"/>
      <c r="DK371" s="52"/>
      <c r="DL371" s="52"/>
      <c r="DM371" s="52"/>
    </row>
    <row r="372" ht="25.5" customHeight="1">
      <c r="A372" s="191">
        <v>370.0</v>
      </c>
      <c r="B372" s="86" t="s">
        <v>120</v>
      </c>
      <c r="C372" s="94" t="s">
        <v>4294</v>
      </c>
      <c r="D372" s="88" t="s">
        <v>4295</v>
      </c>
      <c r="E372" s="89" t="s">
        <v>2660</v>
      </c>
      <c r="F372" s="89" t="s">
        <v>90</v>
      </c>
      <c r="G372" s="185">
        <v>8.6050617E8</v>
      </c>
      <c r="H372" s="185">
        <v>7.0</v>
      </c>
      <c r="I372" s="89" t="s">
        <v>120</v>
      </c>
      <c r="J372" s="89" t="s">
        <v>120</v>
      </c>
      <c r="K372" s="89" t="s">
        <v>120</v>
      </c>
      <c r="L372" s="89" t="s">
        <v>120</v>
      </c>
      <c r="M372" s="89" t="s">
        <v>120</v>
      </c>
      <c r="N372" s="89" t="s">
        <v>120</v>
      </c>
      <c r="O372" s="94" t="s">
        <v>4296</v>
      </c>
      <c r="P372" s="103" t="s">
        <v>4297</v>
      </c>
      <c r="Q372" s="94">
        <v>3550800.0</v>
      </c>
      <c r="R372" s="176" t="s">
        <v>4298</v>
      </c>
      <c r="S372" s="89" t="s">
        <v>120</v>
      </c>
      <c r="T372" s="94" t="s">
        <v>120</v>
      </c>
      <c r="U372" s="92" t="s">
        <v>120</v>
      </c>
      <c r="V372" s="128" t="s">
        <v>120</v>
      </c>
      <c r="W372" s="89" t="s">
        <v>120</v>
      </c>
      <c r="X372" s="94" t="s">
        <v>120</v>
      </c>
      <c r="Y372" s="94" t="s">
        <v>120</v>
      </c>
      <c r="Z372" s="130" t="s">
        <v>2664</v>
      </c>
      <c r="AA372" s="94" t="s">
        <v>4294</v>
      </c>
      <c r="AB372" s="94" t="s">
        <v>3191</v>
      </c>
      <c r="AC372" s="130" t="s">
        <v>161</v>
      </c>
      <c r="AD372" s="94" t="s">
        <v>4299</v>
      </c>
      <c r="AE372" s="95" t="s">
        <v>3193</v>
      </c>
      <c r="AF372" s="131" t="s">
        <v>3194</v>
      </c>
      <c r="AG372" s="143">
        <v>738.0</v>
      </c>
      <c r="AH372" s="199">
        <v>1.010674033E9</v>
      </c>
      <c r="AI372" s="201">
        <v>44510.0</v>
      </c>
      <c r="AJ372" s="100">
        <v>64435.0</v>
      </c>
      <c r="AK372" s="212">
        <v>44511.0</v>
      </c>
      <c r="AL372" s="212">
        <v>44512.0</v>
      </c>
      <c r="AM372" s="101">
        <v>44925.0</v>
      </c>
      <c r="AN372" s="154">
        <v>13.0</v>
      </c>
      <c r="AO372" s="94">
        <v>19.0</v>
      </c>
      <c r="AP372" s="103">
        <v>409.0</v>
      </c>
      <c r="AQ372" s="94" t="s">
        <v>4300</v>
      </c>
      <c r="AR372" s="105">
        <v>1.310352033E9</v>
      </c>
      <c r="AS372" s="104" t="s">
        <v>120</v>
      </c>
      <c r="AT372" s="106">
        <v>1005.0</v>
      </c>
      <c r="AU372" s="105">
        <v>1.010674033E9</v>
      </c>
      <c r="AV372" s="183">
        <v>44512.0</v>
      </c>
      <c r="AW372" s="108" t="s">
        <v>120</v>
      </c>
      <c r="AX372" s="84"/>
      <c r="AY372" s="84"/>
      <c r="AZ372" s="84"/>
      <c r="BA372" s="84"/>
      <c r="BB372" s="84"/>
      <c r="BC372" s="84"/>
      <c r="BD372" s="84"/>
      <c r="BE372" s="84"/>
      <c r="BF372" s="84"/>
      <c r="BG372" s="84"/>
      <c r="BH372" s="84"/>
      <c r="BI372" s="84"/>
      <c r="BJ372" s="84"/>
      <c r="BK372" s="84"/>
      <c r="BL372" s="84"/>
      <c r="BM372" s="84"/>
      <c r="BN372" s="84"/>
      <c r="BO372" s="84"/>
      <c r="BP372" s="84"/>
      <c r="BQ372" s="84"/>
      <c r="BR372" s="84"/>
      <c r="BS372" s="84"/>
      <c r="BT372" s="84"/>
      <c r="BU372" s="216"/>
      <c r="BV372" s="216"/>
      <c r="BW372" s="216"/>
      <c r="BX372" s="221"/>
      <c r="BY372" s="216"/>
      <c r="BZ372" s="216"/>
      <c r="CA372" s="216"/>
      <c r="CB372" s="216"/>
      <c r="CC372" s="114" t="str">
        <f t="shared" si="1"/>
        <v>$ 1,310,352,033</v>
      </c>
      <c r="CD372" s="115" t="str">
        <f t="shared" si="37"/>
        <v>1440</v>
      </c>
      <c r="CE372" s="84"/>
      <c r="CF372" s="101">
        <v>44925.0</v>
      </c>
      <c r="CG372" s="130" t="s">
        <v>3394</v>
      </c>
      <c r="CH372" s="92" t="s">
        <v>160</v>
      </c>
      <c r="CI372" s="222" t="s">
        <v>4301</v>
      </c>
      <c r="CJ372" s="84"/>
      <c r="CK372" s="84"/>
      <c r="CL372" s="101">
        <v>44511.0</v>
      </c>
      <c r="CM372" s="102" t="s">
        <v>120</v>
      </c>
      <c r="CN372" s="119" t="s">
        <v>4302</v>
      </c>
      <c r="CO372" s="120" t="s">
        <v>4303</v>
      </c>
      <c r="CP372" s="121" t="s">
        <v>294</v>
      </c>
      <c r="CQ372" s="84"/>
      <c r="CR372" s="84"/>
      <c r="CS372" s="84"/>
      <c r="CT372" s="84"/>
      <c r="CU372" s="84"/>
      <c r="CV372" s="84"/>
      <c r="CW372" s="84"/>
      <c r="CX372" s="84"/>
      <c r="CY372" s="123" t="s">
        <v>175</v>
      </c>
      <c r="CZ372" s="103" t="s">
        <v>143</v>
      </c>
      <c r="DA372" s="103" t="s">
        <v>205</v>
      </c>
      <c r="DB372" s="103" t="s">
        <v>145</v>
      </c>
      <c r="DC372" s="123" t="s">
        <v>146</v>
      </c>
      <c r="DD372" s="84"/>
      <c r="DE372" s="84"/>
      <c r="DF372" s="84"/>
      <c r="DG372" s="84"/>
      <c r="DH372" s="52"/>
      <c r="DI372" s="52"/>
      <c r="DJ372" s="52"/>
      <c r="DK372" s="52"/>
      <c r="DL372" s="52"/>
      <c r="DM372" s="52"/>
    </row>
    <row r="373" ht="25.5" customHeight="1">
      <c r="A373" s="191">
        <v>371.0</v>
      </c>
      <c r="B373" s="86" t="s">
        <v>120</v>
      </c>
      <c r="C373" s="94" t="s">
        <v>4304</v>
      </c>
      <c r="D373" s="88" t="s">
        <v>4305</v>
      </c>
      <c r="E373" s="89" t="s">
        <v>2660</v>
      </c>
      <c r="F373" s="89" t="s">
        <v>90</v>
      </c>
      <c r="G373" s="185">
        <v>8.99999069E8</v>
      </c>
      <c r="H373" s="185">
        <v>7.0</v>
      </c>
      <c r="I373" s="89" t="s">
        <v>120</v>
      </c>
      <c r="J373" s="89" t="s">
        <v>120</v>
      </c>
      <c r="K373" s="89" t="s">
        <v>120</v>
      </c>
      <c r="L373" s="89" t="s">
        <v>120</v>
      </c>
      <c r="M373" s="89" t="s">
        <v>120</v>
      </c>
      <c r="N373" s="89" t="s">
        <v>120</v>
      </c>
      <c r="O373" s="94" t="s">
        <v>4306</v>
      </c>
      <c r="P373" s="103" t="s">
        <v>475</v>
      </c>
      <c r="Q373" s="94">
        <v>3323700.0</v>
      </c>
      <c r="R373" s="176" t="s">
        <v>4307</v>
      </c>
      <c r="S373" s="89" t="s">
        <v>120</v>
      </c>
      <c r="T373" s="94" t="s">
        <v>120</v>
      </c>
      <c r="U373" s="92" t="s">
        <v>120</v>
      </c>
      <c r="V373" s="128" t="s">
        <v>120</v>
      </c>
      <c r="W373" s="89" t="s">
        <v>120</v>
      </c>
      <c r="X373" s="94" t="s">
        <v>120</v>
      </c>
      <c r="Y373" s="94"/>
      <c r="Z373" s="130" t="s">
        <v>2664</v>
      </c>
      <c r="AA373" s="94" t="s">
        <v>4308</v>
      </c>
      <c r="AB373" s="94" t="s">
        <v>3191</v>
      </c>
      <c r="AC373" s="130" t="s">
        <v>161</v>
      </c>
      <c r="AD373" s="94" t="s">
        <v>4309</v>
      </c>
      <c r="AE373" s="95" t="s">
        <v>120</v>
      </c>
      <c r="AF373" s="131" t="s">
        <v>120</v>
      </c>
      <c r="AG373" s="95" t="s">
        <v>120</v>
      </c>
      <c r="AH373" s="95" t="s">
        <v>120</v>
      </c>
      <c r="AI373" s="95" t="s">
        <v>120</v>
      </c>
      <c r="AJ373" s="100">
        <v>64712.0</v>
      </c>
      <c r="AK373" s="212">
        <v>44512.0</v>
      </c>
      <c r="AL373" s="220" t="s">
        <v>441</v>
      </c>
      <c r="AM373" s="220" t="s">
        <v>441</v>
      </c>
      <c r="AN373" s="154">
        <v>48.0</v>
      </c>
      <c r="AO373" s="94">
        <v>0.0</v>
      </c>
      <c r="AP373" s="103">
        <v>1440.0</v>
      </c>
      <c r="AQ373" s="94" t="s">
        <v>4310</v>
      </c>
      <c r="AR373" s="105">
        <v>2.48096E8</v>
      </c>
      <c r="AS373" s="104" t="s">
        <v>120</v>
      </c>
      <c r="AT373" s="104" t="s">
        <v>120</v>
      </c>
      <c r="AU373" s="104" t="s">
        <v>120</v>
      </c>
      <c r="AV373" s="104" t="s">
        <v>120</v>
      </c>
      <c r="AW373" s="104" t="s">
        <v>120</v>
      </c>
      <c r="AX373" s="84"/>
      <c r="AY373" s="84"/>
      <c r="AZ373" s="84"/>
      <c r="BA373" s="84"/>
      <c r="BB373" s="84"/>
      <c r="BC373" s="84"/>
      <c r="BD373" s="84"/>
      <c r="BE373" s="84"/>
      <c r="BF373" s="84"/>
      <c r="BG373" s="84"/>
      <c r="BH373" s="84"/>
      <c r="BI373" s="84"/>
      <c r="BJ373" s="84"/>
      <c r="BK373" s="84"/>
      <c r="BL373" s="84"/>
      <c r="BM373" s="84"/>
      <c r="BN373" s="84"/>
      <c r="BO373" s="84"/>
      <c r="BP373" s="84"/>
      <c r="BQ373" s="84"/>
      <c r="BR373" s="84"/>
      <c r="BS373" s="84"/>
      <c r="BT373" s="84"/>
      <c r="BU373" s="216"/>
      <c r="BV373" s="216"/>
      <c r="BW373" s="216"/>
      <c r="BX373" s="221"/>
      <c r="BY373" s="216"/>
      <c r="BZ373" s="216"/>
      <c r="CA373" s="216"/>
      <c r="CB373" s="216"/>
      <c r="CC373" s="114" t="str">
        <f t="shared" si="1"/>
        <v>$ 248,096,000</v>
      </c>
      <c r="CD373" s="115" t="str">
        <f t="shared" si="37"/>
        <v>44</v>
      </c>
      <c r="CE373" s="84"/>
      <c r="CF373" s="220" t="s">
        <v>441</v>
      </c>
      <c r="CG373" s="130" t="s">
        <v>4267</v>
      </c>
      <c r="CH373" s="103" t="s">
        <v>448</v>
      </c>
      <c r="CI373" s="118" t="s">
        <v>3043</v>
      </c>
      <c r="CJ373" s="84"/>
      <c r="CK373" s="84"/>
      <c r="CL373" s="101">
        <v>44512.0</v>
      </c>
      <c r="CM373" s="102" t="s">
        <v>120</v>
      </c>
      <c r="CN373" s="119"/>
      <c r="CO373" s="120" t="s">
        <v>4311</v>
      </c>
      <c r="CP373" s="121" t="s">
        <v>608</v>
      </c>
      <c r="CQ373" s="84"/>
      <c r="CR373" s="84"/>
      <c r="CS373" s="84"/>
      <c r="CT373" s="84"/>
      <c r="CU373" s="84"/>
      <c r="CV373" s="84"/>
      <c r="CW373" s="84"/>
      <c r="CX373" s="84" t="s">
        <v>4312</v>
      </c>
      <c r="CY373" s="123" t="s">
        <v>175</v>
      </c>
      <c r="CZ373" s="103" t="s">
        <v>143</v>
      </c>
      <c r="DA373" s="103" t="s">
        <v>205</v>
      </c>
      <c r="DB373" s="103" t="s">
        <v>145</v>
      </c>
      <c r="DC373" s="123" t="s">
        <v>441</v>
      </c>
      <c r="DD373" s="84"/>
      <c r="DE373" s="84"/>
      <c r="DF373" s="84"/>
      <c r="DG373" s="84"/>
      <c r="DH373" s="52"/>
      <c r="DI373" s="52"/>
      <c r="DJ373" s="52"/>
      <c r="DK373" s="52"/>
      <c r="DL373" s="52"/>
      <c r="DM373" s="52"/>
    </row>
    <row r="374" ht="25.5" customHeight="1">
      <c r="A374" s="124">
        <v>372.0</v>
      </c>
      <c r="B374" s="86" t="s">
        <v>120</v>
      </c>
      <c r="C374" s="94" t="s">
        <v>4313</v>
      </c>
      <c r="D374" s="88" t="s">
        <v>4314</v>
      </c>
      <c r="E374" s="89" t="s">
        <v>123</v>
      </c>
      <c r="F374" s="89" t="s">
        <v>124</v>
      </c>
      <c r="G374" s="185">
        <v>8.0149715E7</v>
      </c>
      <c r="H374" s="185">
        <v>1.0</v>
      </c>
      <c r="I374" s="89" t="s">
        <v>149</v>
      </c>
      <c r="J374" s="91">
        <v>29428.0</v>
      </c>
      <c r="K374" s="89">
        <v>26.0</v>
      </c>
      <c r="L374" s="89">
        <v>7.0</v>
      </c>
      <c r="M374" s="89">
        <v>1980.0</v>
      </c>
      <c r="N374" s="127" t="s">
        <v>198</v>
      </c>
      <c r="O374" s="94" t="s">
        <v>4315</v>
      </c>
      <c r="P374" s="103" t="s">
        <v>593</v>
      </c>
      <c r="Q374" s="94">
        <v>3.142322741E9</v>
      </c>
      <c r="R374" s="176" t="s">
        <v>4316</v>
      </c>
      <c r="S374" s="176" t="s">
        <v>4316</v>
      </c>
      <c r="T374" s="89" t="s">
        <v>258</v>
      </c>
      <c r="U374" s="94" t="s">
        <v>272</v>
      </c>
      <c r="V374" s="128" t="s">
        <v>157</v>
      </c>
      <c r="W374" s="89">
        <v>1.0</v>
      </c>
      <c r="X374" s="94" t="s">
        <v>158</v>
      </c>
      <c r="Y374" s="94" t="s">
        <v>556</v>
      </c>
      <c r="Z374" s="130" t="s">
        <v>1602</v>
      </c>
      <c r="AA374" s="94" t="s">
        <v>4317</v>
      </c>
      <c r="AB374" s="94" t="s">
        <v>130</v>
      </c>
      <c r="AC374" s="130" t="s">
        <v>161</v>
      </c>
      <c r="AD374" s="94" t="s">
        <v>4318</v>
      </c>
      <c r="AE374" s="95" t="s">
        <v>352</v>
      </c>
      <c r="AF374" s="131" t="s">
        <v>353</v>
      </c>
      <c r="AG374" s="143">
        <v>717.0</v>
      </c>
      <c r="AH374" s="199">
        <v>8722000.0</v>
      </c>
      <c r="AI374" s="201">
        <v>44503.0</v>
      </c>
      <c r="AJ374" s="100">
        <v>63761.0</v>
      </c>
      <c r="AK374" s="212">
        <v>44516.0</v>
      </c>
      <c r="AL374" s="212">
        <v>44517.0</v>
      </c>
      <c r="AM374" s="101">
        <v>44561.0</v>
      </c>
      <c r="AN374" s="154">
        <v>1.0</v>
      </c>
      <c r="AO374" s="94">
        <v>14.0</v>
      </c>
      <c r="AP374" s="103">
        <v>44.0</v>
      </c>
      <c r="AQ374" s="94" t="s">
        <v>4319</v>
      </c>
      <c r="AR374" s="105">
        <v>6396133.0</v>
      </c>
      <c r="AS374" s="104">
        <v>4361000.0</v>
      </c>
      <c r="AT374" s="106">
        <v>1006.0</v>
      </c>
      <c r="AU374" s="105">
        <v>6396133.0</v>
      </c>
      <c r="AV374" s="183">
        <v>44517.0</v>
      </c>
      <c r="AW374" s="108" t="s">
        <v>4320</v>
      </c>
      <c r="AX374" s="84"/>
      <c r="AY374" s="84"/>
      <c r="AZ374" s="84"/>
      <c r="BA374" s="84"/>
      <c r="BB374" s="84"/>
      <c r="BC374" s="84"/>
      <c r="BD374" s="84"/>
      <c r="BE374" s="84"/>
      <c r="BF374" s="84"/>
      <c r="BG374" s="84"/>
      <c r="BH374" s="84"/>
      <c r="BI374" s="84"/>
      <c r="BJ374" s="84"/>
      <c r="BK374" s="84"/>
      <c r="BL374" s="84"/>
      <c r="BM374" s="84"/>
      <c r="BN374" s="84"/>
      <c r="BO374" s="84"/>
      <c r="BP374" s="84"/>
      <c r="BQ374" s="84"/>
      <c r="BR374" s="84"/>
      <c r="BS374" s="84"/>
      <c r="BT374" s="84"/>
      <c r="BU374" s="132" t="s">
        <v>168</v>
      </c>
      <c r="BV374" s="218">
        <v>44561.0</v>
      </c>
      <c r="BW374" s="132">
        <v>69255.0</v>
      </c>
      <c r="BX374" s="219">
        <v>1453667.0</v>
      </c>
      <c r="BY374" s="217">
        <v>1087.0</v>
      </c>
      <c r="BZ374" s="217">
        <v>1274.0</v>
      </c>
      <c r="CA374" s="132">
        <v>10.0</v>
      </c>
      <c r="CB374" s="133">
        <v>44571.0</v>
      </c>
      <c r="CC374" s="114" t="str">
        <f t="shared" si="1"/>
        <v>$ 6,396,133</v>
      </c>
      <c r="CD374" s="115" t="str">
        <f t="shared" si="37"/>
        <v>54</v>
      </c>
      <c r="CE374" s="84"/>
      <c r="CF374" s="210">
        <v>44571.0</v>
      </c>
      <c r="CG374" s="130" t="s">
        <v>3394</v>
      </c>
      <c r="CH374" s="130" t="s">
        <v>1602</v>
      </c>
      <c r="CI374" s="118" t="s">
        <v>1609</v>
      </c>
      <c r="CJ374" s="84"/>
      <c r="CK374" s="84"/>
      <c r="CL374" s="102">
        <v>44516.0</v>
      </c>
      <c r="CM374" s="102">
        <v>44517.0</v>
      </c>
      <c r="CN374" s="119" t="s">
        <v>4321</v>
      </c>
      <c r="CO374" s="120" t="s">
        <v>4322</v>
      </c>
      <c r="CP374" s="121" t="s">
        <v>4227</v>
      </c>
      <c r="CQ374" s="84"/>
      <c r="CR374" s="84"/>
      <c r="CS374" s="84"/>
      <c r="CT374" s="84"/>
      <c r="CU374" s="84"/>
      <c r="CV374" s="84"/>
      <c r="CW374" s="84"/>
      <c r="CX374" s="84"/>
      <c r="CY374" s="123" t="s">
        <v>175</v>
      </c>
      <c r="CZ374" s="103" t="s">
        <v>143</v>
      </c>
      <c r="DA374" s="103" t="s">
        <v>205</v>
      </c>
      <c r="DB374" s="103"/>
      <c r="DC374" s="123" t="s">
        <v>146</v>
      </c>
      <c r="DD374" s="84"/>
      <c r="DE374" s="84"/>
      <c r="DF374" s="84"/>
      <c r="DG374" s="84"/>
      <c r="DH374" s="52"/>
      <c r="DI374" s="52"/>
      <c r="DJ374" s="52"/>
      <c r="DK374" s="52"/>
      <c r="DL374" s="52"/>
      <c r="DM374" s="52"/>
    </row>
    <row r="375" ht="25.5" customHeight="1">
      <c r="A375" s="124">
        <v>373.0</v>
      </c>
      <c r="B375" s="86" t="s">
        <v>120</v>
      </c>
      <c r="C375" s="94" t="s">
        <v>4323</v>
      </c>
      <c r="D375" s="88" t="s">
        <v>4324</v>
      </c>
      <c r="E375" s="89" t="s">
        <v>123</v>
      </c>
      <c r="F375" s="89" t="s">
        <v>124</v>
      </c>
      <c r="G375" s="185">
        <v>7.9819217E7</v>
      </c>
      <c r="H375" s="185">
        <v>5.0</v>
      </c>
      <c r="I375" s="89" t="s">
        <v>149</v>
      </c>
      <c r="J375" s="91">
        <v>30173.0</v>
      </c>
      <c r="K375" s="89">
        <v>10.0</v>
      </c>
      <c r="L375" s="89">
        <v>8.0</v>
      </c>
      <c r="M375" s="89">
        <v>1982.0</v>
      </c>
      <c r="N375" s="127" t="s">
        <v>198</v>
      </c>
      <c r="O375" s="94" t="s">
        <v>4325</v>
      </c>
      <c r="P375" s="103" t="s">
        <v>127</v>
      </c>
      <c r="Q375" s="94">
        <v>3.133612773E9</v>
      </c>
      <c r="R375" s="176" t="s">
        <v>4326</v>
      </c>
      <c r="S375" s="176" t="s">
        <v>4326</v>
      </c>
      <c r="T375" s="89" t="s">
        <v>803</v>
      </c>
      <c r="U375" s="94" t="s">
        <v>184</v>
      </c>
      <c r="V375" s="128" t="s">
        <v>157</v>
      </c>
      <c r="W375" s="89">
        <v>4.0</v>
      </c>
      <c r="X375" s="94" t="s">
        <v>158</v>
      </c>
      <c r="Y375" s="94" t="s">
        <v>596</v>
      </c>
      <c r="Z375" s="130" t="s">
        <v>3800</v>
      </c>
      <c r="AA375" s="94" t="s">
        <v>4327</v>
      </c>
      <c r="AB375" s="94" t="s">
        <v>130</v>
      </c>
      <c r="AC375" s="130" t="s">
        <v>161</v>
      </c>
      <c r="AD375" s="94" t="s">
        <v>4328</v>
      </c>
      <c r="AE375" s="140" t="s">
        <v>188</v>
      </c>
      <c r="AF375" s="131" t="s">
        <v>189</v>
      </c>
      <c r="AG375" s="143">
        <v>735.0</v>
      </c>
      <c r="AH375" s="199">
        <v>8722000.0</v>
      </c>
      <c r="AI375" s="201">
        <v>44509.0</v>
      </c>
      <c r="AJ375" s="100">
        <v>63646.0</v>
      </c>
      <c r="AK375" s="212">
        <v>44516.0</v>
      </c>
      <c r="AL375" s="212">
        <v>44517.0</v>
      </c>
      <c r="AM375" s="101">
        <v>44561.0</v>
      </c>
      <c r="AN375" s="154">
        <v>1.0</v>
      </c>
      <c r="AO375" s="94">
        <v>14.0</v>
      </c>
      <c r="AP375" s="103">
        <v>44.0</v>
      </c>
      <c r="AQ375" s="94" t="s">
        <v>4319</v>
      </c>
      <c r="AR375" s="105">
        <v>6396133.0</v>
      </c>
      <c r="AS375" s="105">
        <v>4361000.0</v>
      </c>
      <c r="AT375" s="106">
        <v>1008.0</v>
      </c>
      <c r="AU375" s="105">
        <v>6396133.0</v>
      </c>
      <c r="AV375" s="183">
        <v>44517.0</v>
      </c>
      <c r="AW375" s="108" t="s">
        <v>4329</v>
      </c>
      <c r="AX375" s="84"/>
      <c r="AY375" s="84"/>
      <c r="AZ375" s="84"/>
      <c r="BA375" s="84"/>
      <c r="BB375" s="84"/>
      <c r="BC375" s="84"/>
      <c r="BD375" s="84"/>
      <c r="BE375" s="84"/>
      <c r="BF375" s="84"/>
      <c r="BG375" s="84"/>
      <c r="BH375" s="84"/>
      <c r="BI375" s="84"/>
      <c r="BJ375" s="84"/>
      <c r="BK375" s="84"/>
      <c r="BL375" s="84"/>
      <c r="BM375" s="84"/>
      <c r="BN375" s="84"/>
      <c r="BO375" s="84"/>
      <c r="BP375" s="84"/>
      <c r="BQ375" s="84"/>
      <c r="BR375" s="84"/>
      <c r="BS375" s="84"/>
      <c r="BT375" s="84"/>
      <c r="BU375" s="217"/>
      <c r="BV375" s="217"/>
      <c r="BW375" s="132"/>
      <c r="BX375" s="219"/>
      <c r="BY375" s="217"/>
      <c r="BZ375" s="217"/>
      <c r="CA375" s="150"/>
      <c r="CB375" s="223"/>
      <c r="CC375" s="114" t="str">
        <f t="shared" si="1"/>
        <v>$ 6,396,133</v>
      </c>
      <c r="CD375" s="115" t="str">
        <f t="shared" si="37"/>
        <v>42</v>
      </c>
      <c r="CE375" s="84"/>
      <c r="CF375" s="101">
        <v>44561.0</v>
      </c>
      <c r="CG375" s="130" t="s">
        <v>136</v>
      </c>
      <c r="CH375" s="103" t="s">
        <v>3800</v>
      </c>
      <c r="CI375" s="118" t="s">
        <v>3878</v>
      </c>
      <c r="CJ375" s="84"/>
      <c r="CK375" s="84"/>
      <c r="CL375" s="102">
        <v>44516.0</v>
      </c>
      <c r="CM375" s="102">
        <v>44517.0</v>
      </c>
      <c r="CN375" s="119" t="s">
        <v>4330</v>
      </c>
      <c r="CO375" s="120" t="s">
        <v>4331</v>
      </c>
      <c r="CP375" s="121" t="s">
        <v>736</v>
      </c>
      <c r="CQ375" s="84"/>
      <c r="CR375" s="84"/>
      <c r="CS375" s="84"/>
      <c r="CT375" s="84"/>
      <c r="CU375" s="84"/>
      <c r="CV375" s="84"/>
      <c r="CW375" s="84"/>
      <c r="CX375" s="84"/>
      <c r="CY375" s="123" t="s">
        <v>175</v>
      </c>
      <c r="CZ375" s="103" t="s">
        <v>143</v>
      </c>
      <c r="DA375" s="103" t="s">
        <v>205</v>
      </c>
      <c r="DB375" s="103"/>
      <c r="DC375" s="123" t="s">
        <v>146</v>
      </c>
      <c r="DD375" s="84"/>
      <c r="DE375" s="84"/>
      <c r="DF375" s="84"/>
      <c r="DG375" s="84"/>
      <c r="DH375" s="52"/>
      <c r="DI375" s="52"/>
      <c r="DJ375" s="52"/>
      <c r="DK375" s="52"/>
      <c r="DL375" s="52"/>
      <c r="DM375" s="52"/>
    </row>
    <row r="376" ht="25.5" customHeight="1">
      <c r="A376" s="124">
        <v>374.0</v>
      </c>
      <c r="B376" s="86" t="s">
        <v>120</v>
      </c>
      <c r="C376" s="94" t="s">
        <v>4332</v>
      </c>
      <c r="D376" s="88" t="s">
        <v>4333</v>
      </c>
      <c r="E376" s="89" t="s">
        <v>123</v>
      </c>
      <c r="F376" s="89" t="s">
        <v>124</v>
      </c>
      <c r="G376" s="185">
        <v>1.1150917E7</v>
      </c>
      <c r="H376" s="185">
        <v>1.0</v>
      </c>
      <c r="I376" s="89" t="s">
        <v>149</v>
      </c>
      <c r="J376" s="91">
        <v>21913.0</v>
      </c>
      <c r="K376" s="89">
        <v>29.0</v>
      </c>
      <c r="L376" s="89">
        <v>12.0</v>
      </c>
      <c r="M376" s="89">
        <v>1959.0</v>
      </c>
      <c r="N376" s="154" t="s">
        <v>4334</v>
      </c>
      <c r="O376" s="94" t="s">
        <v>4335</v>
      </c>
      <c r="P376" s="103" t="s">
        <v>593</v>
      </c>
      <c r="Q376" s="94">
        <v>3.135674126E9</v>
      </c>
      <c r="R376" s="176" t="s">
        <v>4336</v>
      </c>
      <c r="S376" s="176" t="s">
        <v>4336</v>
      </c>
      <c r="T376" s="89" t="s">
        <v>4337</v>
      </c>
      <c r="U376" s="94" t="s">
        <v>272</v>
      </c>
      <c r="V376" s="128" t="s">
        <v>157</v>
      </c>
      <c r="W376" s="89">
        <v>1.0</v>
      </c>
      <c r="X376" s="94" t="s">
        <v>741</v>
      </c>
      <c r="Y376" s="94" t="s">
        <v>741</v>
      </c>
      <c r="Z376" s="130" t="s">
        <v>1618</v>
      </c>
      <c r="AA376" s="94" t="s">
        <v>4332</v>
      </c>
      <c r="AB376" s="94" t="s">
        <v>130</v>
      </c>
      <c r="AC376" s="130" t="s">
        <v>161</v>
      </c>
      <c r="AD376" s="94" t="s">
        <v>4132</v>
      </c>
      <c r="AE376" s="95" t="s">
        <v>3193</v>
      </c>
      <c r="AF376" s="204" t="s">
        <v>3194</v>
      </c>
      <c r="AG376" s="143">
        <v>702.0</v>
      </c>
      <c r="AH376" s="199">
        <v>3.24E7</v>
      </c>
      <c r="AI376" s="201">
        <v>44489.0</v>
      </c>
      <c r="AJ376" s="100">
        <v>62261.0</v>
      </c>
      <c r="AK376" s="212">
        <v>44516.0</v>
      </c>
      <c r="AL376" s="212">
        <v>44519.0</v>
      </c>
      <c r="AM376" s="101">
        <v>44561.0</v>
      </c>
      <c r="AN376" s="154">
        <v>1.0</v>
      </c>
      <c r="AO376" s="94">
        <v>12.0</v>
      </c>
      <c r="AP376" s="103">
        <v>42.0</v>
      </c>
      <c r="AQ376" s="94" t="s">
        <v>4338</v>
      </c>
      <c r="AR376" s="105">
        <v>2520000.0</v>
      </c>
      <c r="AS376" s="105">
        <v>1800000.0</v>
      </c>
      <c r="AT376" s="106">
        <v>1009.0</v>
      </c>
      <c r="AU376" s="105">
        <v>6480000.0</v>
      </c>
      <c r="AV376" s="183">
        <v>44517.0</v>
      </c>
      <c r="AW376" s="108" t="s">
        <v>4339</v>
      </c>
      <c r="AX376" s="84"/>
      <c r="AY376" s="84"/>
      <c r="AZ376" s="84"/>
      <c r="BA376" s="84"/>
      <c r="BB376" s="84"/>
      <c r="BC376" s="84"/>
      <c r="BD376" s="84"/>
      <c r="BE376" s="84"/>
      <c r="BF376" s="84"/>
      <c r="BG376" s="84"/>
      <c r="BH376" s="84"/>
      <c r="BI376" s="84"/>
      <c r="BJ376" s="84"/>
      <c r="BK376" s="84"/>
      <c r="BL376" s="84"/>
      <c r="BM376" s="84"/>
      <c r="BN376" s="84"/>
      <c r="BO376" s="84"/>
      <c r="BP376" s="84"/>
      <c r="BQ376" s="84"/>
      <c r="BR376" s="84"/>
      <c r="BS376" s="84"/>
      <c r="BT376" s="84"/>
      <c r="BU376" s="217"/>
      <c r="BV376" s="217"/>
      <c r="BW376" s="132"/>
      <c r="BX376" s="219"/>
      <c r="BY376" s="217"/>
      <c r="BZ376" s="217"/>
      <c r="CA376" s="150"/>
      <c r="CB376" s="223"/>
      <c r="CC376" s="114" t="str">
        <f t="shared" si="1"/>
        <v>$ 2,520,000</v>
      </c>
      <c r="CD376" s="115" t="str">
        <f t="shared" si="37"/>
        <v>39</v>
      </c>
      <c r="CE376" s="84"/>
      <c r="CF376" s="101">
        <v>44561.0</v>
      </c>
      <c r="CG376" s="130" t="s">
        <v>136</v>
      </c>
      <c r="CH376" s="103" t="s">
        <v>1618</v>
      </c>
      <c r="CI376" s="117" t="s">
        <v>3196</v>
      </c>
      <c r="CJ376" s="84"/>
      <c r="CK376" s="84"/>
      <c r="CL376" s="102">
        <v>44516.0</v>
      </c>
      <c r="CM376" s="102">
        <v>44519.0</v>
      </c>
      <c r="CN376" s="119" t="s">
        <v>4340</v>
      </c>
      <c r="CO376" s="120" t="s">
        <v>4341</v>
      </c>
      <c r="CP376" s="121" t="s">
        <v>4342</v>
      </c>
      <c r="CQ376" s="84"/>
      <c r="CR376" s="84"/>
      <c r="CS376" s="84"/>
      <c r="CT376" s="84"/>
      <c r="CU376" s="84"/>
      <c r="CV376" s="84"/>
      <c r="CW376" s="84"/>
      <c r="CX376" s="84"/>
      <c r="CY376" s="123" t="s">
        <v>175</v>
      </c>
      <c r="CZ376" s="103" t="s">
        <v>143</v>
      </c>
      <c r="DA376" s="103" t="s">
        <v>205</v>
      </c>
      <c r="DB376" s="103"/>
      <c r="DC376" s="123" t="s">
        <v>146</v>
      </c>
      <c r="DD376" s="84"/>
      <c r="DE376" s="84"/>
      <c r="DF376" s="84"/>
      <c r="DG376" s="84"/>
      <c r="DH376" s="52"/>
      <c r="DI376" s="52"/>
      <c r="DJ376" s="52"/>
      <c r="DK376" s="52"/>
      <c r="DL376" s="52"/>
      <c r="DM376" s="52"/>
    </row>
    <row r="377" ht="25.5" customHeight="1">
      <c r="A377" s="124">
        <v>375.0</v>
      </c>
      <c r="B377" s="86" t="s">
        <v>120</v>
      </c>
      <c r="C377" s="94" t="s">
        <v>4343</v>
      </c>
      <c r="D377" s="88" t="s">
        <v>4344</v>
      </c>
      <c r="E377" s="89" t="s">
        <v>123</v>
      </c>
      <c r="F377" s="89" t="s">
        <v>124</v>
      </c>
      <c r="G377" s="185">
        <v>5.1672299E7</v>
      </c>
      <c r="H377" s="185">
        <v>3.0</v>
      </c>
      <c r="I377" s="89" t="s">
        <v>125</v>
      </c>
      <c r="J377" s="91">
        <v>23039.0</v>
      </c>
      <c r="K377" s="89">
        <v>28.0</v>
      </c>
      <c r="L377" s="89">
        <v>1.0</v>
      </c>
      <c r="M377" s="89">
        <v>1963.0</v>
      </c>
      <c r="N377" s="127" t="s">
        <v>198</v>
      </c>
      <c r="O377" s="94" t="s">
        <v>4345</v>
      </c>
      <c r="P377" s="103" t="s">
        <v>593</v>
      </c>
      <c r="Q377" s="94">
        <v>4646716.0</v>
      </c>
      <c r="R377" s="176" t="s">
        <v>4346</v>
      </c>
      <c r="S377" s="176" t="s">
        <v>441</v>
      </c>
      <c r="T377" s="89" t="s">
        <v>323</v>
      </c>
      <c r="U377" s="94" t="s">
        <v>272</v>
      </c>
      <c r="V377" s="128" t="s">
        <v>157</v>
      </c>
      <c r="W377" s="89">
        <v>1.0</v>
      </c>
      <c r="X377" s="94" t="s">
        <v>158</v>
      </c>
      <c r="Y377" s="94" t="s">
        <v>4347</v>
      </c>
      <c r="Z377" s="130" t="s">
        <v>403</v>
      </c>
      <c r="AA377" s="94" t="s">
        <v>4348</v>
      </c>
      <c r="AB377" s="94" t="s">
        <v>130</v>
      </c>
      <c r="AC377" s="130" t="s">
        <v>161</v>
      </c>
      <c r="AD377" s="94" t="s">
        <v>4349</v>
      </c>
      <c r="AE377" s="95" t="s">
        <v>163</v>
      </c>
      <c r="AF377" s="131" t="s">
        <v>164</v>
      </c>
      <c r="AG377" s="143">
        <v>751.0</v>
      </c>
      <c r="AH377" s="199">
        <v>1.3677E7</v>
      </c>
      <c r="AI377" s="201">
        <v>44512.0</v>
      </c>
      <c r="AJ377" s="100">
        <v>62672.0</v>
      </c>
      <c r="AK377" s="212">
        <v>44517.0</v>
      </c>
      <c r="AL377" s="212">
        <v>44522.0</v>
      </c>
      <c r="AM377" s="101">
        <v>44561.0</v>
      </c>
      <c r="AN377" s="154">
        <v>1.0</v>
      </c>
      <c r="AO377" s="94">
        <v>9.0</v>
      </c>
      <c r="AP377" s="103">
        <v>39.0</v>
      </c>
      <c r="AQ377" s="94" t="s">
        <v>4350</v>
      </c>
      <c r="AR377" s="105">
        <v>5674500.0</v>
      </c>
      <c r="AS377" s="105">
        <v>4365000.0</v>
      </c>
      <c r="AT377" s="106">
        <v>1010.0</v>
      </c>
      <c r="AU377" s="105">
        <v>6256500.0</v>
      </c>
      <c r="AV377" s="183">
        <v>44522.0</v>
      </c>
      <c r="AW377" s="108" t="s">
        <v>4351</v>
      </c>
      <c r="AX377" s="84"/>
      <c r="AY377" s="84"/>
      <c r="AZ377" s="84"/>
      <c r="BA377" s="84"/>
      <c r="BB377" s="84"/>
      <c r="BC377" s="84"/>
      <c r="BD377" s="84"/>
      <c r="BE377" s="84"/>
      <c r="BF377" s="84"/>
      <c r="BG377" s="84"/>
      <c r="BH377" s="84"/>
      <c r="BI377" s="84"/>
      <c r="BJ377" s="84"/>
      <c r="BK377" s="84"/>
      <c r="BL377" s="84"/>
      <c r="BM377" s="84"/>
      <c r="BN377" s="84"/>
      <c r="BO377" s="84"/>
      <c r="BP377" s="84"/>
      <c r="BQ377" s="84"/>
      <c r="BR377" s="84"/>
      <c r="BS377" s="84"/>
      <c r="BT377" s="84"/>
      <c r="BU377" s="217"/>
      <c r="BV377" s="217"/>
      <c r="BW377" s="132"/>
      <c r="BX377" s="219"/>
      <c r="BY377" s="217"/>
      <c r="BZ377" s="217"/>
      <c r="CA377" s="150"/>
      <c r="CB377" s="223"/>
      <c r="CC377" s="114" t="str">
        <f t="shared" si="1"/>
        <v>$ 5,674,500</v>
      </c>
      <c r="CD377" s="115" t="str">
        <f t="shared" si="37"/>
        <v>37</v>
      </c>
      <c r="CE377" s="84"/>
      <c r="CF377" s="101">
        <v>44561.0</v>
      </c>
      <c r="CG377" s="117" t="s">
        <v>136</v>
      </c>
      <c r="CH377" s="103" t="s">
        <v>403</v>
      </c>
      <c r="CI377" s="118" t="s">
        <v>911</v>
      </c>
      <c r="CJ377" s="84"/>
      <c r="CK377" s="84"/>
      <c r="CL377" s="102">
        <v>44517.0</v>
      </c>
      <c r="CM377" s="102">
        <v>44522.0</v>
      </c>
      <c r="CN377" s="119" t="s">
        <v>4352</v>
      </c>
      <c r="CO377" s="120" t="s">
        <v>4353</v>
      </c>
      <c r="CP377" s="121" t="s">
        <v>309</v>
      </c>
      <c r="CQ377" s="84"/>
      <c r="CR377" s="84"/>
      <c r="CS377" s="84"/>
      <c r="CT377" s="84"/>
      <c r="CU377" s="84"/>
      <c r="CV377" s="84"/>
      <c r="CW377" s="84"/>
      <c r="CX377" s="84"/>
      <c r="CY377" s="123" t="s">
        <v>175</v>
      </c>
      <c r="CZ377" s="103" t="s">
        <v>143</v>
      </c>
      <c r="DA377" s="103" t="s">
        <v>205</v>
      </c>
      <c r="DB377" s="103"/>
      <c r="DC377" s="123" t="s">
        <v>146</v>
      </c>
      <c r="DD377" s="84"/>
      <c r="DE377" s="84"/>
      <c r="DF377" s="84"/>
      <c r="DG377" s="84"/>
      <c r="DH377" s="52"/>
      <c r="DI377" s="52"/>
      <c r="DJ377" s="52"/>
      <c r="DK377" s="52"/>
      <c r="DL377" s="52"/>
      <c r="DM377" s="52"/>
    </row>
    <row r="378" ht="25.5" customHeight="1">
      <c r="A378" s="124">
        <v>376.0</v>
      </c>
      <c r="B378" s="86" t="s">
        <v>120</v>
      </c>
      <c r="C378" s="94" t="s">
        <v>4354</v>
      </c>
      <c r="D378" s="88" t="s">
        <v>4355</v>
      </c>
      <c r="E378" s="89" t="s">
        <v>123</v>
      </c>
      <c r="F378" s="89" t="s">
        <v>124</v>
      </c>
      <c r="G378" s="185">
        <v>1.023004679E9</v>
      </c>
      <c r="H378" s="185">
        <v>3.0</v>
      </c>
      <c r="I378" s="89" t="s">
        <v>125</v>
      </c>
      <c r="J378" s="91">
        <v>34855.0</v>
      </c>
      <c r="K378" s="89">
        <v>5.0</v>
      </c>
      <c r="L378" s="89">
        <v>6.0</v>
      </c>
      <c r="M378" s="89">
        <v>1995.0</v>
      </c>
      <c r="N378" s="127" t="s">
        <v>198</v>
      </c>
      <c r="O378" s="94" t="s">
        <v>4356</v>
      </c>
      <c r="P378" s="103" t="s">
        <v>127</v>
      </c>
      <c r="Q378" s="94">
        <v>3.228996081E9</v>
      </c>
      <c r="R378" s="176" t="s">
        <v>4357</v>
      </c>
      <c r="S378" s="176" t="s">
        <v>4357</v>
      </c>
      <c r="T378" s="89" t="s">
        <v>2001</v>
      </c>
      <c r="U378" s="94" t="s">
        <v>156</v>
      </c>
      <c r="V378" s="128" t="s">
        <v>157</v>
      </c>
      <c r="W378" s="89">
        <v>1.0</v>
      </c>
      <c r="X378" s="94" t="s">
        <v>741</v>
      </c>
      <c r="Y378" s="94" t="s">
        <v>741</v>
      </c>
      <c r="Z378" s="130" t="s">
        <v>284</v>
      </c>
      <c r="AA378" s="94" t="s">
        <v>4358</v>
      </c>
      <c r="AB378" s="94" t="s">
        <v>130</v>
      </c>
      <c r="AC378" s="130" t="s">
        <v>161</v>
      </c>
      <c r="AD378" s="94" t="s">
        <v>4359</v>
      </c>
      <c r="AE378" s="95" t="s">
        <v>286</v>
      </c>
      <c r="AF378" s="131" t="s">
        <v>164</v>
      </c>
      <c r="AG378" s="143">
        <v>724.0</v>
      </c>
      <c r="AH378" s="199">
        <v>3886667.0</v>
      </c>
      <c r="AI378" s="201">
        <v>44505.0</v>
      </c>
      <c r="AJ378" s="100">
        <v>61648.0</v>
      </c>
      <c r="AK378" s="212">
        <v>44517.0</v>
      </c>
      <c r="AL378" s="212">
        <v>44524.0</v>
      </c>
      <c r="AM378" s="101">
        <v>44561.0</v>
      </c>
      <c r="AN378" s="154">
        <v>1.0</v>
      </c>
      <c r="AO378" s="94">
        <v>7.0</v>
      </c>
      <c r="AP378" s="103">
        <v>37.0</v>
      </c>
      <c r="AQ378" s="94" t="s">
        <v>4360</v>
      </c>
      <c r="AR378" s="105">
        <v>2713333.0</v>
      </c>
      <c r="AS378" s="105">
        <v>2200000.0</v>
      </c>
      <c r="AT378" s="106">
        <v>1011.0</v>
      </c>
      <c r="AU378" s="105">
        <v>3153334.0</v>
      </c>
      <c r="AV378" s="183">
        <v>44524.0</v>
      </c>
      <c r="AW378" s="108" t="s">
        <v>4361</v>
      </c>
      <c r="AX378" s="84"/>
      <c r="AY378" s="84"/>
      <c r="AZ378" s="84"/>
      <c r="BA378" s="84"/>
      <c r="BB378" s="84"/>
      <c r="BC378" s="84"/>
      <c r="BD378" s="84"/>
      <c r="BE378" s="84"/>
      <c r="BF378" s="84"/>
      <c r="BG378" s="84"/>
      <c r="BH378" s="84"/>
      <c r="BI378" s="84"/>
      <c r="BJ378" s="84"/>
      <c r="BK378" s="84"/>
      <c r="BL378" s="84"/>
      <c r="BM378" s="84"/>
      <c r="BN378" s="84"/>
      <c r="BO378" s="84"/>
      <c r="BP378" s="84"/>
      <c r="BQ378" s="84"/>
      <c r="BR378" s="84"/>
      <c r="BS378" s="84"/>
      <c r="BT378" s="84"/>
      <c r="BU378" s="217"/>
      <c r="BV378" s="217"/>
      <c r="BW378" s="132"/>
      <c r="BX378" s="219"/>
      <c r="BY378" s="217"/>
      <c r="BZ378" s="217"/>
      <c r="CA378" s="150"/>
      <c r="CB378" s="223"/>
      <c r="CC378" s="114" t="str">
        <f t="shared" si="1"/>
        <v>$ 2,713,333</v>
      </c>
      <c r="CD378" s="115" t="str">
        <f t="shared" si="37"/>
        <v>38</v>
      </c>
      <c r="CE378" s="84"/>
      <c r="CF378" s="101">
        <v>44561.0</v>
      </c>
      <c r="CG378" s="130" t="s">
        <v>136</v>
      </c>
      <c r="CH378" s="103" t="s">
        <v>284</v>
      </c>
      <c r="CI378" s="118" t="s">
        <v>4362</v>
      </c>
      <c r="CJ378" s="84"/>
      <c r="CK378" s="84"/>
      <c r="CL378" s="102">
        <v>44517.0</v>
      </c>
      <c r="CM378" s="102">
        <v>44524.0</v>
      </c>
      <c r="CN378" s="119" t="s">
        <v>4363</v>
      </c>
      <c r="CO378" s="120" t="s">
        <v>4364</v>
      </c>
      <c r="CP378" s="121" t="s">
        <v>4157</v>
      </c>
      <c r="CQ378" s="84"/>
      <c r="CR378" s="84"/>
      <c r="CS378" s="84"/>
      <c r="CT378" s="84"/>
      <c r="CU378" s="84"/>
      <c r="CV378" s="84"/>
      <c r="CW378" s="84"/>
      <c r="CX378" s="84"/>
      <c r="CY378" s="123" t="s">
        <v>175</v>
      </c>
      <c r="CZ378" s="103" t="s">
        <v>143</v>
      </c>
      <c r="DA378" s="103" t="s">
        <v>205</v>
      </c>
      <c r="DB378" s="103"/>
      <c r="DC378" s="123" t="s">
        <v>146</v>
      </c>
      <c r="DD378" s="84"/>
      <c r="DE378" s="84"/>
      <c r="DF378" s="84"/>
      <c r="DG378" s="84"/>
      <c r="DH378" s="52"/>
      <c r="DI378" s="52"/>
      <c r="DJ378" s="52"/>
      <c r="DK378" s="52"/>
      <c r="DL378" s="52"/>
      <c r="DM378" s="52"/>
    </row>
    <row r="379" ht="25.5" customHeight="1">
      <c r="A379" s="124">
        <v>377.0</v>
      </c>
      <c r="B379" s="86" t="s">
        <v>120</v>
      </c>
      <c r="C379" s="94" t="s">
        <v>4365</v>
      </c>
      <c r="D379" s="88" t="s">
        <v>4366</v>
      </c>
      <c r="E379" s="89" t="s">
        <v>123</v>
      </c>
      <c r="F379" s="89" t="s">
        <v>124</v>
      </c>
      <c r="G379" s="185">
        <v>1.032403041E9</v>
      </c>
      <c r="H379" s="185">
        <v>1.0</v>
      </c>
      <c r="I379" s="89" t="s">
        <v>149</v>
      </c>
      <c r="J379" s="91">
        <v>32129.0</v>
      </c>
      <c r="K379" s="89">
        <v>18.0</v>
      </c>
      <c r="L379" s="89">
        <v>12.0</v>
      </c>
      <c r="M379" s="89">
        <v>1987.0</v>
      </c>
      <c r="N379" s="127" t="s">
        <v>198</v>
      </c>
      <c r="O379" s="94" t="s">
        <v>4367</v>
      </c>
      <c r="P379" s="103" t="s">
        <v>127</v>
      </c>
      <c r="Q379" s="94">
        <v>3.10266644E9</v>
      </c>
      <c r="R379" s="176" t="s">
        <v>4368</v>
      </c>
      <c r="S379" s="176" t="s">
        <v>4368</v>
      </c>
      <c r="T379" s="89" t="s">
        <v>364</v>
      </c>
      <c r="U379" s="94" t="s">
        <v>156</v>
      </c>
      <c r="V379" s="128" t="s">
        <v>157</v>
      </c>
      <c r="W379" s="89">
        <v>4.0</v>
      </c>
      <c r="X379" s="94" t="s">
        <v>741</v>
      </c>
      <c r="Y379" s="94" t="s">
        <v>741</v>
      </c>
      <c r="Z379" s="130" t="s">
        <v>1182</v>
      </c>
      <c r="AA379" s="94" t="s">
        <v>4369</v>
      </c>
      <c r="AB379" s="94" t="s">
        <v>130</v>
      </c>
      <c r="AC379" s="130" t="s">
        <v>161</v>
      </c>
      <c r="AD379" s="94" t="s">
        <v>3174</v>
      </c>
      <c r="AE379" s="95" t="s">
        <v>1185</v>
      </c>
      <c r="AF379" s="131" t="s">
        <v>1186</v>
      </c>
      <c r="AG379" s="143">
        <v>759.0</v>
      </c>
      <c r="AH379" s="199">
        <v>1.128E7</v>
      </c>
      <c r="AI379" s="201">
        <v>44517.0</v>
      </c>
      <c r="AJ379" s="100">
        <v>62673.0</v>
      </c>
      <c r="AK379" s="212">
        <v>44518.0</v>
      </c>
      <c r="AL379" s="212">
        <v>44523.0</v>
      </c>
      <c r="AM379" s="101">
        <v>44561.0</v>
      </c>
      <c r="AN379" s="154">
        <v>1.0</v>
      </c>
      <c r="AO379" s="94">
        <v>8.0</v>
      </c>
      <c r="AP379" s="103">
        <v>38.0</v>
      </c>
      <c r="AQ379" s="94" t="s">
        <v>4350</v>
      </c>
      <c r="AR379" s="105">
        <v>2280000.0</v>
      </c>
      <c r="AS379" s="105">
        <v>1800000.0</v>
      </c>
      <c r="AT379" s="106">
        <v>1015.0</v>
      </c>
      <c r="AU379" s="105">
        <v>2520000.0</v>
      </c>
      <c r="AV379" s="183">
        <v>44523.0</v>
      </c>
      <c r="AW379" s="108" t="s">
        <v>4370</v>
      </c>
      <c r="AX379" s="84"/>
      <c r="AY379" s="84"/>
      <c r="AZ379" s="84"/>
      <c r="BA379" s="84"/>
      <c r="BB379" s="84"/>
      <c r="BC379" s="84"/>
      <c r="BD379" s="84"/>
      <c r="BE379" s="84"/>
      <c r="BF379" s="84"/>
      <c r="BG379" s="84"/>
      <c r="BH379" s="84"/>
      <c r="BI379" s="84"/>
      <c r="BJ379" s="84"/>
      <c r="BK379" s="84"/>
      <c r="BL379" s="84"/>
      <c r="BM379" s="84"/>
      <c r="BN379" s="84"/>
      <c r="BO379" s="84"/>
      <c r="BP379" s="84"/>
      <c r="BQ379" s="84"/>
      <c r="BR379" s="84"/>
      <c r="BS379" s="84"/>
      <c r="BT379" s="84"/>
      <c r="BU379" s="217"/>
      <c r="BV379" s="217"/>
      <c r="BW379" s="132"/>
      <c r="BX379" s="219"/>
      <c r="BY379" s="217"/>
      <c r="BZ379" s="217"/>
      <c r="CA379" s="150"/>
      <c r="CB379" s="223"/>
      <c r="CC379" s="114" t="str">
        <f t="shared" si="1"/>
        <v>$ 2,280,000</v>
      </c>
      <c r="CD379" s="115" t="str">
        <f t="shared" si="37"/>
        <v>39</v>
      </c>
      <c r="CE379" s="84"/>
      <c r="CF379" s="101">
        <v>44561.0</v>
      </c>
      <c r="CG379" s="130" t="s">
        <v>136</v>
      </c>
      <c r="CH379" s="103" t="s">
        <v>1182</v>
      </c>
      <c r="CI379" s="118" t="s">
        <v>2930</v>
      </c>
      <c r="CJ379" s="84"/>
      <c r="CK379" s="84"/>
      <c r="CL379" s="102">
        <v>44518.0</v>
      </c>
      <c r="CM379" s="102">
        <v>44523.0</v>
      </c>
      <c r="CN379" s="119" t="s">
        <v>4371</v>
      </c>
      <c r="CO379" s="120" t="s">
        <v>4372</v>
      </c>
      <c r="CP379" s="121" t="s">
        <v>4157</v>
      </c>
      <c r="CQ379" s="84"/>
      <c r="CR379" s="84"/>
      <c r="CS379" s="84"/>
      <c r="CT379" s="84"/>
      <c r="CU379" s="84"/>
      <c r="CV379" s="84"/>
      <c r="CW379" s="84"/>
      <c r="CX379" s="84"/>
      <c r="CY379" s="123" t="s">
        <v>175</v>
      </c>
      <c r="CZ379" s="103" t="s">
        <v>143</v>
      </c>
      <c r="DA379" s="103" t="s">
        <v>205</v>
      </c>
      <c r="DB379" s="103"/>
      <c r="DC379" s="123" t="s">
        <v>146</v>
      </c>
      <c r="DD379" s="84"/>
      <c r="DE379" s="84"/>
      <c r="DF379" s="84"/>
      <c r="DG379" s="84"/>
      <c r="DH379" s="52"/>
      <c r="DI379" s="52"/>
      <c r="DJ379" s="52"/>
      <c r="DK379" s="52"/>
      <c r="DL379" s="52"/>
      <c r="DM379" s="52"/>
    </row>
    <row r="380" ht="25.5" customHeight="1">
      <c r="A380" s="124">
        <v>378.0</v>
      </c>
      <c r="B380" s="86" t="s">
        <v>120</v>
      </c>
      <c r="C380" s="94" t="s">
        <v>4373</v>
      </c>
      <c r="D380" s="88" t="s">
        <v>4374</v>
      </c>
      <c r="E380" s="89" t="s">
        <v>123</v>
      </c>
      <c r="F380" s="89" t="s">
        <v>124</v>
      </c>
      <c r="G380" s="185">
        <v>7.999532E7</v>
      </c>
      <c r="H380" s="185">
        <v>9.0</v>
      </c>
      <c r="I380" s="89" t="s">
        <v>149</v>
      </c>
      <c r="J380" s="91">
        <v>29569.0</v>
      </c>
      <c r="K380" s="89">
        <v>14.0</v>
      </c>
      <c r="L380" s="89">
        <v>12.0</v>
      </c>
      <c r="M380" s="89">
        <v>1980.0</v>
      </c>
      <c r="N380" s="127" t="s">
        <v>198</v>
      </c>
      <c r="O380" s="94" t="s">
        <v>4375</v>
      </c>
      <c r="P380" s="103" t="s">
        <v>180</v>
      </c>
      <c r="Q380" s="94">
        <v>3.118787207E9</v>
      </c>
      <c r="R380" s="176" t="s">
        <v>4376</v>
      </c>
      <c r="S380" s="176" t="s">
        <v>441</v>
      </c>
      <c r="T380" s="89" t="s">
        <v>155</v>
      </c>
      <c r="U380" s="94" t="s">
        <v>184</v>
      </c>
      <c r="V380" s="128" t="s">
        <v>157</v>
      </c>
      <c r="W380" s="89">
        <v>2.0</v>
      </c>
      <c r="X380" s="94" t="s">
        <v>158</v>
      </c>
      <c r="Y380" s="94" t="s">
        <v>4377</v>
      </c>
      <c r="Z380" s="130" t="s">
        <v>4378</v>
      </c>
      <c r="AA380" s="94" t="s">
        <v>4379</v>
      </c>
      <c r="AB380" s="94" t="s">
        <v>130</v>
      </c>
      <c r="AC380" s="130" t="s">
        <v>161</v>
      </c>
      <c r="AD380" s="94" t="s">
        <v>4380</v>
      </c>
      <c r="AE380" s="95" t="s">
        <v>482</v>
      </c>
      <c r="AF380" s="131" t="s">
        <v>483</v>
      </c>
      <c r="AG380" s="143">
        <v>750.0</v>
      </c>
      <c r="AH380" s="199">
        <v>1.45364167E8</v>
      </c>
      <c r="AI380" s="201">
        <v>44512.0</v>
      </c>
      <c r="AJ380" s="100">
        <v>62473.0</v>
      </c>
      <c r="AK380" s="212">
        <v>44519.0</v>
      </c>
      <c r="AL380" s="212">
        <v>44522.0</v>
      </c>
      <c r="AM380" s="101">
        <v>44561.0</v>
      </c>
      <c r="AN380" s="154">
        <v>1.0</v>
      </c>
      <c r="AO380" s="94">
        <v>9.0</v>
      </c>
      <c r="AP380" s="103">
        <v>39.0</v>
      </c>
      <c r="AQ380" s="94" t="s">
        <v>4350</v>
      </c>
      <c r="AR380" s="105">
        <v>5669203.0</v>
      </c>
      <c r="AS380" s="105">
        <v>4360925.0</v>
      </c>
      <c r="AT380" s="106">
        <v>1014.0</v>
      </c>
      <c r="AU380" s="105">
        <v>5669203.0</v>
      </c>
      <c r="AV380" s="183">
        <v>44522.0</v>
      </c>
      <c r="AW380" s="108" t="s">
        <v>4381</v>
      </c>
      <c r="AX380" s="84"/>
      <c r="AY380" s="84"/>
      <c r="AZ380" s="84"/>
      <c r="BA380" s="84"/>
      <c r="BB380" s="84"/>
      <c r="BC380" s="84"/>
      <c r="BD380" s="84"/>
      <c r="BE380" s="84"/>
      <c r="BF380" s="84"/>
      <c r="BG380" s="84"/>
      <c r="BH380" s="84"/>
      <c r="BI380" s="84"/>
      <c r="BJ380" s="84"/>
      <c r="BK380" s="84"/>
      <c r="BL380" s="84"/>
      <c r="BM380" s="84"/>
      <c r="BN380" s="84"/>
      <c r="BO380" s="84"/>
      <c r="BP380" s="84"/>
      <c r="BQ380" s="84"/>
      <c r="BR380" s="84"/>
      <c r="BS380" s="84"/>
      <c r="BT380" s="84"/>
      <c r="BU380" s="132" t="s">
        <v>168</v>
      </c>
      <c r="BV380" s="218">
        <v>44561.0</v>
      </c>
      <c r="BW380" s="132">
        <v>69247.0</v>
      </c>
      <c r="BX380" s="219">
        <v>1453642.0</v>
      </c>
      <c r="BY380" s="217">
        <v>1088.0</v>
      </c>
      <c r="BZ380" s="217">
        <v>1275.0</v>
      </c>
      <c r="CA380" s="132">
        <v>10.0</v>
      </c>
      <c r="CB380" s="133">
        <v>44571.0</v>
      </c>
      <c r="CC380" s="114" t="str">
        <f t="shared" si="1"/>
        <v>$ 5,669,203</v>
      </c>
      <c r="CD380" s="115" t="str">
        <f t="shared" si="37"/>
        <v>49</v>
      </c>
      <c r="CE380" s="84"/>
      <c r="CF380" s="210">
        <v>44571.0</v>
      </c>
      <c r="CG380" s="130" t="s">
        <v>3394</v>
      </c>
      <c r="CH380" s="130" t="s">
        <v>4378</v>
      </c>
      <c r="CI380" s="118" t="s">
        <v>3362</v>
      </c>
      <c r="CJ380" s="84"/>
      <c r="CK380" s="84"/>
      <c r="CL380" s="102">
        <v>44519.0</v>
      </c>
      <c r="CM380" s="102">
        <v>44522.0</v>
      </c>
      <c r="CN380" s="119" t="s">
        <v>4382</v>
      </c>
      <c r="CO380" s="120" t="s">
        <v>4383</v>
      </c>
      <c r="CP380" s="121" t="s">
        <v>736</v>
      </c>
      <c r="CQ380" s="84"/>
      <c r="CR380" s="84"/>
      <c r="CS380" s="84"/>
      <c r="CT380" s="84"/>
      <c r="CU380" s="84"/>
      <c r="CV380" s="84"/>
      <c r="CW380" s="84"/>
      <c r="CX380" s="84"/>
      <c r="CY380" s="123" t="s">
        <v>175</v>
      </c>
      <c r="CZ380" s="103" t="s">
        <v>143</v>
      </c>
      <c r="DA380" s="103" t="s">
        <v>205</v>
      </c>
      <c r="DB380" s="103"/>
      <c r="DC380" s="123" t="s">
        <v>146</v>
      </c>
      <c r="DD380" s="84"/>
      <c r="DE380" s="84"/>
      <c r="DF380" s="84"/>
      <c r="DG380" s="84"/>
      <c r="DH380" s="52"/>
      <c r="DI380" s="52"/>
      <c r="DJ380" s="52"/>
      <c r="DK380" s="52"/>
      <c r="DL380" s="52"/>
      <c r="DM380" s="52"/>
    </row>
    <row r="381" ht="25.5" customHeight="1">
      <c r="A381" s="124">
        <v>379.0</v>
      </c>
      <c r="B381" s="86" t="s">
        <v>120</v>
      </c>
      <c r="C381" s="94" t="s">
        <v>4384</v>
      </c>
      <c r="D381" s="88" t="s">
        <v>4385</v>
      </c>
      <c r="E381" s="89" t="s">
        <v>123</v>
      </c>
      <c r="F381" s="89" t="s">
        <v>124</v>
      </c>
      <c r="G381" s="185">
        <v>1.03058757E9</v>
      </c>
      <c r="H381" s="185">
        <v>6.0</v>
      </c>
      <c r="I381" s="89" t="s">
        <v>125</v>
      </c>
      <c r="J381" s="91">
        <v>33281.0</v>
      </c>
      <c r="K381" s="89">
        <v>12.0</v>
      </c>
      <c r="L381" s="89">
        <v>2.0</v>
      </c>
      <c r="M381" s="89">
        <v>1991.0</v>
      </c>
      <c r="N381" s="127" t="s">
        <v>198</v>
      </c>
      <c r="O381" s="94" t="s">
        <v>4386</v>
      </c>
      <c r="P381" s="103" t="s">
        <v>180</v>
      </c>
      <c r="Q381" s="94">
        <v>3.013384713E9</v>
      </c>
      <c r="R381" s="176" t="s">
        <v>4387</v>
      </c>
      <c r="S381" s="176" t="s">
        <v>4387</v>
      </c>
      <c r="T381" s="89" t="s">
        <v>258</v>
      </c>
      <c r="U381" s="94" t="s">
        <v>184</v>
      </c>
      <c r="V381" s="128" t="s">
        <v>157</v>
      </c>
      <c r="W381" s="89">
        <v>4.0</v>
      </c>
      <c r="X381" s="94" t="s">
        <v>741</v>
      </c>
      <c r="Y381" s="94" t="s">
        <v>741</v>
      </c>
      <c r="Z381" s="130" t="s">
        <v>1182</v>
      </c>
      <c r="AA381" s="94" t="s">
        <v>4388</v>
      </c>
      <c r="AB381" s="94" t="s">
        <v>130</v>
      </c>
      <c r="AC381" s="130" t="s">
        <v>161</v>
      </c>
      <c r="AD381" s="94" t="s">
        <v>4389</v>
      </c>
      <c r="AE381" s="95" t="s">
        <v>1185</v>
      </c>
      <c r="AF381" s="131" t="s">
        <v>1186</v>
      </c>
      <c r="AG381" s="143">
        <v>759.0</v>
      </c>
      <c r="AH381" s="199">
        <v>1.128E7</v>
      </c>
      <c r="AI381" s="201">
        <v>44517.0</v>
      </c>
      <c r="AJ381" s="100">
        <v>62673.0</v>
      </c>
      <c r="AK381" s="212">
        <v>44518.0</v>
      </c>
      <c r="AL381" s="212">
        <v>44522.0</v>
      </c>
      <c r="AM381" s="101">
        <v>44561.0</v>
      </c>
      <c r="AN381" s="154">
        <v>1.0</v>
      </c>
      <c r="AO381" s="94">
        <v>9.0</v>
      </c>
      <c r="AP381" s="103">
        <v>39.0</v>
      </c>
      <c r="AQ381" s="94" t="s">
        <v>4350</v>
      </c>
      <c r="AR381" s="105">
        <v>2340000.0</v>
      </c>
      <c r="AS381" s="105">
        <v>1800000.0</v>
      </c>
      <c r="AT381" s="106">
        <v>1012.0</v>
      </c>
      <c r="AU381" s="105">
        <v>2340000.0</v>
      </c>
      <c r="AV381" s="183">
        <v>44522.0</v>
      </c>
      <c r="AW381" s="108" t="s">
        <v>4390</v>
      </c>
      <c r="AX381" s="84"/>
      <c r="AY381" s="84"/>
      <c r="AZ381" s="84"/>
      <c r="BA381" s="84"/>
      <c r="BB381" s="84"/>
      <c r="BC381" s="84"/>
      <c r="BD381" s="84"/>
      <c r="BE381" s="84"/>
      <c r="BF381" s="84"/>
      <c r="BG381" s="84"/>
      <c r="BH381" s="84"/>
      <c r="BI381" s="84"/>
      <c r="BJ381" s="84"/>
      <c r="BK381" s="84"/>
      <c r="BL381" s="84"/>
      <c r="BM381" s="84"/>
      <c r="BN381" s="84"/>
      <c r="BO381" s="84"/>
      <c r="BP381" s="84"/>
      <c r="BQ381" s="84"/>
      <c r="BR381" s="84"/>
      <c r="BS381" s="84"/>
      <c r="BT381" s="84"/>
      <c r="BU381" s="132" t="s">
        <v>168</v>
      </c>
      <c r="BV381" s="218">
        <v>44560.0</v>
      </c>
      <c r="BW381" s="132">
        <v>69246.0</v>
      </c>
      <c r="BX381" s="219">
        <v>600000.0</v>
      </c>
      <c r="BY381" s="217">
        <v>1056.0</v>
      </c>
      <c r="BZ381" s="217">
        <v>1253.0</v>
      </c>
      <c r="CA381" s="132">
        <v>10.0</v>
      </c>
      <c r="CB381" s="133">
        <v>44571.0</v>
      </c>
      <c r="CC381" s="114" t="str">
        <f t="shared" si="1"/>
        <v>$ 2,340,000</v>
      </c>
      <c r="CD381" s="115" t="str">
        <f t="shared" si="37"/>
        <v>45</v>
      </c>
      <c r="CE381" s="84"/>
      <c r="CF381" s="210">
        <v>44571.0</v>
      </c>
      <c r="CG381" s="130" t="s">
        <v>3394</v>
      </c>
      <c r="CH381" s="103" t="s">
        <v>1182</v>
      </c>
      <c r="CI381" s="118" t="s">
        <v>2930</v>
      </c>
      <c r="CJ381" s="84"/>
      <c r="CK381" s="84"/>
      <c r="CL381" s="102">
        <v>44518.0</v>
      </c>
      <c r="CM381" s="102">
        <v>44522.0</v>
      </c>
      <c r="CN381" s="119" t="s">
        <v>4391</v>
      </c>
      <c r="CO381" s="120" t="s">
        <v>4392</v>
      </c>
      <c r="CP381" s="121" t="s">
        <v>294</v>
      </c>
      <c r="CQ381" s="84"/>
      <c r="CR381" s="84"/>
      <c r="CS381" s="84"/>
      <c r="CT381" s="84"/>
      <c r="CU381" s="84"/>
      <c r="CV381" s="84"/>
      <c r="CW381" s="84"/>
      <c r="CX381" s="84"/>
      <c r="CY381" s="123" t="s">
        <v>175</v>
      </c>
      <c r="CZ381" s="103" t="s">
        <v>143</v>
      </c>
      <c r="DA381" s="103" t="s">
        <v>205</v>
      </c>
      <c r="DB381" s="103"/>
      <c r="DC381" s="123" t="s">
        <v>146</v>
      </c>
      <c r="DD381" s="84"/>
      <c r="DE381" s="84"/>
      <c r="DF381" s="84"/>
      <c r="DG381" s="84"/>
      <c r="DH381" s="52"/>
      <c r="DI381" s="52"/>
      <c r="DJ381" s="52"/>
      <c r="DK381" s="52"/>
      <c r="DL381" s="52"/>
      <c r="DM381" s="52"/>
    </row>
    <row r="382" ht="25.5" customHeight="1">
      <c r="A382" s="124">
        <v>380.0</v>
      </c>
      <c r="B382" s="86" t="s">
        <v>120</v>
      </c>
      <c r="C382" s="94" t="s">
        <v>4393</v>
      </c>
      <c r="D382" s="88" t="s">
        <v>4394</v>
      </c>
      <c r="E382" s="89" t="s">
        <v>123</v>
      </c>
      <c r="F382" s="89" t="s">
        <v>124</v>
      </c>
      <c r="G382" s="185">
        <v>5.3084402E7</v>
      </c>
      <c r="H382" s="185">
        <v>0.0</v>
      </c>
      <c r="I382" s="89" t="s">
        <v>125</v>
      </c>
      <c r="J382" s="91">
        <v>31407.0</v>
      </c>
      <c r="K382" s="89">
        <v>26.0</v>
      </c>
      <c r="L382" s="89">
        <v>12.0</v>
      </c>
      <c r="M382" s="89">
        <v>1985.0</v>
      </c>
      <c r="N382" s="127" t="s">
        <v>198</v>
      </c>
      <c r="O382" s="94" t="s">
        <v>4395</v>
      </c>
      <c r="P382" s="103" t="s">
        <v>475</v>
      </c>
      <c r="Q382" s="94">
        <v>3.156073156E9</v>
      </c>
      <c r="R382" s="176" t="s">
        <v>4396</v>
      </c>
      <c r="S382" s="176" t="s">
        <v>4397</v>
      </c>
      <c r="T382" s="89" t="s">
        <v>323</v>
      </c>
      <c r="U382" s="94" t="s">
        <v>272</v>
      </c>
      <c r="V382" s="128" t="s">
        <v>157</v>
      </c>
      <c r="W382" s="89">
        <v>1.0</v>
      </c>
      <c r="X382" s="94" t="s">
        <v>158</v>
      </c>
      <c r="Y382" s="130" t="s">
        <v>300</v>
      </c>
      <c r="Z382" s="130" t="s">
        <v>205</v>
      </c>
      <c r="AA382" s="94" t="s">
        <v>4398</v>
      </c>
      <c r="AB382" s="94" t="s">
        <v>130</v>
      </c>
      <c r="AC382" s="130" t="s">
        <v>161</v>
      </c>
      <c r="AD382" s="94" t="s">
        <v>4399</v>
      </c>
      <c r="AE382" s="95" t="s">
        <v>163</v>
      </c>
      <c r="AF382" s="131" t="s">
        <v>164</v>
      </c>
      <c r="AG382" s="143">
        <v>716.0</v>
      </c>
      <c r="AH382" s="199">
        <v>2.6E7</v>
      </c>
      <c r="AI382" s="201">
        <v>44503.0</v>
      </c>
      <c r="AJ382" s="100">
        <v>63758.0</v>
      </c>
      <c r="AK382" s="212">
        <v>44518.0</v>
      </c>
      <c r="AL382" s="212">
        <v>44526.0</v>
      </c>
      <c r="AM382" s="101">
        <v>44561.0</v>
      </c>
      <c r="AN382" s="154">
        <v>1.0</v>
      </c>
      <c r="AO382" s="94">
        <v>5.0</v>
      </c>
      <c r="AP382" s="103">
        <v>35.0</v>
      </c>
      <c r="AQ382" s="94" t="s">
        <v>4400</v>
      </c>
      <c r="AR382" s="105">
        <v>7583333.0</v>
      </c>
      <c r="AS382" s="105">
        <v>6500000.0</v>
      </c>
      <c r="AT382" s="106">
        <v>1016.0</v>
      </c>
      <c r="AU382" s="105">
        <v>9100000.0</v>
      </c>
      <c r="AV382" s="183">
        <v>44525.0</v>
      </c>
      <c r="AW382" s="108" t="s">
        <v>4401</v>
      </c>
      <c r="AX382" s="84"/>
      <c r="AY382" s="84"/>
      <c r="AZ382" s="84"/>
      <c r="BA382" s="84"/>
      <c r="BB382" s="84"/>
      <c r="BC382" s="84"/>
      <c r="BD382" s="84"/>
      <c r="BE382" s="84"/>
      <c r="BF382" s="84"/>
      <c r="BG382" s="84"/>
      <c r="BH382" s="84"/>
      <c r="BI382" s="84"/>
      <c r="BJ382" s="84"/>
      <c r="BK382" s="84"/>
      <c r="BL382" s="84"/>
      <c r="BM382" s="84"/>
      <c r="BN382" s="84"/>
      <c r="BO382" s="84"/>
      <c r="BP382" s="84"/>
      <c r="BQ382" s="84"/>
      <c r="BR382" s="84"/>
      <c r="BS382" s="84"/>
      <c r="BT382" s="84"/>
      <c r="BU382" s="132" t="s">
        <v>168</v>
      </c>
      <c r="BV382" s="218">
        <v>44558.0</v>
      </c>
      <c r="BW382" s="132">
        <v>69153.0</v>
      </c>
      <c r="BX382" s="219">
        <v>2166667.0</v>
      </c>
      <c r="BY382" s="217">
        <v>967.0</v>
      </c>
      <c r="BZ382" s="217">
        <v>1153.0</v>
      </c>
      <c r="CA382" s="132">
        <v>10.0</v>
      </c>
      <c r="CB382" s="133">
        <v>44571.0</v>
      </c>
      <c r="CC382" s="114" t="str">
        <f t="shared" si="1"/>
        <v>$ 7,583,333</v>
      </c>
      <c r="CD382" s="115" t="str">
        <f t="shared" si="37"/>
        <v>41</v>
      </c>
      <c r="CE382" s="84"/>
      <c r="CF382" s="210">
        <v>44571.0</v>
      </c>
      <c r="CG382" s="130" t="s">
        <v>3394</v>
      </c>
      <c r="CH382" s="103" t="s">
        <v>205</v>
      </c>
      <c r="CI382" s="118" t="s">
        <v>196</v>
      </c>
      <c r="CJ382" s="84"/>
      <c r="CK382" s="84"/>
      <c r="CL382" s="102">
        <v>44518.0</v>
      </c>
      <c r="CM382" s="102">
        <v>44519.0</v>
      </c>
      <c r="CN382" s="119" t="s">
        <v>4402</v>
      </c>
      <c r="CO382" s="120" t="s">
        <v>4403</v>
      </c>
      <c r="CP382" s="121" t="s">
        <v>3207</v>
      </c>
      <c r="CQ382" s="84"/>
      <c r="CR382" s="84"/>
      <c r="CS382" s="84"/>
      <c r="CT382" s="84"/>
      <c r="CU382" s="84"/>
      <c r="CV382" s="84"/>
      <c r="CW382" s="84"/>
      <c r="CX382" s="84"/>
      <c r="CY382" s="123" t="s">
        <v>175</v>
      </c>
      <c r="CZ382" s="103" t="s">
        <v>143</v>
      </c>
      <c r="DA382" s="103" t="s">
        <v>205</v>
      </c>
      <c r="DB382" s="103"/>
      <c r="DC382" s="123" t="s">
        <v>146</v>
      </c>
      <c r="DD382" s="84"/>
      <c r="DE382" s="84"/>
      <c r="DF382" s="84"/>
      <c r="DG382" s="84"/>
      <c r="DH382" s="52"/>
      <c r="DI382" s="52"/>
      <c r="DJ382" s="52"/>
      <c r="DK382" s="52"/>
      <c r="DL382" s="52"/>
      <c r="DM382" s="52"/>
    </row>
    <row r="383" ht="25.5" customHeight="1">
      <c r="A383" s="124">
        <v>381.0</v>
      </c>
      <c r="B383" s="86" t="s">
        <v>120</v>
      </c>
      <c r="C383" s="94" t="s">
        <v>4404</v>
      </c>
      <c r="D383" s="88" t="s">
        <v>4405</v>
      </c>
      <c r="E383" s="89" t="s">
        <v>123</v>
      </c>
      <c r="F383" s="89" t="s">
        <v>124</v>
      </c>
      <c r="G383" s="185">
        <v>1.072656151E9</v>
      </c>
      <c r="H383" s="185">
        <v>2.0</v>
      </c>
      <c r="I383" s="89" t="s">
        <v>125</v>
      </c>
      <c r="J383" s="91">
        <v>32974.0</v>
      </c>
      <c r="K383" s="89">
        <v>11.0</v>
      </c>
      <c r="L383" s="89">
        <v>4.0</v>
      </c>
      <c r="M383" s="89">
        <v>1990.0</v>
      </c>
      <c r="N383" s="127" t="s">
        <v>198</v>
      </c>
      <c r="O383" s="94" t="s">
        <v>4406</v>
      </c>
      <c r="P383" s="103" t="s">
        <v>4407</v>
      </c>
      <c r="Q383" s="94">
        <v>3.123561874E9</v>
      </c>
      <c r="R383" s="176" t="s">
        <v>4408</v>
      </c>
      <c r="S383" s="176" t="s">
        <v>4408</v>
      </c>
      <c r="T383" s="89" t="s">
        <v>258</v>
      </c>
      <c r="U383" s="94" t="s">
        <v>156</v>
      </c>
      <c r="V383" s="128" t="s">
        <v>157</v>
      </c>
      <c r="W383" s="89">
        <v>1.0</v>
      </c>
      <c r="X383" s="94" t="s">
        <v>158</v>
      </c>
      <c r="Y383" s="130" t="s">
        <v>300</v>
      </c>
      <c r="Z383" s="130" t="s">
        <v>205</v>
      </c>
      <c r="AA383" s="94" t="s">
        <v>4409</v>
      </c>
      <c r="AB383" s="94" t="s">
        <v>130</v>
      </c>
      <c r="AC383" s="130" t="s">
        <v>161</v>
      </c>
      <c r="AD383" s="94" t="s">
        <v>4410</v>
      </c>
      <c r="AE383" s="95" t="s">
        <v>163</v>
      </c>
      <c r="AF383" s="131" t="s">
        <v>164</v>
      </c>
      <c r="AG383" s="143">
        <v>715.0</v>
      </c>
      <c r="AH383" s="199">
        <v>2.0E7</v>
      </c>
      <c r="AI383" s="201">
        <v>44503.0</v>
      </c>
      <c r="AJ383" s="100">
        <v>63759.0</v>
      </c>
      <c r="AK383" s="212">
        <v>44529.0</v>
      </c>
      <c r="AL383" s="212">
        <v>44530.0</v>
      </c>
      <c r="AM383" s="101">
        <v>44561.0</v>
      </c>
      <c r="AN383" s="154">
        <v>1.0</v>
      </c>
      <c r="AO383" s="94">
        <v>1.0</v>
      </c>
      <c r="AP383" s="103">
        <v>31.0</v>
      </c>
      <c r="AQ383" s="94" t="s">
        <v>4411</v>
      </c>
      <c r="AR383" s="105">
        <v>5166666.0</v>
      </c>
      <c r="AS383" s="105">
        <v>5000000.0</v>
      </c>
      <c r="AT383" s="106">
        <v>1021.0</v>
      </c>
      <c r="AU383" s="105">
        <v>5166666.0</v>
      </c>
      <c r="AV383" s="183">
        <v>44530.0</v>
      </c>
      <c r="AW383" s="108" t="s">
        <v>4412</v>
      </c>
      <c r="AX383" s="84"/>
      <c r="AY383" s="84"/>
      <c r="AZ383" s="84"/>
      <c r="BA383" s="84"/>
      <c r="BB383" s="84"/>
      <c r="BC383" s="84"/>
      <c r="BD383" s="84"/>
      <c r="BE383" s="84"/>
      <c r="BF383" s="84"/>
      <c r="BG383" s="84"/>
      <c r="BH383" s="84"/>
      <c r="BI383" s="84"/>
      <c r="BJ383" s="84"/>
      <c r="BK383" s="84"/>
      <c r="BL383" s="84"/>
      <c r="BM383" s="84"/>
      <c r="BN383" s="84"/>
      <c r="BO383" s="84"/>
      <c r="BP383" s="84"/>
      <c r="BQ383" s="84"/>
      <c r="BR383" s="84"/>
      <c r="BS383" s="84"/>
      <c r="BT383" s="84"/>
      <c r="BU383" s="217"/>
      <c r="BV383" s="217"/>
      <c r="BW383" s="217"/>
      <c r="BX383" s="219"/>
      <c r="BY383" s="217"/>
      <c r="BZ383" s="217"/>
      <c r="CA383" s="217"/>
      <c r="CB383" s="217"/>
      <c r="CC383" s="114" t="str">
        <f t="shared" si="1"/>
        <v>$ 5,166,666</v>
      </c>
      <c r="CD383" s="115" t="str">
        <f t="shared" si="37"/>
        <v>30</v>
      </c>
      <c r="CE383" s="84"/>
      <c r="CF383" s="101">
        <v>44561.0</v>
      </c>
      <c r="CG383" s="130" t="s">
        <v>136</v>
      </c>
      <c r="CH383" s="103" t="s">
        <v>205</v>
      </c>
      <c r="CI383" s="118" t="s">
        <v>196</v>
      </c>
      <c r="CJ383" s="84"/>
      <c r="CK383" s="84"/>
      <c r="CL383" s="102">
        <v>44529.0</v>
      </c>
      <c r="CM383" s="102">
        <v>44530.0</v>
      </c>
      <c r="CN383" s="119" t="s">
        <v>4413</v>
      </c>
      <c r="CO383" s="120" t="s">
        <v>4414</v>
      </c>
      <c r="CP383" s="121" t="s">
        <v>4415</v>
      </c>
      <c r="CQ383" s="84"/>
      <c r="CR383" s="84"/>
      <c r="CS383" s="84"/>
      <c r="CT383" s="84"/>
      <c r="CU383" s="84"/>
      <c r="CV383" s="84"/>
      <c r="CW383" s="84"/>
      <c r="CX383" s="84"/>
      <c r="CY383" s="123" t="s">
        <v>175</v>
      </c>
      <c r="CZ383" s="103" t="s">
        <v>143</v>
      </c>
      <c r="DA383" s="103" t="s">
        <v>205</v>
      </c>
      <c r="DB383" s="103"/>
      <c r="DC383" s="123" t="s">
        <v>146</v>
      </c>
      <c r="DD383" s="84"/>
      <c r="DE383" s="84"/>
      <c r="DF383" s="84"/>
      <c r="DG383" s="84"/>
      <c r="DH383" s="52"/>
      <c r="DI383" s="52"/>
      <c r="DJ383" s="52"/>
      <c r="DK383" s="52"/>
      <c r="DL383" s="52"/>
      <c r="DM383" s="52"/>
    </row>
    <row r="384" ht="25.5" customHeight="1">
      <c r="A384" s="124">
        <v>382.0</v>
      </c>
      <c r="B384" s="86" t="s">
        <v>120</v>
      </c>
      <c r="C384" s="94" t="s">
        <v>4416</v>
      </c>
      <c r="D384" s="88" t="s">
        <v>4417</v>
      </c>
      <c r="E384" s="89" t="s">
        <v>123</v>
      </c>
      <c r="F384" s="89" t="s">
        <v>124</v>
      </c>
      <c r="G384" s="185">
        <v>1.1413532E7</v>
      </c>
      <c r="H384" s="185">
        <v>1.0</v>
      </c>
      <c r="I384" s="89" t="s">
        <v>149</v>
      </c>
      <c r="J384" s="91">
        <v>30748.0</v>
      </c>
      <c r="K384" s="89">
        <v>7.0</v>
      </c>
      <c r="L384" s="89">
        <v>3.0</v>
      </c>
      <c r="M384" s="89">
        <v>1984.0</v>
      </c>
      <c r="N384" s="127" t="s">
        <v>198</v>
      </c>
      <c r="O384" s="94" t="s">
        <v>4418</v>
      </c>
      <c r="P384" s="103" t="s">
        <v>593</v>
      </c>
      <c r="Q384" s="94">
        <v>3.11858063E9</v>
      </c>
      <c r="R384" s="176" t="s">
        <v>4419</v>
      </c>
      <c r="S384" s="176" t="s">
        <v>441</v>
      </c>
      <c r="T384" s="89" t="s">
        <v>183</v>
      </c>
      <c r="U384" s="94" t="s">
        <v>272</v>
      </c>
      <c r="V384" s="128" t="s">
        <v>157</v>
      </c>
      <c r="W384" s="89">
        <v>1.0</v>
      </c>
      <c r="X384" s="94" t="s">
        <v>158</v>
      </c>
      <c r="Y384" s="130" t="s">
        <v>1196</v>
      </c>
      <c r="Z384" s="130" t="s">
        <v>778</v>
      </c>
      <c r="AA384" s="94" t="s">
        <v>4420</v>
      </c>
      <c r="AB384" s="94" t="s">
        <v>130</v>
      </c>
      <c r="AC384" s="130" t="s">
        <v>161</v>
      </c>
      <c r="AD384" s="94" t="s">
        <v>4421</v>
      </c>
      <c r="AE384" s="95" t="s">
        <v>163</v>
      </c>
      <c r="AF384" s="131" t="s">
        <v>164</v>
      </c>
      <c r="AG384" s="143">
        <v>766.0</v>
      </c>
      <c r="AH384" s="199">
        <v>5460000.0</v>
      </c>
      <c r="AI384" s="201">
        <v>44525.0</v>
      </c>
      <c r="AJ384" s="100">
        <v>64682.0</v>
      </c>
      <c r="AK384" s="212">
        <v>44529.0</v>
      </c>
      <c r="AL384" s="224">
        <v>44531.0</v>
      </c>
      <c r="AM384" s="101">
        <v>44561.0</v>
      </c>
      <c r="AN384" s="127">
        <v>1.0</v>
      </c>
      <c r="AO384" s="87">
        <v>0.0</v>
      </c>
      <c r="AP384" s="92">
        <v>30.0</v>
      </c>
      <c r="AQ384" s="94" t="s">
        <v>1299</v>
      </c>
      <c r="AR384" s="104">
        <v>3900000.0</v>
      </c>
      <c r="AS384" s="105">
        <v>3900000.0</v>
      </c>
      <c r="AT384" s="225">
        <v>1019.0</v>
      </c>
      <c r="AU384" s="104">
        <v>4030000.0</v>
      </c>
      <c r="AV384" s="107">
        <v>44530.0</v>
      </c>
      <c r="AW384" s="226" t="s">
        <v>4422</v>
      </c>
      <c r="AX384" s="84"/>
      <c r="AY384" s="84"/>
      <c r="AZ384" s="84"/>
      <c r="BA384" s="84"/>
      <c r="BB384" s="84"/>
      <c r="BC384" s="84"/>
      <c r="BD384" s="84"/>
      <c r="BE384" s="84"/>
      <c r="BF384" s="84"/>
      <c r="BG384" s="84"/>
      <c r="BH384" s="84"/>
      <c r="BI384" s="84"/>
      <c r="BJ384" s="84"/>
      <c r="BK384" s="84"/>
      <c r="BL384" s="84"/>
      <c r="BM384" s="84"/>
      <c r="BN384" s="84"/>
      <c r="BO384" s="84"/>
      <c r="BP384" s="84"/>
      <c r="BQ384" s="84"/>
      <c r="BR384" s="84"/>
      <c r="BS384" s="84"/>
      <c r="BT384" s="84"/>
      <c r="BU384" s="132"/>
      <c r="BV384" s="217"/>
      <c r="BW384" s="217"/>
      <c r="BX384" s="219"/>
      <c r="BY384" s="217"/>
      <c r="BZ384" s="217"/>
      <c r="CA384" s="150"/>
      <c r="CB384" s="223"/>
      <c r="CC384" s="114" t="str">
        <f t="shared" si="1"/>
        <v>$ 3,900,000</v>
      </c>
      <c r="CD384" s="115" t="str">
        <f t="shared" si="37"/>
        <v>31</v>
      </c>
      <c r="CE384" s="84"/>
      <c r="CF384" s="101">
        <v>44561.0</v>
      </c>
      <c r="CG384" s="130" t="s">
        <v>136</v>
      </c>
      <c r="CH384" s="103" t="s">
        <v>778</v>
      </c>
      <c r="CI384" s="118" t="s">
        <v>783</v>
      </c>
      <c r="CJ384" s="84"/>
      <c r="CK384" s="84"/>
      <c r="CL384" s="102">
        <v>44529.0</v>
      </c>
      <c r="CM384" s="102">
        <v>44531.0</v>
      </c>
      <c r="CN384" s="119" t="s">
        <v>4423</v>
      </c>
      <c r="CO384" s="120" t="s">
        <v>4424</v>
      </c>
      <c r="CP384" s="121" t="s">
        <v>4157</v>
      </c>
      <c r="CQ384" s="84"/>
      <c r="CR384" s="84"/>
      <c r="CS384" s="84"/>
      <c r="CT384" s="84"/>
      <c r="CU384" s="84"/>
      <c r="CV384" s="84"/>
      <c r="CW384" s="84"/>
      <c r="CX384" s="84"/>
      <c r="CY384" s="123" t="s">
        <v>175</v>
      </c>
      <c r="CZ384" s="103" t="s">
        <v>143</v>
      </c>
      <c r="DA384" s="103" t="s">
        <v>205</v>
      </c>
      <c r="DB384" s="103"/>
      <c r="DC384" s="123" t="s">
        <v>146</v>
      </c>
      <c r="DD384" s="84"/>
      <c r="DE384" s="84"/>
      <c r="DF384" s="84"/>
      <c r="DG384" s="84"/>
      <c r="DH384" s="52"/>
      <c r="DI384" s="52"/>
      <c r="DJ384" s="52"/>
      <c r="DK384" s="52"/>
      <c r="DL384" s="52"/>
      <c r="DM384" s="52"/>
    </row>
    <row r="385" ht="25.5" customHeight="1">
      <c r="A385" s="124">
        <v>383.0</v>
      </c>
      <c r="B385" s="86" t="s">
        <v>120</v>
      </c>
      <c r="C385" s="94" t="s">
        <v>4425</v>
      </c>
      <c r="D385" s="88" t="s">
        <v>4426</v>
      </c>
      <c r="E385" s="89" t="s">
        <v>123</v>
      </c>
      <c r="F385" s="89" t="s">
        <v>124</v>
      </c>
      <c r="G385" s="185">
        <v>1.001216878E9</v>
      </c>
      <c r="H385" s="185">
        <v>2.0</v>
      </c>
      <c r="I385" s="89" t="s">
        <v>125</v>
      </c>
      <c r="J385" s="91">
        <v>36775.0</v>
      </c>
      <c r="K385" s="89">
        <v>6.0</v>
      </c>
      <c r="L385" s="89">
        <v>9.0</v>
      </c>
      <c r="M385" s="89">
        <v>2000.0</v>
      </c>
      <c r="N385" s="127" t="s">
        <v>198</v>
      </c>
      <c r="O385" s="94" t="s">
        <v>4427</v>
      </c>
      <c r="P385" s="103" t="s">
        <v>200</v>
      </c>
      <c r="Q385" s="94">
        <v>3.004173463E9</v>
      </c>
      <c r="R385" s="176" t="s">
        <v>4428</v>
      </c>
      <c r="S385" s="176" t="s">
        <v>4428</v>
      </c>
      <c r="T385" s="89" t="s">
        <v>155</v>
      </c>
      <c r="U385" s="94" t="s">
        <v>156</v>
      </c>
      <c r="V385" s="128" t="s">
        <v>157</v>
      </c>
      <c r="W385" s="89">
        <v>1.0</v>
      </c>
      <c r="X385" s="94" t="s">
        <v>741</v>
      </c>
      <c r="Y385" s="94" t="s">
        <v>741</v>
      </c>
      <c r="Z385" s="155" t="s">
        <v>4429</v>
      </c>
      <c r="AA385" s="94" t="s">
        <v>4430</v>
      </c>
      <c r="AB385" s="94" t="s">
        <v>130</v>
      </c>
      <c r="AC385" s="130" t="s">
        <v>161</v>
      </c>
      <c r="AD385" s="94" t="s">
        <v>4431</v>
      </c>
      <c r="AE385" s="95" t="s">
        <v>163</v>
      </c>
      <c r="AF385" s="131" t="s">
        <v>164</v>
      </c>
      <c r="AG385" s="143">
        <v>752.0</v>
      </c>
      <c r="AH385" s="199">
        <v>2.3353664E7</v>
      </c>
      <c r="AI385" s="201">
        <v>44512.0</v>
      </c>
      <c r="AJ385" s="100">
        <v>63845.0</v>
      </c>
      <c r="AK385" s="212">
        <v>44529.0</v>
      </c>
      <c r="AL385" s="212">
        <v>44530.0</v>
      </c>
      <c r="AM385" s="101">
        <v>44561.0</v>
      </c>
      <c r="AN385" s="154">
        <v>1.0</v>
      </c>
      <c r="AO385" s="94">
        <v>1.0</v>
      </c>
      <c r="AP385" s="103">
        <v>31.0</v>
      </c>
      <c r="AQ385" s="94" t="s">
        <v>4411</v>
      </c>
      <c r="AR385" s="105">
        <v>2731938.0</v>
      </c>
      <c r="AS385" s="105">
        <v>2643811.0</v>
      </c>
      <c r="AT385" s="225">
        <v>1020.0</v>
      </c>
      <c r="AU385" s="104">
        <v>2731938.0</v>
      </c>
      <c r="AV385" s="107">
        <v>44530.0</v>
      </c>
      <c r="AW385" s="108" t="s">
        <v>4432</v>
      </c>
      <c r="AX385" s="84"/>
      <c r="AY385" s="84"/>
      <c r="AZ385" s="84"/>
      <c r="BA385" s="84"/>
      <c r="BB385" s="84"/>
      <c r="BC385" s="84"/>
      <c r="BD385" s="84"/>
      <c r="BE385" s="84"/>
      <c r="BF385" s="84"/>
      <c r="BG385" s="84"/>
      <c r="BH385" s="84"/>
      <c r="BI385" s="84"/>
      <c r="BJ385" s="84"/>
      <c r="BK385" s="84"/>
      <c r="BL385" s="84"/>
      <c r="BM385" s="84"/>
      <c r="BN385" s="84"/>
      <c r="BO385" s="84"/>
      <c r="BP385" s="84"/>
      <c r="BQ385" s="84"/>
      <c r="BR385" s="84"/>
      <c r="BS385" s="84"/>
      <c r="BT385" s="84"/>
      <c r="BU385" s="217"/>
      <c r="BV385" s="217"/>
      <c r="BW385" s="217"/>
      <c r="BX385" s="217"/>
      <c r="BY385" s="217"/>
      <c r="BZ385" s="217"/>
      <c r="CA385" s="217"/>
      <c r="CB385" s="217"/>
      <c r="CC385" s="114" t="str">
        <f t="shared" si="1"/>
        <v>$ 2,731,938</v>
      </c>
      <c r="CD385" s="115" t="str">
        <f t="shared" si="37"/>
        <v>30</v>
      </c>
      <c r="CE385" s="84"/>
      <c r="CF385" s="101">
        <v>44561.0</v>
      </c>
      <c r="CG385" s="117" t="s">
        <v>136</v>
      </c>
      <c r="CH385" s="92" t="s">
        <v>4429</v>
      </c>
      <c r="CI385" s="222" t="s">
        <v>4433</v>
      </c>
      <c r="CJ385" s="84"/>
      <c r="CK385" s="84"/>
      <c r="CL385" s="102">
        <v>44529.0</v>
      </c>
      <c r="CM385" s="102">
        <v>44530.0</v>
      </c>
      <c r="CN385" s="119" t="s">
        <v>4434</v>
      </c>
      <c r="CO385" s="120" t="s">
        <v>4435</v>
      </c>
      <c r="CP385" s="121" t="s">
        <v>4157</v>
      </c>
      <c r="CQ385" s="84"/>
      <c r="CR385" s="84"/>
      <c r="CS385" s="84"/>
      <c r="CT385" s="84"/>
      <c r="CU385" s="84"/>
      <c r="CV385" s="84"/>
      <c r="CW385" s="84"/>
      <c r="CX385" s="84"/>
      <c r="CY385" s="123" t="s">
        <v>175</v>
      </c>
      <c r="CZ385" s="103" t="s">
        <v>143</v>
      </c>
      <c r="DA385" s="103" t="s">
        <v>205</v>
      </c>
      <c r="DB385" s="103"/>
      <c r="DC385" s="123" t="s">
        <v>146</v>
      </c>
      <c r="DD385" s="84"/>
      <c r="DE385" s="84"/>
      <c r="DF385" s="84"/>
      <c r="DG385" s="84"/>
      <c r="DH385" s="52"/>
      <c r="DI385" s="52"/>
      <c r="DJ385" s="52"/>
      <c r="DK385" s="52"/>
      <c r="DL385" s="52"/>
      <c r="DM385" s="52"/>
    </row>
    <row r="386" ht="25.5" customHeight="1">
      <c r="A386" s="124">
        <v>384.0</v>
      </c>
      <c r="B386" s="86" t="s">
        <v>120</v>
      </c>
      <c r="C386" s="94" t="s">
        <v>4436</v>
      </c>
      <c r="D386" s="88" t="s">
        <v>4437</v>
      </c>
      <c r="E386" s="89" t="s">
        <v>123</v>
      </c>
      <c r="F386" s="89" t="s">
        <v>124</v>
      </c>
      <c r="G386" s="185">
        <v>3.9731364E7</v>
      </c>
      <c r="H386" s="185">
        <v>4.0</v>
      </c>
      <c r="I386" s="89" t="s">
        <v>125</v>
      </c>
      <c r="J386" s="91">
        <v>35832.0</v>
      </c>
      <c r="K386" s="89">
        <v>6.0</v>
      </c>
      <c r="L386" s="89">
        <v>2.0</v>
      </c>
      <c r="M386" s="89">
        <v>1998.0</v>
      </c>
      <c r="N386" s="127" t="s">
        <v>198</v>
      </c>
      <c r="O386" s="94" t="s">
        <v>4438</v>
      </c>
      <c r="P386" s="103" t="s">
        <v>127</v>
      </c>
      <c r="Q386" s="94">
        <v>3.143041811E9</v>
      </c>
      <c r="R386" s="176" t="s">
        <v>4439</v>
      </c>
      <c r="S386" s="176" t="s">
        <v>4439</v>
      </c>
      <c r="T386" s="89" t="s">
        <v>323</v>
      </c>
      <c r="U386" s="94" t="s">
        <v>233</v>
      </c>
      <c r="V386" s="128" t="s">
        <v>157</v>
      </c>
      <c r="W386" s="89">
        <v>4.0</v>
      </c>
      <c r="X386" s="87" t="s">
        <v>218</v>
      </c>
      <c r="Y386" s="117" t="s">
        <v>218</v>
      </c>
      <c r="Z386" s="155" t="s">
        <v>3800</v>
      </c>
      <c r="AA386" s="94" t="s">
        <v>4440</v>
      </c>
      <c r="AB386" s="94" t="s">
        <v>130</v>
      </c>
      <c r="AC386" s="130" t="s">
        <v>161</v>
      </c>
      <c r="AD386" s="94" t="s">
        <v>4441</v>
      </c>
      <c r="AE386" s="140" t="s">
        <v>188</v>
      </c>
      <c r="AF386" s="131" t="s">
        <v>189</v>
      </c>
      <c r="AG386" s="143">
        <v>772.0</v>
      </c>
      <c r="AH386" s="199">
        <v>1.95E7</v>
      </c>
      <c r="AI386" s="201">
        <v>44526.0</v>
      </c>
      <c r="AJ386" s="100">
        <v>63648.0</v>
      </c>
      <c r="AK386" s="212">
        <v>44531.0</v>
      </c>
      <c r="AL386" s="212">
        <v>44532.0</v>
      </c>
      <c r="AM386" s="101">
        <v>44561.0</v>
      </c>
      <c r="AN386" s="154">
        <v>1.0</v>
      </c>
      <c r="AO386" s="94">
        <v>0.0</v>
      </c>
      <c r="AP386" s="103">
        <v>30.0</v>
      </c>
      <c r="AQ386" s="94" t="s">
        <v>1299</v>
      </c>
      <c r="AR386" s="105">
        <v>3250000.0</v>
      </c>
      <c r="AS386" s="105">
        <v>3250000.0</v>
      </c>
      <c r="AT386" s="106">
        <v>1022.0</v>
      </c>
      <c r="AU386" s="105">
        <v>3250000.0</v>
      </c>
      <c r="AV386" s="183">
        <v>44532.0</v>
      </c>
      <c r="AW386" s="108" t="s">
        <v>4442</v>
      </c>
      <c r="AX386" s="84"/>
      <c r="AY386" s="84"/>
      <c r="AZ386" s="84"/>
      <c r="BA386" s="84"/>
      <c r="BB386" s="84"/>
      <c r="BC386" s="84"/>
      <c r="BD386" s="84"/>
      <c r="BE386" s="84"/>
      <c r="BF386" s="84"/>
      <c r="BG386" s="84"/>
      <c r="BH386" s="84"/>
      <c r="BI386" s="84"/>
      <c r="BJ386" s="84"/>
      <c r="BK386" s="84"/>
      <c r="BL386" s="84"/>
      <c r="BM386" s="84"/>
      <c r="BN386" s="84"/>
      <c r="BO386" s="84"/>
      <c r="BP386" s="84"/>
      <c r="BQ386" s="84"/>
      <c r="BR386" s="84"/>
      <c r="BS386" s="84"/>
      <c r="BT386" s="84"/>
      <c r="BU386" s="217"/>
      <c r="BV386" s="217"/>
      <c r="BW386" s="217"/>
      <c r="BX386" s="217"/>
      <c r="BY386" s="217"/>
      <c r="BZ386" s="217"/>
      <c r="CA386" s="217"/>
      <c r="CB386" s="217"/>
      <c r="CC386" s="114" t="str">
        <f t="shared" si="1"/>
        <v>$ 3,250,000</v>
      </c>
      <c r="CD386" s="115" t="str">
        <f t="shared" si="37"/>
        <v>210</v>
      </c>
      <c r="CE386" s="84"/>
      <c r="CF386" s="101">
        <v>44561.0</v>
      </c>
      <c r="CG386" s="117" t="s">
        <v>136</v>
      </c>
      <c r="CH386" s="92" t="s">
        <v>3800</v>
      </c>
      <c r="CI386" s="118" t="s">
        <v>3635</v>
      </c>
      <c r="CJ386" s="84"/>
      <c r="CK386" s="84"/>
      <c r="CL386" s="102">
        <v>44531.0</v>
      </c>
      <c r="CM386" s="102">
        <v>44532.0</v>
      </c>
      <c r="CN386" s="119" t="s">
        <v>4443</v>
      </c>
      <c r="CO386" s="120" t="s">
        <v>4444</v>
      </c>
      <c r="CP386" s="121" t="s">
        <v>309</v>
      </c>
      <c r="CQ386" s="84"/>
      <c r="CR386" s="84"/>
      <c r="CS386" s="84"/>
      <c r="CT386" s="84"/>
      <c r="CU386" s="84"/>
      <c r="CV386" s="84"/>
      <c r="CW386" s="84"/>
      <c r="CX386" s="84"/>
      <c r="CY386" s="123" t="s">
        <v>175</v>
      </c>
      <c r="CZ386" s="103" t="s">
        <v>143</v>
      </c>
      <c r="DA386" s="103" t="s">
        <v>205</v>
      </c>
      <c r="DB386" s="103"/>
      <c r="DC386" s="123" t="s">
        <v>146</v>
      </c>
      <c r="DD386" s="84"/>
      <c r="DE386" s="84"/>
      <c r="DF386" s="84"/>
      <c r="DG386" s="84"/>
      <c r="DH386" s="52"/>
      <c r="DI386" s="52"/>
      <c r="DJ386" s="52"/>
      <c r="DK386" s="52"/>
      <c r="DL386" s="52"/>
      <c r="DM386" s="52"/>
    </row>
    <row r="387" ht="25.5" customHeight="1">
      <c r="A387" s="191">
        <v>385.0</v>
      </c>
      <c r="B387" s="86" t="s">
        <v>4445</v>
      </c>
      <c r="C387" s="94" t="s">
        <v>4446</v>
      </c>
      <c r="D387" s="88" t="s">
        <v>4447</v>
      </c>
      <c r="E387" s="89" t="s">
        <v>2660</v>
      </c>
      <c r="F387" s="89" t="s">
        <v>2661</v>
      </c>
      <c r="G387" s="185">
        <v>8.05031667E8</v>
      </c>
      <c r="H387" s="185">
        <v>5.0</v>
      </c>
      <c r="I387" s="89" t="s">
        <v>120</v>
      </c>
      <c r="J387" s="89" t="s">
        <v>120</v>
      </c>
      <c r="K387" s="89" t="s">
        <v>120</v>
      </c>
      <c r="L387" s="89" t="s">
        <v>120</v>
      </c>
      <c r="M387" s="89" t="s">
        <v>120</v>
      </c>
      <c r="N387" s="89" t="s">
        <v>120</v>
      </c>
      <c r="O387" s="94" t="s">
        <v>4448</v>
      </c>
      <c r="P387" s="103" t="s">
        <v>120</v>
      </c>
      <c r="Q387" s="94">
        <v>6314085.0</v>
      </c>
      <c r="R387" s="176" t="s">
        <v>4449</v>
      </c>
      <c r="S387" s="89" t="s">
        <v>120</v>
      </c>
      <c r="T387" s="94" t="s">
        <v>120</v>
      </c>
      <c r="U387" s="92" t="s">
        <v>120</v>
      </c>
      <c r="V387" s="89" t="s">
        <v>120</v>
      </c>
      <c r="W387" s="89" t="s">
        <v>120</v>
      </c>
      <c r="X387" s="89" t="s">
        <v>120</v>
      </c>
      <c r="Y387" s="89" t="s">
        <v>120</v>
      </c>
      <c r="Z387" s="130" t="s">
        <v>2664</v>
      </c>
      <c r="AA387" s="94" t="s">
        <v>4445</v>
      </c>
      <c r="AB387" s="94" t="s">
        <v>3518</v>
      </c>
      <c r="AC387" s="130" t="s">
        <v>4450</v>
      </c>
      <c r="AD387" s="94" t="s">
        <v>4451</v>
      </c>
      <c r="AE387" s="95" t="s">
        <v>163</v>
      </c>
      <c r="AF387" s="131" t="s">
        <v>164</v>
      </c>
      <c r="AG387" s="143">
        <v>727.0</v>
      </c>
      <c r="AH387" s="199">
        <v>2.5438728E7</v>
      </c>
      <c r="AI387" s="201">
        <v>44508.0</v>
      </c>
      <c r="AJ387" s="100">
        <v>64077.0</v>
      </c>
      <c r="AK387" s="212">
        <v>44533.0</v>
      </c>
      <c r="AL387" s="212">
        <v>44544.0</v>
      </c>
      <c r="AM387" s="101">
        <v>44390.0</v>
      </c>
      <c r="AN387" s="154">
        <v>7.0</v>
      </c>
      <c r="AO387" s="94">
        <v>0.0</v>
      </c>
      <c r="AP387" s="103">
        <v>210.0</v>
      </c>
      <c r="AQ387" s="94" t="s">
        <v>134</v>
      </c>
      <c r="AR387" s="105">
        <v>2.5438728E7</v>
      </c>
      <c r="AS387" s="105" t="s">
        <v>120</v>
      </c>
      <c r="AT387" s="106">
        <v>1023.0</v>
      </c>
      <c r="AU387" s="105">
        <v>2.5438728E7</v>
      </c>
      <c r="AV387" s="183">
        <v>44539.0</v>
      </c>
      <c r="AW387" s="227">
        <v>6.6047994000019696E16</v>
      </c>
      <c r="AX387" s="84"/>
      <c r="AY387" s="84"/>
      <c r="AZ387" s="84"/>
      <c r="BA387" s="84"/>
      <c r="BB387" s="84"/>
      <c r="BC387" s="84"/>
      <c r="BD387" s="84"/>
      <c r="BE387" s="84"/>
      <c r="BF387" s="84"/>
      <c r="BG387" s="84"/>
      <c r="BH387" s="84"/>
      <c r="BI387" s="84"/>
      <c r="BJ387" s="84"/>
      <c r="BK387" s="84"/>
      <c r="BL387" s="84"/>
      <c r="BM387" s="84"/>
      <c r="BN387" s="84"/>
      <c r="BO387" s="84"/>
      <c r="BP387" s="84"/>
      <c r="BQ387" s="84"/>
      <c r="BR387" s="84"/>
      <c r="BS387" s="84"/>
      <c r="BT387" s="84"/>
      <c r="BU387" s="216"/>
      <c r="BV387" s="216"/>
      <c r="BW387" s="216"/>
      <c r="BX387" s="216"/>
      <c r="BY387" s="216"/>
      <c r="BZ387" s="216"/>
      <c r="CA387" s="216"/>
      <c r="CB387" s="216"/>
      <c r="CC387" s="114" t="str">
        <f t="shared" si="1"/>
        <v>$ 25,438,728</v>
      </c>
      <c r="CD387" s="115" t="str">
        <f t="shared" si="37"/>
        <v>120</v>
      </c>
      <c r="CE387" s="84"/>
      <c r="CF387" s="101">
        <v>44390.0</v>
      </c>
      <c r="CG387" s="130" t="s">
        <v>4267</v>
      </c>
      <c r="CH387" s="103" t="s">
        <v>186</v>
      </c>
      <c r="CI387" s="118" t="s">
        <v>4452</v>
      </c>
      <c r="CJ387" s="84"/>
      <c r="CK387" s="84"/>
      <c r="CL387" s="101">
        <v>44533.0</v>
      </c>
      <c r="CM387" s="102" t="s">
        <v>120</v>
      </c>
      <c r="CN387" s="119" t="s">
        <v>4453</v>
      </c>
      <c r="CO387" s="120" t="s">
        <v>4454</v>
      </c>
      <c r="CP387" s="121" t="s">
        <v>4455</v>
      </c>
      <c r="CQ387" s="84"/>
      <c r="CR387" s="84"/>
      <c r="CS387" s="84"/>
      <c r="CT387" s="84"/>
      <c r="CU387" s="84"/>
      <c r="CV387" s="84"/>
      <c r="CW387" s="84"/>
      <c r="CX387" s="84"/>
      <c r="CY387" s="123" t="s">
        <v>175</v>
      </c>
      <c r="CZ387" s="103" t="s">
        <v>143</v>
      </c>
      <c r="DA387" s="103" t="s">
        <v>205</v>
      </c>
      <c r="DB387" s="103" t="s">
        <v>145</v>
      </c>
      <c r="DC387" s="123" t="s">
        <v>146</v>
      </c>
      <c r="DD387" s="84"/>
      <c r="DE387" s="84"/>
      <c r="DF387" s="84"/>
      <c r="DG387" s="84"/>
      <c r="DH387" s="52"/>
      <c r="DI387" s="52"/>
      <c r="DJ387" s="52"/>
      <c r="DK387" s="52"/>
      <c r="DL387" s="52"/>
      <c r="DM387" s="52"/>
    </row>
    <row r="388" ht="25.5" customHeight="1">
      <c r="A388" s="191">
        <v>386.0</v>
      </c>
      <c r="B388" s="86" t="s">
        <v>4456</v>
      </c>
      <c r="C388" s="87" t="s">
        <v>4457</v>
      </c>
      <c r="D388" s="88" t="s">
        <v>4458</v>
      </c>
      <c r="E388" s="89" t="s">
        <v>2660</v>
      </c>
      <c r="F388" s="89" t="s">
        <v>2661</v>
      </c>
      <c r="G388" s="185">
        <v>9.01003982E8</v>
      </c>
      <c r="H388" s="185">
        <v>1.0</v>
      </c>
      <c r="I388" s="89" t="s">
        <v>120</v>
      </c>
      <c r="J388" s="89" t="s">
        <v>120</v>
      </c>
      <c r="K388" s="89" t="s">
        <v>120</v>
      </c>
      <c r="L388" s="89" t="s">
        <v>120</v>
      </c>
      <c r="M388" s="89" t="s">
        <v>120</v>
      </c>
      <c r="N388" s="89" t="s">
        <v>120</v>
      </c>
      <c r="O388" s="94" t="s">
        <v>4459</v>
      </c>
      <c r="P388" s="103" t="s">
        <v>200</v>
      </c>
      <c r="Q388" s="94">
        <v>3.05925781E9</v>
      </c>
      <c r="R388" s="176" t="s">
        <v>4460</v>
      </c>
      <c r="S388" s="89" t="s">
        <v>120</v>
      </c>
      <c r="T388" s="94" t="s">
        <v>120</v>
      </c>
      <c r="U388" s="92" t="s">
        <v>120</v>
      </c>
      <c r="V388" s="88" t="s">
        <v>120</v>
      </c>
      <c r="W388" s="89" t="s">
        <v>120</v>
      </c>
      <c r="X388" s="87" t="s">
        <v>120</v>
      </c>
      <c r="Y388" s="87" t="s">
        <v>120</v>
      </c>
      <c r="Z388" s="130" t="s">
        <v>2664</v>
      </c>
      <c r="AA388" s="94" t="s">
        <v>4461</v>
      </c>
      <c r="AB388" s="94" t="s">
        <v>3608</v>
      </c>
      <c r="AC388" s="130" t="s">
        <v>2667</v>
      </c>
      <c r="AD388" s="94" t="s">
        <v>4462</v>
      </c>
      <c r="AE388" s="95" t="s">
        <v>4463</v>
      </c>
      <c r="AF388" s="131" t="s">
        <v>4464</v>
      </c>
      <c r="AG388" s="143">
        <v>707.0</v>
      </c>
      <c r="AH388" s="199">
        <v>3.89045E8</v>
      </c>
      <c r="AI388" s="201">
        <v>44497.0</v>
      </c>
      <c r="AJ388" s="100">
        <v>63705.0</v>
      </c>
      <c r="AK388" s="212">
        <v>44536.0</v>
      </c>
      <c r="AL388" s="212">
        <v>44550.0</v>
      </c>
      <c r="AM388" s="101">
        <v>44305.0</v>
      </c>
      <c r="AN388" s="154">
        <v>4.0</v>
      </c>
      <c r="AO388" s="94">
        <v>0.0</v>
      </c>
      <c r="AP388" s="103">
        <v>120.0</v>
      </c>
      <c r="AQ388" s="94" t="s">
        <v>3580</v>
      </c>
      <c r="AR388" s="105">
        <v>3.89045E8</v>
      </c>
      <c r="AS388" s="105" t="s">
        <v>120</v>
      </c>
      <c r="AT388" s="106">
        <v>1024.0</v>
      </c>
      <c r="AU388" s="105">
        <v>3.89045E8</v>
      </c>
      <c r="AV388" s="183">
        <v>44537.0</v>
      </c>
      <c r="AW388" s="108" t="s">
        <v>4465</v>
      </c>
      <c r="AX388" s="84"/>
      <c r="AY388" s="84"/>
      <c r="AZ388" s="84"/>
      <c r="BA388" s="84"/>
      <c r="BB388" s="84"/>
      <c r="BC388" s="84"/>
      <c r="BD388" s="84"/>
      <c r="BE388" s="84"/>
      <c r="BF388" s="84"/>
      <c r="BG388" s="84"/>
      <c r="BH388" s="84"/>
      <c r="BI388" s="84"/>
      <c r="BJ388" s="84"/>
      <c r="BK388" s="84"/>
      <c r="BL388" s="84"/>
      <c r="BM388" s="84"/>
      <c r="BN388" s="84"/>
      <c r="BO388" s="84"/>
      <c r="BP388" s="84"/>
      <c r="BQ388" s="84"/>
      <c r="BR388" s="84"/>
      <c r="BS388" s="84"/>
      <c r="BT388" s="84"/>
      <c r="BU388" s="216"/>
      <c r="BV388" s="216"/>
      <c r="BW388" s="216"/>
      <c r="BX388" s="216"/>
      <c r="BY388" s="216"/>
      <c r="BZ388" s="216"/>
      <c r="CA388" s="216"/>
      <c r="CB388" s="216"/>
      <c r="CC388" s="114" t="str">
        <f t="shared" si="1"/>
        <v>$ 389,045,000</v>
      </c>
      <c r="CD388" s="115" t="str">
        <f t="shared" si="37"/>
        <v>150</v>
      </c>
      <c r="CE388" s="84"/>
      <c r="CF388" s="101">
        <v>44305.0</v>
      </c>
      <c r="CG388" s="130" t="s">
        <v>4267</v>
      </c>
      <c r="CH388" s="103" t="s">
        <v>403</v>
      </c>
      <c r="CI388" s="118" t="s">
        <v>911</v>
      </c>
      <c r="CJ388" s="84"/>
      <c r="CK388" s="84"/>
      <c r="CL388" s="101">
        <v>44536.0</v>
      </c>
      <c r="CM388" s="102" t="s">
        <v>120</v>
      </c>
      <c r="CN388" s="119" t="s">
        <v>4466</v>
      </c>
      <c r="CO388" s="120" t="s">
        <v>4467</v>
      </c>
      <c r="CP388" s="121" t="s">
        <v>608</v>
      </c>
      <c r="CQ388" s="84"/>
      <c r="CR388" s="84"/>
      <c r="CS388" s="84"/>
      <c r="CT388" s="84"/>
      <c r="CU388" s="84"/>
      <c r="CV388" s="84"/>
      <c r="CW388" s="84"/>
      <c r="CX388" s="84"/>
      <c r="CY388" s="123" t="s">
        <v>175</v>
      </c>
      <c r="CZ388" s="103" t="s">
        <v>143</v>
      </c>
      <c r="DA388" s="103" t="s">
        <v>205</v>
      </c>
      <c r="DB388" s="103" t="s">
        <v>145</v>
      </c>
      <c r="DC388" s="123" t="s">
        <v>441</v>
      </c>
      <c r="DD388" s="84"/>
      <c r="DE388" s="84"/>
      <c r="DF388" s="84"/>
      <c r="DG388" s="84"/>
      <c r="DH388" s="52"/>
      <c r="DI388" s="52"/>
      <c r="DJ388" s="52"/>
      <c r="DK388" s="52"/>
      <c r="DL388" s="52"/>
      <c r="DM388" s="52"/>
    </row>
    <row r="389" ht="25.5" customHeight="1">
      <c r="A389" s="191">
        <v>387.0</v>
      </c>
      <c r="B389" s="86" t="s">
        <v>4468</v>
      </c>
      <c r="C389" s="94" t="s">
        <v>4469</v>
      </c>
      <c r="D389" s="88" t="s">
        <v>4470</v>
      </c>
      <c r="E389" s="89" t="s">
        <v>2660</v>
      </c>
      <c r="F389" s="89" t="s">
        <v>2661</v>
      </c>
      <c r="G389" s="185">
        <v>9.00351236E8</v>
      </c>
      <c r="H389" s="185">
        <v>1.0</v>
      </c>
      <c r="I389" s="89" t="s">
        <v>120</v>
      </c>
      <c r="J389" s="89" t="s">
        <v>120</v>
      </c>
      <c r="K389" s="89" t="s">
        <v>120</v>
      </c>
      <c r="L389" s="89" t="s">
        <v>120</v>
      </c>
      <c r="M389" s="89" t="s">
        <v>120</v>
      </c>
      <c r="N389" s="89" t="s">
        <v>120</v>
      </c>
      <c r="O389" s="94" t="s">
        <v>4471</v>
      </c>
      <c r="P389" s="103" t="s">
        <v>593</v>
      </c>
      <c r="Q389" s="94">
        <v>4672735.0</v>
      </c>
      <c r="R389" s="176" t="s">
        <v>4472</v>
      </c>
      <c r="S389" s="89" t="s">
        <v>120</v>
      </c>
      <c r="T389" s="94" t="s">
        <v>120</v>
      </c>
      <c r="U389" s="92" t="s">
        <v>120</v>
      </c>
      <c r="V389" s="88" t="s">
        <v>120</v>
      </c>
      <c r="W389" s="89" t="s">
        <v>120</v>
      </c>
      <c r="X389" s="87" t="s">
        <v>120</v>
      </c>
      <c r="Y389" s="87" t="s">
        <v>120</v>
      </c>
      <c r="Z389" s="130" t="s">
        <v>2664</v>
      </c>
      <c r="AA389" s="94" t="s">
        <v>4468</v>
      </c>
      <c r="AB389" s="94" t="s">
        <v>4473</v>
      </c>
      <c r="AC389" s="130" t="s">
        <v>4474</v>
      </c>
      <c r="AD389" s="94" t="s">
        <v>4475</v>
      </c>
      <c r="AE389" s="95" t="s">
        <v>599</v>
      </c>
      <c r="AF389" s="131" t="s">
        <v>600</v>
      </c>
      <c r="AG389" s="143">
        <v>645.0</v>
      </c>
      <c r="AH389" s="199">
        <v>9.91276364E8</v>
      </c>
      <c r="AI389" s="201">
        <v>44439.0</v>
      </c>
      <c r="AJ389" s="100">
        <v>61063.0</v>
      </c>
      <c r="AK389" s="212">
        <v>44531.0</v>
      </c>
      <c r="AL389" s="212" t="s">
        <v>441</v>
      </c>
      <c r="AM389" s="101">
        <v>44711.0</v>
      </c>
      <c r="AN389" s="154">
        <v>5.0</v>
      </c>
      <c r="AO389" s="94">
        <v>0.0</v>
      </c>
      <c r="AP389" s="103">
        <v>150.0</v>
      </c>
      <c r="AQ389" s="94" t="s">
        <v>4476</v>
      </c>
      <c r="AR389" s="105">
        <v>9.91276364E8</v>
      </c>
      <c r="AS389" s="105" t="s">
        <v>120</v>
      </c>
      <c r="AT389" s="106">
        <v>1027.0</v>
      </c>
      <c r="AU389" s="105">
        <v>9.91276364E8</v>
      </c>
      <c r="AV389" s="183">
        <v>44540.0</v>
      </c>
      <c r="AW389" s="108" t="s">
        <v>4477</v>
      </c>
      <c r="AX389" s="84"/>
      <c r="AY389" s="84"/>
      <c r="AZ389" s="84"/>
      <c r="BA389" s="84"/>
      <c r="BB389" s="84"/>
      <c r="BC389" s="84"/>
      <c r="BD389" s="84"/>
      <c r="BE389" s="84"/>
      <c r="BF389" s="84"/>
      <c r="BG389" s="84"/>
      <c r="BH389" s="84"/>
      <c r="BI389" s="84"/>
      <c r="BJ389" s="84"/>
      <c r="BK389" s="84"/>
      <c r="BL389" s="84"/>
      <c r="BM389" s="84"/>
      <c r="BN389" s="84"/>
      <c r="BO389" s="84"/>
      <c r="BP389" s="84"/>
      <c r="BQ389" s="84"/>
      <c r="BR389" s="84"/>
      <c r="BS389" s="84"/>
      <c r="BT389" s="84"/>
      <c r="BU389" s="216"/>
      <c r="BV389" s="216"/>
      <c r="BW389" s="216"/>
      <c r="BX389" s="216"/>
      <c r="BY389" s="216"/>
      <c r="BZ389" s="216"/>
      <c r="CA389" s="216"/>
      <c r="CB389" s="216"/>
      <c r="CC389" s="114" t="str">
        <f t="shared" si="1"/>
        <v>$ 991,276,364</v>
      </c>
      <c r="CD389" s="115" t="str">
        <f t="shared" si="37"/>
        <v>23</v>
      </c>
      <c r="CE389" s="84"/>
      <c r="CF389" s="101">
        <v>44711.0</v>
      </c>
      <c r="CG389" s="130" t="s">
        <v>4267</v>
      </c>
      <c r="CH389" s="103" t="s">
        <v>441</v>
      </c>
      <c r="CI389" s="118" t="s">
        <v>441</v>
      </c>
      <c r="CJ389" s="84"/>
      <c r="CK389" s="84"/>
      <c r="CL389" s="101">
        <v>44531.0</v>
      </c>
      <c r="CM389" s="102" t="s">
        <v>120</v>
      </c>
      <c r="CN389" s="119" t="s">
        <v>4478</v>
      </c>
      <c r="CO389" s="120" t="s">
        <v>4479</v>
      </c>
      <c r="CP389" s="121" t="s">
        <v>309</v>
      </c>
      <c r="CQ389" s="84"/>
      <c r="CR389" s="84"/>
      <c r="CS389" s="84"/>
      <c r="CT389" s="84"/>
      <c r="CU389" s="84"/>
      <c r="CV389" s="84"/>
      <c r="CW389" s="84"/>
      <c r="CX389" s="84"/>
      <c r="CY389" s="123" t="s">
        <v>175</v>
      </c>
      <c r="CZ389" s="103" t="s">
        <v>143</v>
      </c>
      <c r="DA389" s="103" t="s">
        <v>205</v>
      </c>
      <c r="DB389" s="103" t="s">
        <v>145</v>
      </c>
      <c r="DC389" s="123" t="s">
        <v>441</v>
      </c>
      <c r="DD389" s="84"/>
      <c r="DE389" s="84"/>
      <c r="DF389" s="84"/>
      <c r="DG389" s="84"/>
      <c r="DH389" s="52"/>
      <c r="DI389" s="52"/>
      <c r="DJ389" s="52"/>
      <c r="DK389" s="52"/>
      <c r="DL389" s="52"/>
      <c r="DM389" s="52"/>
    </row>
    <row r="390" ht="25.5" customHeight="1">
      <c r="A390" s="124">
        <v>388.0</v>
      </c>
      <c r="B390" s="86" t="s">
        <v>120</v>
      </c>
      <c r="C390" s="228" t="s">
        <v>4480</v>
      </c>
      <c r="D390" s="88" t="s">
        <v>4481</v>
      </c>
      <c r="E390" s="89" t="s">
        <v>123</v>
      </c>
      <c r="F390" s="89" t="s">
        <v>124</v>
      </c>
      <c r="G390" s="185">
        <v>1.000157173E9</v>
      </c>
      <c r="H390" s="185">
        <v>0.0</v>
      </c>
      <c r="I390" s="89" t="s">
        <v>125</v>
      </c>
      <c r="J390" s="91">
        <v>35633.0</v>
      </c>
      <c r="K390" s="89">
        <v>22.0</v>
      </c>
      <c r="L390" s="89">
        <v>7.0</v>
      </c>
      <c r="M390" s="89">
        <v>1997.0</v>
      </c>
      <c r="N390" s="127" t="s">
        <v>198</v>
      </c>
      <c r="O390" s="94" t="s">
        <v>4482</v>
      </c>
      <c r="P390" s="103" t="s">
        <v>817</v>
      </c>
      <c r="Q390" s="94">
        <v>3.223816096E9</v>
      </c>
      <c r="R390" s="176" t="s">
        <v>4483</v>
      </c>
      <c r="S390" s="176" t="s">
        <v>4483</v>
      </c>
      <c r="T390" s="89" t="s">
        <v>3577</v>
      </c>
      <c r="U390" s="94" t="s">
        <v>156</v>
      </c>
      <c r="V390" s="128" t="s">
        <v>157</v>
      </c>
      <c r="W390" s="89">
        <v>4.0</v>
      </c>
      <c r="X390" s="87" t="s">
        <v>218</v>
      </c>
      <c r="Y390" s="117" t="s">
        <v>218</v>
      </c>
      <c r="Z390" s="130" t="s">
        <v>3800</v>
      </c>
      <c r="AA390" s="94" t="s">
        <v>4484</v>
      </c>
      <c r="AB390" s="94" t="s">
        <v>130</v>
      </c>
      <c r="AC390" s="130" t="s">
        <v>161</v>
      </c>
      <c r="AD390" s="94" t="s">
        <v>4441</v>
      </c>
      <c r="AE390" s="140" t="s">
        <v>188</v>
      </c>
      <c r="AF390" s="131" t="s">
        <v>189</v>
      </c>
      <c r="AG390" s="143">
        <v>772.0</v>
      </c>
      <c r="AH390" s="199">
        <v>1.95E7</v>
      </c>
      <c r="AI390" s="201">
        <v>44526.0</v>
      </c>
      <c r="AJ390" s="100">
        <v>63648.0</v>
      </c>
      <c r="AK390" s="212">
        <v>44536.0</v>
      </c>
      <c r="AL390" s="212">
        <v>44539.0</v>
      </c>
      <c r="AM390" s="101">
        <v>44561.0</v>
      </c>
      <c r="AN390" s="154">
        <v>0.0</v>
      </c>
      <c r="AO390" s="94">
        <v>23.0</v>
      </c>
      <c r="AP390" s="103">
        <v>23.0</v>
      </c>
      <c r="AQ390" s="94" t="s">
        <v>4485</v>
      </c>
      <c r="AR390" s="105">
        <v>2491666.0</v>
      </c>
      <c r="AS390" s="105">
        <v>3250000.0</v>
      </c>
      <c r="AT390" s="106">
        <v>1025.0</v>
      </c>
      <c r="AU390" s="105">
        <v>2708333.0</v>
      </c>
      <c r="AV390" s="183">
        <v>44537.0</v>
      </c>
      <c r="AW390" s="108" t="s">
        <v>4486</v>
      </c>
      <c r="AX390" s="84"/>
      <c r="AY390" s="84"/>
      <c r="AZ390" s="84"/>
      <c r="BA390" s="84"/>
      <c r="BB390" s="84"/>
      <c r="BC390" s="84"/>
      <c r="BD390" s="84"/>
      <c r="BE390" s="84"/>
      <c r="BF390" s="84"/>
      <c r="BG390" s="84"/>
      <c r="BH390" s="84"/>
      <c r="BI390" s="84"/>
      <c r="BJ390" s="84"/>
      <c r="BK390" s="84"/>
      <c r="BL390" s="84"/>
      <c r="BM390" s="84"/>
      <c r="BN390" s="84"/>
      <c r="BO390" s="84"/>
      <c r="BP390" s="84"/>
      <c r="BQ390" s="84"/>
      <c r="BR390" s="84"/>
      <c r="BS390" s="84"/>
      <c r="BT390" s="84"/>
      <c r="BU390" s="217"/>
      <c r="BV390" s="217"/>
      <c r="BW390" s="217"/>
      <c r="BX390" s="217"/>
      <c r="BY390" s="217"/>
      <c r="BZ390" s="217"/>
      <c r="CA390" s="217"/>
      <c r="CB390" s="217"/>
      <c r="CC390" s="114" t="str">
        <f t="shared" si="1"/>
        <v>$ 2,491,666</v>
      </c>
      <c r="CD390" s="115" t="str">
        <f t="shared" si="37"/>
        <v>10</v>
      </c>
      <c r="CE390" s="84"/>
      <c r="CF390" s="101">
        <v>44561.0</v>
      </c>
      <c r="CG390" s="117" t="s">
        <v>136</v>
      </c>
      <c r="CH390" s="92" t="s">
        <v>3800</v>
      </c>
      <c r="CI390" s="118" t="s">
        <v>3635</v>
      </c>
      <c r="CJ390" s="84"/>
      <c r="CK390" s="84"/>
      <c r="CL390" s="102">
        <v>44536.0</v>
      </c>
      <c r="CM390" s="102">
        <v>44539.0</v>
      </c>
      <c r="CN390" s="119" t="s">
        <v>4487</v>
      </c>
      <c r="CO390" s="120" t="s">
        <v>4488</v>
      </c>
      <c r="CP390" s="121" t="s">
        <v>4227</v>
      </c>
      <c r="CQ390" s="84"/>
      <c r="CR390" s="84"/>
      <c r="CS390" s="84"/>
      <c r="CT390" s="84"/>
      <c r="CU390" s="84"/>
      <c r="CV390" s="84"/>
      <c r="CW390" s="84"/>
      <c r="CX390" s="84"/>
      <c r="CY390" s="123" t="s">
        <v>175</v>
      </c>
      <c r="CZ390" s="103" t="s">
        <v>143</v>
      </c>
      <c r="DA390" s="103" t="s">
        <v>205</v>
      </c>
      <c r="DB390" s="103"/>
      <c r="DC390" s="123"/>
      <c r="DD390" s="84"/>
      <c r="DE390" s="84"/>
      <c r="DF390" s="84"/>
      <c r="DG390" s="84"/>
      <c r="DH390" s="52"/>
      <c r="DI390" s="52"/>
      <c r="DJ390" s="52"/>
      <c r="DK390" s="52"/>
      <c r="DL390" s="52"/>
      <c r="DM390" s="52"/>
    </row>
    <row r="391" ht="25.5" customHeight="1">
      <c r="A391" s="191">
        <v>389.0</v>
      </c>
      <c r="B391" s="86" t="s">
        <v>4489</v>
      </c>
      <c r="C391" s="94" t="s">
        <v>4490</v>
      </c>
      <c r="D391" s="88" t="s">
        <v>4491</v>
      </c>
      <c r="E391" s="89" t="s">
        <v>123</v>
      </c>
      <c r="F391" s="89" t="s">
        <v>124</v>
      </c>
      <c r="G391" s="185">
        <v>8.0854308E7</v>
      </c>
      <c r="H391" s="185">
        <v>9.0</v>
      </c>
      <c r="I391" s="89" t="s">
        <v>120</v>
      </c>
      <c r="J391" s="89" t="s">
        <v>120</v>
      </c>
      <c r="K391" s="89" t="s">
        <v>120</v>
      </c>
      <c r="L391" s="89" t="s">
        <v>120</v>
      </c>
      <c r="M391" s="89" t="s">
        <v>120</v>
      </c>
      <c r="N391" s="89" t="s">
        <v>120</v>
      </c>
      <c r="O391" s="94" t="s">
        <v>4492</v>
      </c>
      <c r="P391" s="103" t="s">
        <v>127</v>
      </c>
      <c r="Q391" s="94">
        <v>3.138511384E9</v>
      </c>
      <c r="R391" s="176" t="s">
        <v>4493</v>
      </c>
      <c r="S391" s="89" t="s">
        <v>120</v>
      </c>
      <c r="T391" s="94" t="s">
        <v>120</v>
      </c>
      <c r="U391" s="92" t="s">
        <v>120</v>
      </c>
      <c r="V391" s="88" t="s">
        <v>120</v>
      </c>
      <c r="W391" s="89" t="s">
        <v>120</v>
      </c>
      <c r="X391" s="87" t="s">
        <v>120</v>
      </c>
      <c r="Y391" s="87" t="s">
        <v>120</v>
      </c>
      <c r="Z391" s="130" t="s">
        <v>2664</v>
      </c>
      <c r="AA391" s="94" t="s">
        <v>4489</v>
      </c>
      <c r="AB391" s="94" t="s">
        <v>3518</v>
      </c>
      <c r="AC391" s="130" t="s">
        <v>2667</v>
      </c>
      <c r="AD391" s="94" t="s">
        <v>4494</v>
      </c>
      <c r="AE391" s="95" t="s">
        <v>163</v>
      </c>
      <c r="AF391" s="131" t="s">
        <v>164</v>
      </c>
      <c r="AG391" s="143">
        <v>777.0</v>
      </c>
      <c r="AH391" s="199">
        <v>2.5438728E7</v>
      </c>
      <c r="AI391" s="201">
        <v>44532.0</v>
      </c>
      <c r="AJ391" s="100">
        <v>65768.0</v>
      </c>
      <c r="AK391" s="212">
        <v>44544.0</v>
      </c>
      <c r="AL391" s="212">
        <v>44545.0</v>
      </c>
      <c r="AM391" s="101">
        <v>44554.0</v>
      </c>
      <c r="AN391" s="154">
        <v>0.0</v>
      </c>
      <c r="AO391" s="94">
        <v>10.0</v>
      </c>
      <c r="AP391" s="103">
        <v>10.0</v>
      </c>
      <c r="AQ391" s="94" t="s">
        <v>4495</v>
      </c>
      <c r="AR391" s="105">
        <v>2.495311E7</v>
      </c>
      <c r="AS391" s="105" t="s">
        <v>120</v>
      </c>
      <c r="AT391" s="106">
        <v>1039.0</v>
      </c>
      <c r="AU391" s="105">
        <v>2.495311E7</v>
      </c>
      <c r="AV391" s="183">
        <v>44546.0</v>
      </c>
      <c r="AW391" s="108" t="s">
        <v>4496</v>
      </c>
      <c r="AX391" s="84"/>
      <c r="AY391" s="84"/>
      <c r="AZ391" s="84"/>
      <c r="BA391" s="84"/>
      <c r="BB391" s="84"/>
      <c r="BC391" s="84"/>
      <c r="BD391" s="84"/>
      <c r="BE391" s="84"/>
      <c r="BF391" s="84"/>
      <c r="BG391" s="84"/>
      <c r="BH391" s="84"/>
      <c r="BI391" s="84"/>
      <c r="BJ391" s="84"/>
      <c r="BK391" s="84"/>
      <c r="BL391" s="84"/>
      <c r="BM391" s="84"/>
      <c r="BN391" s="84"/>
      <c r="BO391" s="84"/>
      <c r="BP391" s="84"/>
      <c r="BQ391" s="84"/>
      <c r="BR391" s="84"/>
      <c r="BS391" s="84"/>
      <c r="BT391" s="84"/>
      <c r="BU391" s="216"/>
      <c r="BV391" s="216"/>
      <c r="BW391" s="216"/>
      <c r="BX391" s="216"/>
      <c r="BY391" s="216"/>
      <c r="BZ391" s="216"/>
      <c r="CA391" s="216"/>
      <c r="CB391" s="216"/>
      <c r="CC391" s="114" t="str">
        <f t="shared" si="1"/>
        <v>$ 24,953,110</v>
      </c>
      <c r="CD391" s="115" t="str">
        <f t="shared" si="37"/>
        <v>150</v>
      </c>
      <c r="CE391" s="84"/>
      <c r="CF391" s="101">
        <v>44554.0</v>
      </c>
      <c r="CG391" s="130" t="s">
        <v>4267</v>
      </c>
      <c r="CH391" s="103" t="s">
        <v>441</v>
      </c>
      <c r="CI391" s="118" t="s">
        <v>441</v>
      </c>
      <c r="CJ391" s="84"/>
      <c r="CK391" s="84"/>
      <c r="CL391" s="101">
        <v>44544.0</v>
      </c>
      <c r="CM391" s="102" t="s">
        <v>120</v>
      </c>
      <c r="CN391" s="119" t="s">
        <v>4497</v>
      </c>
      <c r="CO391" s="120" t="s">
        <v>4498</v>
      </c>
      <c r="CP391" s="121" t="s">
        <v>4455</v>
      </c>
      <c r="CQ391" s="84"/>
      <c r="CR391" s="84"/>
      <c r="CS391" s="84"/>
      <c r="CT391" s="84"/>
      <c r="CU391" s="84"/>
      <c r="CV391" s="84"/>
      <c r="CW391" s="84"/>
      <c r="CX391" s="84"/>
      <c r="CY391" s="123" t="s">
        <v>175</v>
      </c>
      <c r="CZ391" s="103" t="s">
        <v>143</v>
      </c>
      <c r="DA391" s="103" t="s">
        <v>205</v>
      </c>
      <c r="DB391" s="103" t="s">
        <v>145</v>
      </c>
      <c r="DC391" s="123" t="s">
        <v>441</v>
      </c>
      <c r="DD391" s="84"/>
      <c r="DE391" s="84"/>
      <c r="DF391" s="84"/>
      <c r="DG391" s="84"/>
      <c r="DH391" s="52"/>
      <c r="DI391" s="52"/>
      <c r="DJ391" s="52"/>
      <c r="DK391" s="52"/>
      <c r="DL391" s="52"/>
      <c r="DM391" s="52"/>
    </row>
    <row r="392" ht="25.5" customHeight="1">
      <c r="A392" s="191">
        <v>390.0</v>
      </c>
      <c r="B392" s="86" t="s">
        <v>4499</v>
      </c>
      <c r="C392" s="94" t="s">
        <v>4500</v>
      </c>
      <c r="D392" s="88" t="s">
        <v>4501</v>
      </c>
      <c r="E392" s="89" t="s">
        <v>2660</v>
      </c>
      <c r="F392" s="89" t="s">
        <v>2661</v>
      </c>
      <c r="G392" s="185">
        <v>8.30089058E9</v>
      </c>
      <c r="H392" s="185">
        <v>3.0</v>
      </c>
      <c r="I392" s="89" t="s">
        <v>120</v>
      </c>
      <c r="J392" s="89" t="s">
        <v>120</v>
      </c>
      <c r="K392" s="89" t="s">
        <v>120</v>
      </c>
      <c r="L392" s="89" t="s">
        <v>120</v>
      </c>
      <c r="M392" s="89" t="s">
        <v>120</v>
      </c>
      <c r="N392" s="89" t="s">
        <v>120</v>
      </c>
      <c r="O392" s="94" t="s">
        <v>4502</v>
      </c>
      <c r="P392" s="103" t="s">
        <v>4407</v>
      </c>
      <c r="Q392" s="94">
        <v>5.7031774409E10</v>
      </c>
      <c r="R392" s="176" t="s">
        <v>4503</v>
      </c>
      <c r="S392" s="89" t="s">
        <v>120</v>
      </c>
      <c r="T392" s="94" t="s">
        <v>120</v>
      </c>
      <c r="U392" s="92" t="s">
        <v>120</v>
      </c>
      <c r="V392" s="88" t="s">
        <v>120</v>
      </c>
      <c r="W392" s="89" t="s">
        <v>120</v>
      </c>
      <c r="X392" s="87" t="s">
        <v>120</v>
      </c>
      <c r="Y392" s="87" t="s">
        <v>120</v>
      </c>
      <c r="Z392" s="130" t="s">
        <v>2664</v>
      </c>
      <c r="AA392" s="94" t="s">
        <v>4499</v>
      </c>
      <c r="AB392" s="94" t="s">
        <v>3518</v>
      </c>
      <c r="AC392" s="130" t="s">
        <v>161</v>
      </c>
      <c r="AD392" s="94" t="s">
        <v>4504</v>
      </c>
      <c r="AE392" s="95" t="s">
        <v>3238</v>
      </c>
      <c r="AF392" s="131" t="s">
        <v>3239</v>
      </c>
      <c r="AG392" s="143">
        <v>718.0</v>
      </c>
      <c r="AH392" s="199">
        <v>1.80558E8</v>
      </c>
      <c r="AI392" s="201">
        <v>44505.0</v>
      </c>
      <c r="AJ392" s="100">
        <v>62671.0</v>
      </c>
      <c r="AK392" s="212">
        <v>44544.0</v>
      </c>
      <c r="AL392" s="212" t="s">
        <v>441</v>
      </c>
      <c r="AM392" s="101">
        <v>44347.0</v>
      </c>
      <c r="AN392" s="154">
        <v>5.0</v>
      </c>
      <c r="AO392" s="94">
        <v>0.0</v>
      </c>
      <c r="AP392" s="103">
        <v>150.0</v>
      </c>
      <c r="AQ392" s="94" t="s">
        <v>4476</v>
      </c>
      <c r="AR392" s="105">
        <v>1.76358E8</v>
      </c>
      <c r="AS392" s="105" t="s">
        <v>120</v>
      </c>
      <c r="AT392" s="106">
        <v>1037.0</v>
      </c>
      <c r="AU392" s="105">
        <v>1.76358E8</v>
      </c>
      <c r="AV392" s="183">
        <v>44545.0</v>
      </c>
      <c r="AW392" s="220" t="s">
        <v>4266</v>
      </c>
      <c r="AX392" s="84"/>
      <c r="AY392" s="84"/>
      <c r="AZ392" s="84"/>
      <c r="BA392" s="84"/>
      <c r="BB392" s="84"/>
      <c r="BC392" s="84"/>
      <c r="BD392" s="84"/>
      <c r="BE392" s="84"/>
      <c r="BF392" s="84"/>
      <c r="BG392" s="84"/>
      <c r="BH392" s="84"/>
      <c r="BI392" s="84"/>
      <c r="BJ392" s="84"/>
      <c r="BK392" s="84"/>
      <c r="BL392" s="84"/>
      <c r="BM392" s="84"/>
      <c r="BN392" s="84"/>
      <c r="BO392" s="84"/>
      <c r="BP392" s="84"/>
      <c r="BQ392" s="84"/>
      <c r="BR392" s="84"/>
      <c r="BS392" s="84"/>
      <c r="BT392" s="84"/>
      <c r="BU392" s="216"/>
      <c r="BV392" s="216"/>
      <c r="BW392" s="216"/>
      <c r="BX392" s="216"/>
      <c r="BY392" s="216"/>
      <c r="BZ392" s="216"/>
      <c r="CA392" s="216"/>
      <c r="CB392" s="216"/>
      <c r="CC392" s="114" t="str">
        <f t="shared" si="1"/>
        <v>$ 176,358,000</v>
      </c>
      <c r="CD392" s="115" t="str">
        <f t="shared" si="37"/>
        <v>30</v>
      </c>
      <c r="CE392" s="84"/>
      <c r="CF392" s="101">
        <v>44347.0</v>
      </c>
      <c r="CG392" s="130" t="s">
        <v>4267</v>
      </c>
      <c r="CH392" s="103" t="s">
        <v>441</v>
      </c>
      <c r="CI392" s="118" t="s">
        <v>441</v>
      </c>
      <c r="CJ392" s="84"/>
      <c r="CK392" s="84"/>
      <c r="CL392" s="101">
        <v>44544.0</v>
      </c>
      <c r="CM392" s="102" t="s">
        <v>120</v>
      </c>
      <c r="CN392" s="119" t="s">
        <v>4505</v>
      </c>
      <c r="CO392" s="120" t="s">
        <v>4506</v>
      </c>
      <c r="CP392" s="121" t="s">
        <v>608</v>
      </c>
      <c r="CQ392" s="84"/>
      <c r="CR392" s="84"/>
      <c r="CS392" s="84"/>
      <c r="CT392" s="84"/>
      <c r="CU392" s="84"/>
      <c r="CV392" s="84"/>
      <c r="CW392" s="84"/>
      <c r="CX392" s="84"/>
      <c r="CY392" s="123" t="s">
        <v>175</v>
      </c>
      <c r="CZ392" s="103" t="s">
        <v>143</v>
      </c>
      <c r="DA392" s="103" t="s">
        <v>205</v>
      </c>
      <c r="DB392" s="103" t="s">
        <v>145</v>
      </c>
      <c r="DC392" s="123" t="s">
        <v>146</v>
      </c>
      <c r="DD392" s="84"/>
      <c r="DE392" s="84"/>
      <c r="DF392" s="84"/>
      <c r="DG392" s="84"/>
      <c r="DH392" s="52"/>
      <c r="DI392" s="52"/>
      <c r="DJ392" s="52"/>
      <c r="DK392" s="52"/>
      <c r="DL392" s="52"/>
      <c r="DM392" s="52"/>
    </row>
    <row r="393" ht="25.5" customHeight="1">
      <c r="A393" s="191">
        <v>391.0</v>
      </c>
      <c r="B393" s="86" t="s">
        <v>4507</v>
      </c>
      <c r="C393" s="94" t="s">
        <v>4508</v>
      </c>
      <c r="D393" s="88" t="s">
        <v>4509</v>
      </c>
      <c r="E393" s="89" t="s">
        <v>2660</v>
      </c>
      <c r="F393" s="89" t="s">
        <v>2661</v>
      </c>
      <c r="G393" s="185">
        <v>9.00314764E8</v>
      </c>
      <c r="H393" s="185">
        <v>1.0</v>
      </c>
      <c r="I393" s="89" t="s">
        <v>120</v>
      </c>
      <c r="J393" s="89" t="s">
        <v>120</v>
      </c>
      <c r="K393" s="89" t="s">
        <v>120</v>
      </c>
      <c r="L393" s="89" t="s">
        <v>120</v>
      </c>
      <c r="M393" s="89" t="s">
        <v>120</v>
      </c>
      <c r="N393" s="89" t="s">
        <v>120</v>
      </c>
      <c r="O393" s="94" t="s">
        <v>4510</v>
      </c>
      <c r="P393" s="103" t="s">
        <v>4511</v>
      </c>
      <c r="Q393" s="94">
        <v>7470154.0</v>
      </c>
      <c r="R393" s="176" t="s">
        <v>4512</v>
      </c>
      <c r="S393" s="89" t="s">
        <v>120</v>
      </c>
      <c r="T393" s="94" t="s">
        <v>120</v>
      </c>
      <c r="U393" s="92" t="s">
        <v>120</v>
      </c>
      <c r="V393" s="88" t="s">
        <v>120</v>
      </c>
      <c r="W393" s="89" t="s">
        <v>120</v>
      </c>
      <c r="X393" s="87" t="s">
        <v>120</v>
      </c>
      <c r="Y393" s="87" t="s">
        <v>120</v>
      </c>
      <c r="Z393" s="130" t="s">
        <v>2664</v>
      </c>
      <c r="AA393" s="94" t="s">
        <v>4507</v>
      </c>
      <c r="AB393" s="94" t="s">
        <v>3518</v>
      </c>
      <c r="AC393" s="130" t="s">
        <v>4450</v>
      </c>
      <c r="AD393" s="94" t="s">
        <v>4513</v>
      </c>
      <c r="AE393" s="206" t="s">
        <v>4514</v>
      </c>
      <c r="AF393" s="131" t="s">
        <v>4515</v>
      </c>
      <c r="AG393" s="143">
        <v>781.0</v>
      </c>
      <c r="AH393" s="199">
        <v>1.9E7</v>
      </c>
      <c r="AI393" s="201">
        <v>44533.0</v>
      </c>
      <c r="AJ393" s="100">
        <v>65987.0</v>
      </c>
      <c r="AK393" s="212">
        <v>44545.0</v>
      </c>
      <c r="AL393" s="212" t="s">
        <v>441</v>
      </c>
      <c r="AM393" s="101">
        <v>44576.0</v>
      </c>
      <c r="AN393" s="154">
        <v>1.0</v>
      </c>
      <c r="AO393" s="94">
        <v>0.0</v>
      </c>
      <c r="AP393" s="103">
        <v>30.0</v>
      </c>
      <c r="AQ393" s="94" t="s">
        <v>1299</v>
      </c>
      <c r="AR393" s="105">
        <v>1.9E7</v>
      </c>
      <c r="AS393" s="105" t="s">
        <v>120</v>
      </c>
      <c r="AT393" s="106">
        <v>1038.0</v>
      </c>
      <c r="AU393" s="105">
        <v>1.9E7</v>
      </c>
      <c r="AV393" s="208">
        <v>44545.0</v>
      </c>
      <c r="AW393" s="220" t="s">
        <v>4266</v>
      </c>
      <c r="AX393" s="84"/>
      <c r="AY393" s="84"/>
      <c r="AZ393" s="84"/>
      <c r="BA393" s="84"/>
      <c r="BB393" s="84"/>
      <c r="BC393" s="84"/>
      <c r="BD393" s="84"/>
      <c r="BE393" s="84"/>
      <c r="BF393" s="84"/>
      <c r="BG393" s="84"/>
      <c r="BH393" s="84"/>
      <c r="BI393" s="84"/>
      <c r="BJ393" s="84"/>
      <c r="BK393" s="84"/>
      <c r="BL393" s="84"/>
      <c r="BM393" s="84"/>
      <c r="BN393" s="84"/>
      <c r="BO393" s="84"/>
      <c r="BP393" s="84"/>
      <c r="BQ393" s="84"/>
      <c r="BR393" s="84"/>
      <c r="BS393" s="84"/>
      <c r="BT393" s="84"/>
      <c r="BU393" s="216"/>
      <c r="BV393" s="216"/>
      <c r="BW393" s="216"/>
      <c r="BX393" s="216"/>
      <c r="BY393" s="216"/>
      <c r="BZ393" s="216"/>
      <c r="CA393" s="216"/>
      <c r="CB393" s="216"/>
      <c r="CC393" s="114" t="str">
        <f t="shared" si="1"/>
        <v>$ 19,000,000</v>
      </c>
      <c r="CD393" s="115">
        <v>30.0</v>
      </c>
      <c r="CE393" s="84"/>
      <c r="CF393" s="101">
        <v>44576.0</v>
      </c>
      <c r="CG393" s="130" t="s">
        <v>4267</v>
      </c>
      <c r="CH393" s="103" t="s">
        <v>441</v>
      </c>
      <c r="CI393" s="118" t="s">
        <v>441</v>
      </c>
      <c r="CJ393" s="84"/>
      <c r="CK393" s="84"/>
      <c r="CL393" s="101">
        <v>44545.0</v>
      </c>
      <c r="CM393" s="102" t="s">
        <v>120</v>
      </c>
      <c r="CN393" s="119" t="s">
        <v>4516</v>
      </c>
      <c r="CO393" s="120" t="s">
        <v>4517</v>
      </c>
      <c r="CP393" s="121" t="s">
        <v>2321</v>
      </c>
      <c r="CQ393" s="84"/>
      <c r="CR393" s="84"/>
      <c r="CS393" s="84"/>
      <c r="CT393" s="84"/>
      <c r="CU393" s="84"/>
      <c r="CV393" s="84"/>
      <c r="CW393" s="84"/>
      <c r="CX393" s="84"/>
      <c r="CY393" s="123" t="s">
        <v>175</v>
      </c>
      <c r="CZ393" s="103" t="s">
        <v>143</v>
      </c>
      <c r="DA393" s="103" t="s">
        <v>205</v>
      </c>
      <c r="DB393" s="103" t="s">
        <v>145</v>
      </c>
      <c r="DC393" s="123" t="s">
        <v>441</v>
      </c>
      <c r="DD393" s="84"/>
      <c r="DE393" s="84"/>
      <c r="DF393" s="84"/>
      <c r="DG393" s="84"/>
      <c r="DH393" s="52"/>
      <c r="DI393" s="52"/>
      <c r="DJ393" s="52"/>
      <c r="DK393" s="52"/>
      <c r="DL393" s="52"/>
      <c r="DM393" s="52"/>
    </row>
    <row r="394" ht="25.5" customHeight="1">
      <c r="A394" s="191">
        <v>392.0</v>
      </c>
      <c r="B394" s="86" t="s">
        <v>120</v>
      </c>
      <c r="C394" s="94" t="s">
        <v>4518</v>
      </c>
      <c r="D394" s="88" t="s">
        <v>4519</v>
      </c>
      <c r="E394" s="89" t="s">
        <v>2660</v>
      </c>
      <c r="F394" s="89" t="s">
        <v>2661</v>
      </c>
      <c r="G394" s="185">
        <v>8.6007125E8</v>
      </c>
      <c r="H394" s="185">
        <v>9.0</v>
      </c>
      <c r="I394" s="89" t="s">
        <v>120</v>
      </c>
      <c r="J394" s="89" t="s">
        <v>120</v>
      </c>
      <c r="K394" s="89" t="s">
        <v>120</v>
      </c>
      <c r="L394" s="89" t="s">
        <v>120</v>
      </c>
      <c r="M394" s="89" t="s">
        <v>120</v>
      </c>
      <c r="N394" s="89" t="s">
        <v>120</v>
      </c>
      <c r="O394" s="94"/>
      <c r="P394" s="103"/>
      <c r="Q394" s="94"/>
      <c r="R394" s="176"/>
      <c r="S394" s="89" t="s">
        <v>120</v>
      </c>
      <c r="T394" s="94" t="s">
        <v>120</v>
      </c>
      <c r="U394" s="92" t="s">
        <v>120</v>
      </c>
      <c r="V394" s="88" t="s">
        <v>120</v>
      </c>
      <c r="W394" s="89" t="s">
        <v>120</v>
      </c>
      <c r="X394" s="87" t="s">
        <v>120</v>
      </c>
      <c r="Y394" s="87" t="s">
        <v>120</v>
      </c>
      <c r="Z394" s="130" t="s">
        <v>2664</v>
      </c>
      <c r="AA394" s="94" t="s">
        <v>4518</v>
      </c>
      <c r="AB394" s="94" t="s">
        <v>4520</v>
      </c>
      <c r="AC394" s="94" t="s">
        <v>4520</v>
      </c>
      <c r="AD394" s="94" t="s">
        <v>4520</v>
      </c>
      <c r="AE394" s="94" t="s">
        <v>4520</v>
      </c>
      <c r="AF394" s="94" t="s">
        <v>4520</v>
      </c>
      <c r="AG394" s="94" t="s">
        <v>4520</v>
      </c>
      <c r="AH394" s="94" t="s">
        <v>4520</v>
      </c>
      <c r="AI394" s="94" t="s">
        <v>4520</v>
      </c>
      <c r="AJ394" s="94" t="s">
        <v>4520</v>
      </c>
      <c r="AK394" s="94" t="s">
        <v>4520</v>
      </c>
      <c r="AL394" s="94" t="s">
        <v>4520</v>
      </c>
      <c r="AM394" s="94" t="s">
        <v>4520</v>
      </c>
      <c r="AN394" s="94" t="s">
        <v>4520</v>
      </c>
      <c r="AO394" s="94" t="s">
        <v>4520</v>
      </c>
      <c r="AP394" s="94" t="s">
        <v>4520</v>
      </c>
      <c r="AQ394" s="94" t="s">
        <v>4520</v>
      </c>
      <c r="AR394" s="94" t="s">
        <v>4520</v>
      </c>
      <c r="AS394" s="105" t="s">
        <v>120</v>
      </c>
      <c r="AT394" s="94" t="s">
        <v>4520</v>
      </c>
      <c r="AU394" s="94" t="s">
        <v>4520</v>
      </c>
      <c r="AV394" s="94" t="s">
        <v>4520</v>
      </c>
      <c r="AW394" s="94" t="s">
        <v>4520</v>
      </c>
      <c r="AX394" s="84"/>
      <c r="AY394" s="84"/>
      <c r="AZ394" s="84"/>
      <c r="BA394" s="84"/>
      <c r="BB394" s="84"/>
      <c r="BC394" s="84"/>
      <c r="BD394" s="84"/>
      <c r="BE394" s="84"/>
      <c r="BF394" s="84"/>
      <c r="BG394" s="84"/>
      <c r="BH394" s="84"/>
      <c r="BI394" s="84"/>
      <c r="BJ394" s="84"/>
      <c r="BK394" s="84"/>
      <c r="BL394" s="84"/>
      <c r="BM394" s="84"/>
      <c r="BN394" s="84"/>
      <c r="BO394" s="84"/>
      <c r="BP394" s="84"/>
      <c r="BQ394" s="84"/>
      <c r="BR394" s="84"/>
      <c r="BS394" s="84"/>
      <c r="BT394" s="84"/>
      <c r="BU394" s="216"/>
      <c r="BV394" s="216"/>
      <c r="BW394" s="216"/>
      <c r="BX394" s="216"/>
      <c r="BY394" s="216"/>
      <c r="BZ394" s="216"/>
      <c r="CA394" s="216"/>
      <c r="CB394" s="216"/>
      <c r="CC394" s="114" t="s">
        <v>4520</v>
      </c>
      <c r="CD394" s="115" t="str">
        <f t="shared" ref="CD394:CD440" si="49">AP395+BG394+BQ394+CA394</f>
        <v>25</v>
      </c>
      <c r="CE394" s="84"/>
      <c r="CF394" s="94" t="s">
        <v>4520</v>
      </c>
      <c r="CG394" s="94" t="s">
        <v>4520</v>
      </c>
      <c r="CH394" s="94" t="s">
        <v>4520</v>
      </c>
      <c r="CI394" s="94" t="s">
        <v>4520</v>
      </c>
      <c r="CJ394" s="84"/>
      <c r="CK394" s="84"/>
      <c r="CL394" s="94" t="s">
        <v>4520</v>
      </c>
      <c r="CM394" s="102" t="s">
        <v>120</v>
      </c>
      <c r="CN394" s="119"/>
      <c r="CO394" s="94" t="s">
        <v>4520</v>
      </c>
      <c r="CP394" s="94" t="s">
        <v>736</v>
      </c>
      <c r="CQ394" s="84"/>
      <c r="CR394" s="84"/>
      <c r="CS394" s="84"/>
      <c r="CT394" s="84"/>
      <c r="CU394" s="84"/>
      <c r="CV394" s="84"/>
      <c r="CW394" s="84"/>
      <c r="CX394" s="84"/>
      <c r="CY394" s="94" t="s">
        <v>4520</v>
      </c>
      <c r="CZ394" s="103" t="s">
        <v>143</v>
      </c>
      <c r="DA394" s="103" t="s">
        <v>205</v>
      </c>
      <c r="DB394" s="103" t="s">
        <v>145</v>
      </c>
      <c r="DC394" s="123" t="s">
        <v>441</v>
      </c>
      <c r="DD394" s="84"/>
      <c r="DE394" s="84"/>
      <c r="DF394" s="84"/>
      <c r="DG394" s="84"/>
      <c r="DH394" s="52"/>
      <c r="DI394" s="52"/>
      <c r="DJ394" s="52"/>
      <c r="DK394" s="52"/>
      <c r="DL394" s="52"/>
      <c r="DM394" s="52"/>
    </row>
    <row r="395" ht="25.5" customHeight="1">
      <c r="A395" s="191">
        <v>393.0</v>
      </c>
      <c r="B395" s="86" t="s">
        <v>4521</v>
      </c>
      <c r="C395" s="94" t="s">
        <v>4522</v>
      </c>
      <c r="D395" s="88" t="s">
        <v>4523</v>
      </c>
      <c r="E395" s="89" t="s">
        <v>2660</v>
      </c>
      <c r="F395" s="89" t="s">
        <v>2661</v>
      </c>
      <c r="G395" s="185">
        <v>8.30073623E8</v>
      </c>
      <c r="H395" s="185">
        <v>2.0</v>
      </c>
      <c r="I395" s="89" t="s">
        <v>120</v>
      </c>
      <c r="J395" s="89" t="s">
        <v>120</v>
      </c>
      <c r="K395" s="89" t="s">
        <v>120</v>
      </c>
      <c r="L395" s="89" t="s">
        <v>120</v>
      </c>
      <c r="M395" s="89" t="s">
        <v>120</v>
      </c>
      <c r="N395" s="89" t="s">
        <v>120</v>
      </c>
      <c r="O395" s="94" t="s">
        <v>4524</v>
      </c>
      <c r="P395" s="103"/>
      <c r="Q395" s="94">
        <v>3778200.0</v>
      </c>
      <c r="R395" s="176" t="s">
        <v>4525</v>
      </c>
      <c r="S395" s="89" t="s">
        <v>120</v>
      </c>
      <c r="T395" s="94" t="s">
        <v>120</v>
      </c>
      <c r="U395" s="92" t="s">
        <v>120</v>
      </c>
      <c r="V395" s="88" t="s">
        <v>120</v>
      </c>
      <c r="W395" s="89" t="s">
        <v>120</v>
      </c>
      <c r="X395" s="87" t="s">
        <v>120</v>
      </c>
      <c r="Y395" s="87" t="s">
        <v>120</v>
      </c>
      <c r="Z395" s="130" t="s">
        <v>2664</v>
      </c>
      <c r="AA395" s="94" t="s">
        <v>4522</v>
      </c>
      <c r="AB395" s="94" t="s">
        <v>2666</v>
      </c>
      <c r="AC395" s="130" t="s">
        <v>2667</v>
      </c>
      <c r="AD395" s="94" t="s">
        <v>4526</v>
      </c>
      <c r="AE395" s="229" t="s">
        <v>4514</v>
      </c>
      <c r="AF395" s="131" t="s">
        <v>4527</v>
      </c>
      <c r="AG395" s="143">
        <v>756.0</v>
      </c>
      <c r="AH395" s="199">
        <v>5.5174342E7</v>
      </c>
      <c r="AI395" s="201">
        <v>44517.0</v>
      </c>
      <c r="AJ395" s="100">
        <v>64701.0</v>
      </c>
      <c r="AK395" s="101">
        <v>44540.0</v>
      </c>
      <c r="AL395" s="101">
        <v>44540.0</v>
      </c>
      <c r="AM395" s="101">
        <v>44565.0</v>
      </c>
      <c r="AN395" s="154"/>
      <c r="AO395" s="94">
        <v>25.0</v>
      </c>
      <c r="AP395" s="103">
        <v>25.0</v>
      </c>
      <c r="AQ395" s="94" t="s">
        <v>4528</v>
      </c>
      <c r="AR395" s="105">
        <v>3817387.0</v>
      </c>
      <c r="AS395" s="105" t="s">
        <v>120</v>
      </c>
      <c r="AT395" s="106">
        <v>1056.0</v>
      </c>
      <c r="AU395" s="105">
        <v>3817387.0</v>
      </c>
      <c r="AV395" s="208">
        <v>44550.0</v>
      </c>
      <c r="AW395" s="115" t="s">
        <v>120</v>
      </c>
      <c r="AX395" s="84"/>
      <c r="AY395" s="84"/>
      <c r="AZ395" s="84"/>
      <c r="BA395" s="84"/>
      <c r="BB395" s="84"/>
      <c r="BC395" s="84"/>
      <c r="BD395" s="84"/>
      <c r="BE395" s="84"/>
      <c r="BF395" s="84"/>
      <c r="BG395" s="84"/>
      <c r="BH395" s="84"/>
      <c r="BI395" s="84"/>
      <c r="BJ395" s="84"/>
      <c r="BK395" s="84"/>
      <c r="BL395" s="84"/>
      <c r="BM395" s="84"/>
      <c r="BN395" s="84"/>
      <c r="BO395" s="84"/>
      <c r="BP395" s="84"/>
      <c r="BQ395" s="84"/>
      <c r="BR395" s="84"/>
      <c r="BS395" s="84"/>
      <c r="BT395" s="84"/>
      <c r="BU395" s="216"/>
      <c r="BV395" s="216"/>
      <c r="BW395" s="216"/>
      <c r="BX395" s="216"/>
      <c r="BY395" s="216"/>
      <c r="BZ395" s="216"/>
      <c r="CA395" s="216"/>
      <c r="CB395" s="216"/>
      <c r="CC395" s="114" t="str">
        <f t="shared" ref="CC395:CC440" si="50">AR395+BA395+BN395</f>
        <v>$ 3,817,387</v>
      </c>
      <c r="CD395" s="115" t="str">
        <f t="shared" si="49"/>
        <v>25</v>
      </c>
      <c r="CE395" s="84"/>
      <c r="CF395" s="101">
        <v>44565.0</v>
      </c>
      <c r="CG395" s="130" t="s">
        <v>4267</v>
      </c>
      <c r="CH395" s="103" t="s">
        <v>441</v>
      </c>
      <c r="CI395" s="118" t="s">
        <v>441</v>
      </c>
      <c r="CJ395" s="84"/>
      <c r="CK395" s="84"/>
      <c r="CL395" s="101">
        <v>44540.0</v>
      </c>
      <c r="CM395" s="102" t="s">
        <v>120</v>
      </c>
      <c r="CN395" s="119" t="s">
        <v>4529</v>
      </c>
      <c r="CO395" s="120" t="s">
        <v>120</v>
      </c>
      <c r="CP395" s="121" t="s">
        <v>4530</v>
      </c>
      <c r="CQ395" s="84"/>
      <c r="CR395" s="84"/>
      <c r="CS395" s="84"/>
      <c r="CT395" s="84"/>
      <c r="CU395" s="84"/>
      <c r="CV395" s="84"/>
      <c r="CW395" s="84"/>
      <c r="CX395" s="84"/>
      <c r="CY395" s="123" t="s">
        <v>175</v>
      </c>
      <c r="CZ395" s="117" t="s">
        <v>2673</v>
      </c>
      <c r="DA395" s="103" t="s">
        <v>205</v>
      </c>
      <c r="DB395" s="103" t="s">
        <v>145</v>
      </c>
      <c r="DC395" s="123" t="s">
        <v>441</v>
      </c>
      <c r="DD395" s="84" t="s">
        <v>4531</v>
      </c>
      <c r="DE395" s="84"/>
      <c r="DF395" s="84"/>
      <c r="DG395" s="84"/>
      <c r="DH395" s="52"/>
      <c r="DI395" s="52"/>
      <c r="DJ395" s="52"/>
      <c r="DK395" s="52"/>
      <c r="DL395" s="52"/>
      <c r="DM395" s="52"/>
    </row>
    <row r="396" ht="25.5" customHeight="1">
      <c r="A396" s="191">
        <v>394.0</v>
      </c>
      <c r="B396" s="86" t="s">
        <v>4532</v>
      </c>
      <c r="C396" s="170" t="s">
        <v>4533</v>
      </c>
      <c r="D396" s="88" t="s">
        <v>4534</v>
      </c>
      <c r="E396" s="89" t="s">
        <v>123</v>
      </c>
      <c r="F396" s="89" t="s">
        <v>124</v>
      </c>
      <c r="G396" s="185">
        <v>9.128221E7</v>
      </c>
      <c r="H396" s="185">
        <v>0.0</v>
      </c>
      <c r="I396" s="89" t="s">
        <v>120</v>
      </c>
      <c r="J396" s="89" t="s">
        <v>120</v>
      </c>
      <c r="K396" s="89" t="s">
        <v>120</v>
      </c>
      <c r="L396" s="89" t="s">
        <v>120</v>
      </c>
      <c r="M396" s="89" t="s">
        <v>120</v>
      </c>
      <c r="N396" s="89" t="s">
        <v>120</v>
      </c>
      <c r="O396" s="94" t="s">
        <v>4535</v>
      </c>
      <c r="P396" s="103" t="s">
        <v>4536</v>
      </c>
      <c r="Q396" s="94">
        <v>6341515.0</v>
      </c>
      <c r="R396" s="176" t="s">
        <v>4537</v>
      </c>
      <c r="S396" s="89" t="s">
        <v>120</v>
      </c>
      <c r="T396" s="94" t="s">
        <v>120</v>
      </c>
      <c r="U396" s="92" t="s">
        <v>120</v>
      </c>
      <c r="V396" s="88" t="s">
        <v>120</v>
      </c>
      <c r="W396" s="89" t="s">
        <v>120</v>
      </c>
      <c r="X396" s="87" t="s">
        <v>120</v>
      </c>
      <c r="Y396" s="87" t="s">
        <v>120</v>
      </c>
      <c r="Z396" s="130" t="s">
        <v>2664</v>
      </c>
      <c r="AA396" s="170" t="s">
        <v>4533</v>
      </c>
      <c r="AB396" s="94" t="s">
        <v>2666</v>
      </c>
      <c r="AC396" s="130" t="s">
        <v>2667</v>
      </c>
      <c r="AD396" s="94" t="s">
        <v>4538</v>
      </c>
      <c r="AE396" s="229" t="s">
        <v>4514</v>
      </c>
      <c r="AF396" s="131" t="s">
        <v>4515</v>
      </c>
      <c r="AG396" s="143">
        <v>756.0</v>
      </c>
      <c r="AH396" s="199">
        <v>5.5174342E7</v>
      </c>
      <c r="AI396" s="201">
        <v>44517.0</v>
      </c>
      <c r="AJ396" s="100">
        <v>64701.0</v>
      </c>
      <c r="AK396" s="101">
        <v>44540.0</v>
      </c>
      <c r="AL396" s="101">
        <v>44540.0</v>
      </c>
      <c r="AM396" s="101">
        <v>44565.0</v>
      </c>
      <c r="AN396" s="154"/>
      <c r="AO396" s="94">
        <v>25.0</v>
      </c>
      <c r="AP396" s="103">
        <v>25.0</v>
      </c>
      <c r="AQ396" s="94" t="s">
        <v>4528</v>
      </c>
      <c r="AR396" s="105">
        <v>2.749299454E7</v>
      </c>
      <c r="AS396" s="105" t="s">
        <v>120</v>
      </c>
      <c r="AT396" s="106">
        <v>1053.0</v>
      </c>
      <c r="AU396" s="105">
        <v>2.7492995E7</v>
      </c>
      <c r="AV396" s="208">
        <v>44550.0</v>
      </c>
      <c r="AW396" s="115" t="s">
        <v>120</v>
      </c>
      <c r="AX396" s="84"/>
      <c r="AY396" s="84"/>
      <c r="AZ396" s="84"/>
      <c r="BA396" s="84"/>
      <c r="BB396" s="84"/>
      <c r="BC396" s="84"/>
      <c r="BD396" s="84"/>
      <c r="BE396" s="84"/>
      <c r="BF396" s="84"/>
      <c r="BG396" s="84"/>
      <c r="BH396" s="84"/>
      <c r="BI396" s="84"/>
      <c r="BJ396" s="84"/>
      <c r="BK396" s="84"/>
      <c r="BL396" s="84"/>
      <c r="BM396" s="84"/>
      <c r="BN396" s="84"/>
      <c r="BO396" s="84"/>
      <c r="BP396" s="84"/>
      <c r="BQ396" s="84"/>
      <c r="BR396" s="84"/>
      <c r="BS396" s="84"/>
      <c r="BT396" s="84"/>
      <c r="BU396" s="216"/>
      <c r="BV396" s="216"/>
      <c r="BW396" s="216"/>
      <c r="BX396" s="216"/>
      <c r="BY396" s="216"/>
      <c r="BZ396" s="216"/>
      <c r="CA396" s="216"/>
      <c r="CB396" s="216"/>
      <c r="CC396" s="114" t="str">
        <f t="shared" si="50"/>
        <v>$ 27,492,995</v>
      </c>
      <c r="CD396" s="115" t="str">
        <f t="shared" si="49"/>
        <v>15</v>
      </c>
      <c r="CE396" s="84"/>
      <c r="CF396" s="101">
        <v>44565.0</v>
      </c>
      <c r="CG396" s="130" t="s">
        <v>4267</v>
      </c>
      <c r="CH396" s="103" t="s">
        <v>441</v>
      </c>
      <c r="CI396" s="118" t="s">
        <v>441</v>
      </c>
      <c r="CJ396" s="84"/>
      <c r="CK396" s="84"/>
      <c r="CL396" s="101">
        <v>44540.0</v>
      </c>
      <c r="CM396" s="102" t="s">
        <v>120</v>
      </c>
      <c r="CN396" s="119" t="s">
        <v>4539</v>
      </c>
      <c r="CO396" s="120" t="s">
        <v>120</v>
      </c>
      <c r="CP396" s="121" t="s">
        <v>4530</v>
      </c>
      <c r="CQ396" s="84"/>
      <c r="CR396" s="84"/>
      <c r="CS396" s="84"/>
      <c r="CT396" s="84"/>
      <c r="CU396" s="84"/>
      <c r="CV396" s="84"/>
      <c r="CW396" s="84"/>
      <c r="CX396" s="84"/>
      <c r="CY396" s="123" t="s">
        <v>175</v>
      </c>
      <c r="CZ396" s="117" t="s">
        <v>2673</v>
      </c>
      <c r="DA396" s="103" t="s">
        <v>205</v>
      </c>
      <c r="DB396" s="103" t="s">
        <v>145</v>
      </c>
      <c r="DC396" s="123" t="s">
        <v>441</v>
      </c>
      <c r="DD396" s="84" t="s">
        <v>4531</v>
      </c>
      <c r="DE396" s="84"/>
      <c r="DF396" s="84"/>
      <c r="DG396" s="84"/>
      <c r="DH396" s="52"/>
      <c r="DI396" s="52"/>
      <c r="DJ396" s="52"/>
      <c r="DK396" s="52"/>
      <c r="DL396" s="52"/>
      <c r="DM396" s="52"/>
    </row>
    <row r="397" ht="25.5" customHeight="1">
      <c r="A397" s="124">
        <v>395.0</v>
      </c>
      <c r="B397" s="86" t="s">
        <v>120</v>
      </c>
      <c r="C397" s="94" t="s">
        <v>4540</v>
      </c>
      <c r="D397" s="88" t="s">
        <v>4541</v>
      </c>
      <c r="E397" s="89" t="s">
        <v>123</v>
      </c>
      <c r="F397" s="89" t="s">
        <v>124</v>
      </c>
      <c r="G397" s="185">
        <v>1.022344483E9</v>
      </c>
      <c r="H397" s="185">
        <v>1.0</v>
      </c>
      <c r="I397" s="89" t="s">
        <v>149</v>
      </c>
      <c r="J397" s="91">
        <v>32194.0</v>
      </c>
      <c r="K397" s="89">
        <v>21.0</v>
      </c>
      <c r="L397" s="89">
        <v>2.0</v>
      </c>
      <c r="M397" s="89">
        <v>1988.0</v>
      </c>
      <c r="N397" s="127" t="s">
        <v>198</v>
      </c>
      <c r="O397" s="94" t="s">
        <v>4542</v>
      </c>
      <c r="P397" s="103" t="s">
        <v>180</v>
      </c>
      <c r="Q397" s="94">
        <v>3.132875762E9</v>
      </c>
      <c r="R397" s="176" t="s">
        <v>4543</v>
      </c>
      <c r="S397" s="176" t="s">
        <v>4543</v>
      </c>
      <c r="T397" s="94" t="s">
        <v>323</v>
      </c>
      <c r="U397" s="92" t="s">
        <v>4201</v>
      </c>
      <c r="V397" s="128" t="s">
        <v>157</v>
      </c>
      <c r="W397" s="89">
        <v>1.0</v>
      </c>
      <c r="X397" s="94" t="s">
        <v>158</v>
      </c>
      <c r="Y397" s="94" t="s">
        <v>854</v>
      </c>
      <c r="Z397" s="130" t="s">
        <v>170</v>
      </c>
      <c r="AA397" s="94" t="s">
        <v>4544</v>
      </c>
      <c r="AB397" s="94" t="s">
        <v>130</v>
      </c>
      <c r="AC397" s="130" t="s">
        <v>161</v>
      </c>
      <c r="AD397" s="94" t="s">
        <v>4203</v>
      </c>
      <c r="AE397" s="95" t="s">
        <v>163</v>
      </c>
      <c r="AF397" s="131" t="s">
        <v>164</v>
      </c>
      <c r="AG397" s="143">
        <v>813.0</v>
      </c>
      <c r="AH397" s="199">
        <v>1.78E7</v>
      </c>
      <c r="AI397" s="201">
        <v>44545.0</v>
      </c>
      <c r="AJ397" s="100">
        <v>63765.0</v>
      </c>
      <c r="AK397" s="212">
        <v>44546.0</v>
      </c>
      <c r="AL397" s="212">
        <v>44547.0</v>
      </c>
      <c r="AM397" s="101">
        <v>44561.0</v>
      </c>
      <c r="AN397" s="154">
        <v>0.0</v>
      </c>
      <c r="AO397" s="94">
        <v>15.0</v>
      </c>
      <c r="AP397" s="103">
        <v>15.0</v>
      </c>
      <c r="AQ397" s="94" t="s">
        <v>2070</v>
      </c>
      <c r="AR397" s="105">
        <v>4450000.0</v>
      </c>
      <c r="AS397" s="105">
        <v>4450000.0</v>
      </c>
      <c r="AT397" s="106">
        <v>1051.0</v>
      </c>
      <c r="AU397" s="105">
        <v>4450000.0</v>
      </c>
      <c r="AV397" s="183">
        <v>44547.0</v>
      </c>
      <c r="AW397" s="108" t="s">
        <v>4545</v>
      </c>
      <c r="AX397" s="84"/>
      <c r="AY397" s="84"/>
      <c r="AZ397" s="84"/>
      <c r="BA397" s="84"/>
      <c r="BB397" s="84"/>
      <c r="BC397" s="84"/>
      <c r="BD397" s="84"/>
      <c r="BE397" s="84"/>
      <c r="BF397" s="84"/>
      <c r="BG397" s="84"/>
      <c r="BH397" s="84"/>
      <c r="BI397" s="84"/>
      <c r="BJ397" s="84"/>
      <c r="BK397" s="84"/>
      <c r="BL397" s="84"/>
      <c r="BM397" s="84"/>
      <c r="BN397" s="84"/>
      <c r="BO397" s="84"/>
      <c r="BP397" s="84"/>
      <c r="BQ397" s="84"/>
      <c r="BR397" s="84"/>
      <c r="BS397" s="84"/>
      <c r="BT397" s="84"/>
      <c r="BU397" s="217"/>
      <c r="BV397" s="217"/>
      <c r="BW397" s="217"/>
      <c r="BX397" s="217"/>
      <c r="BY397" s="217"/>
      <c r="BZ397" s="217"/>
      <c r="CA397" s="217"/>
      <c r="CB397" s="217"/>
      <c r="CC397" s="114" t="str">
        <f t="shared" si="50"/>
        <v>$ 4,450,000</v>
      </c>
      <c r="CD397" s="115" t="str">
        <f t="shared" si="49"/>
        <v>12</v>
      </c>
      <c r="CE397" s="84"/>
      <c r="CF397" s="101">
        <v>44561.0</v>
      </c>
      <c r="CG397" s="117" t="s">
        <v>136</v>
      </c>
      <c r="CH397" s="103" t="s">
        <v>170</v>
      </c>
      <c r="CI397" s="118" t="s">
        <v>192</v>
      </c>
      <c r="CJ397" s="84"/>
      <c r="CK397" s="84"/>
      <c r="CL397" s="101">
        <v>44546.0</v>
      </c>
      <c r="CM397" s="102">
        <v>44547.0</v>
      </c>
      <c r="CN397" s="119" t="s">
        <v>4546</v>
      </c>
      <c r="CO397" s="120" t="s">
        <v>4547</v>
      </c>
      <c r="CP397" s="121" t="s">
        <v>294</v>
      </c>
      <c r="CQ397" s="84"/>
      <c r="CR397" s="84"/>
      <c r="CS397" s="84"/>
      <c r="CT397" s="84"/>
      <c r="CU397" s="84"/>
      <c r="CV397" s="84"/>
      <c r="CW397" s="84"/>
      <c r="CX397" s="84"/>
      <c r="CY397" s="123" t="s">
        <v>175</v>
      </c>
      <c r="CZ397" s="103" t="s">
        <v>143</v>
      </c>
      <c r="DA397" s="103" t="s">
        <v>205</v>
      </c>
      <c r="DB397" s="103"/>
      <c r="DC397" s="123" t="s">
        <v>441</v>
      </c>
      <c r="DD397" s="84"/>
      <c r="DE397" s="84"/>
      <c r="DF397" s="84"/>
      <c r="DG397" s="84"/>
      <c r="DH397" s="52"/>
      <c r="DI397" s="52"/>
      <c r="DJ397" s="52"/>
      <c r="DK397" s="52"/>
      <c r="DL397" s="52"/>
      <c r="DM397" s="52"/>
    </row>
    <row r="398" ht="25.5" customHeight="1">
      <c r="A398" s="124">
        <v>396.0</v>
      </c>
      <c r="B398" s="86" t="s">
        <v>120</v>
      </c>
      <c r="C398" s="94" t="s">
        <v>4548</v>
      </c>
      <c r="D398" s="88" t="s">
        <v>4549</v>
      </c>
      <c r="E398" s="89" t="s">
        <v>123</v>
      </c>
      <c r="F398" s="89" t="s">
        <v>124</v>
      </c>
      <c r="G398" s="185">
        <v>9.1243252E7</v>
      </c>
      <c r="H398" s="185">
        <v>3.0</v>
      </c>
      <c r="I398" s="89" t="s">
        <v>149</v>
      </c>
      <c r="J398" s="91">
        <v>24113.0</v>
      </c>
      <c r="K398" s="89">
        <v>6.0</v>
      </c>
      <c r="L398" s="89">
        <v>1.0</v>
      </c>
      <c r="M398" s="89">
        <v>1966.0</v>
      </c>
      <c r="N398" s="127" t="s">
        <v>198</v>
      </c>
      <c r="O398" s="94" t="s">
        <v>4550</v>
      </c>
      <c r="P398" s="103" t="s">
        <v>200</v>
      </c>
      <c r="Q398" s="94">
        <v>3.054775279E9</v>
      </c>
      <c r="R398" s="176" t="s">
        <v>4551</v>
      </c>
      <c r="S398" s="176" t="s">
        <v>4551</v>
      </c>
      <c r="T398" s="94" t="s">
        <v>2252</v>
      </c>
      <c r="U398" s="92" t="s">
        <v>272</v>
      </c>
      <c r="V398" s="128" t="s">
        <v>157</v>
      </c>
      <c r="W398" s="89">
        <v>5.0</v>
      </c>
      <c r="X398" s="94" t="s">
        <v>741</v>
      </c>
      <c r="Y398" s="94" t="s">
        <v>741</v>
      </c>
      <c r="Z398" s="130" t="s">
        <v>4552</v>
      </c>
      <c r="AA398" s="94" t="s">
        <v>4553</v>
      </c>
      <c r="AB398" s="94" t="s">
        <v>130</v>
      </c>
      <c r="AC398" s="130" t="s">
        <v>161</v>
      </c>
      <c r="AD398" s="94" t="s">
        <v>4554</v>
      </c>
      <c r="AE398" s="230" t="s">
        <v>4555</v>
      </c>
      <c r="AF398" s="204" t="s">
        <v>4556</v>
      </c>
      <c r="AG398" s="143">
        <v>765.0</v>
      </c>
      <c r="AH398" s="199">
        <v>1.675E7</v>
      </c>
      <c r="AI398" s="201">
        <v>44525.0</v>
      </c>
      <c r="AJ398" s="100">
        <v>63484.0</v>
      </c>
      <c r="AK398" s="212">
        <v>44547.0</v>
      </c>
      <c r="AL398" s="212">
        <v>44550.0</v>
      </c>
      <c r="AM398" s="101">
        <v>44561.0</v>
      </c>
      <c r="AN398" s="154">
        <v>0.0</v>
      </c>
      <c r="AO398" s="94">
        <v>12.0</v>
      </c>
      <c r="AP398" s="94">
        <v>12.0</v>
      </c>
      <c r="AQ398" s="94" t="s">
        <v>4557</v>
      </c>
      <c r="AR398" s="105">
        <v>1000000.0</v>
      </c>
      <c r="AS398" s="105">
        <v>1000000.0</v>
      </c>
      <c r="AT398" s="106">
        <v>1043.0</v>
      </c>
      <c r="AU398" s="105">
        <v>1000000.0</v>
      </c>
      <c r="AV398" s="183">
        <v>44547.0</v>
      </c>
      <c r="AW398" s="108" t="s">
        <v>4558</v>
      </c>
      <c r="AX398" s="84"/>
      <c r="AY398" s="84"/>
      <c r="AZ398" s="84"/>
      <c r="BA398" s="84"/>
      <c r="BB398" s="84"/>
      <c r="BC398" s="84"/>
      <c r="BD398" s="84"/>
      <c r="BE398" s="84"/>
      <c r="BF398" s="84"/>
      <c r="BG398" s="84"/>
      <c r="BH398" s="84"/>
      <c r="BI398" s="84"/>
      <c r="BJ398" s="84"/>
      <c r="BK398" s="84"/>
      <c r="BL398" s="84"/>
      <c r="BM398" s="84"/>
      <c r="BN398" s="84"/>
      <c r="BO398" s="84"/>
      <c r="BP398" s="84"/>
      <c r="BQ398" s="84"/>
      <c r="BR398" s="84"/>
      <c r="BS398" s="84"/>
      <c r="BT398" s="84"/>
      <c r="BU398" s="217"/>
      <c r="BV398" s="217"/>
      <c r="BW398" s="217"/>
      <c r="BX398" s="217"/>
      <c r="BY398" s="217"/>
      <c r="BZ398" s="217"/>
      <c r="CA398" s="217"/>
      <c r="CB398" s="217"/>
      <c r="CC398" s="114" t="str">
        <f t="shared" si="50"/>
        <v>$ 1,000,000</v>
      </c>
      <c r="CD398" s="115" t="str">
        <f t="shared" si="49"/>
        <v>11</v>
      </c>
      <c r="CE398" s="84"/>
      <c r="CF398" s="101">
        <v>44561.0</v>
      </c>
      <c r="CG398" s="130" t="s">
        <v>136</v>
      </c>
      <c r="CH398" s="103" t="s">
        <v>697</v>
      </c>
      <c r="CI398" s="103" t="s">
        <v>4559</v>
      </c>
      <c r="CJ398" s="84"/>
      <c r="CK398" s="84"/>
      <c r="CL398" s="101">
        <v>44547.0</v>
      </c>
      <c r="CM398" s="102">
        <v>44550.0</v>
      </c>
      <c r="CN398" s="119" t="s">
        <v>4560</v>
      </c>
      <c r="CO398" s="120" t="s">
        <v>4561</v>
      </c>
      <c r="CP398" s="121" t="s">
        <v>4157</v>
      </c>
      <c r="CQ398" s="84"/>
      <c r="CR398" s="84"/>
      <c r="CS398" s="84"/>
      <c r="CT398" s="84"/>
      <c r="CU398" s="84"/>
      <c r="CV398" s="84"/>
      <c r="CW398" s="84"/>
      <c r="CX398" s="84"/>
      <c r="CY398" s="123" t="s">
        <v>175</v>
      </c>
      <c r="CZ398" s="103" t="s">
        <v>143</v>
      </c>
      <c r="DA398" s="103" t="s">
        <v>205</v>
      </c>
      <c r="DB398" s="103"/>
      <c r="DC398" s="123" t="s">
        <v>146</v>
      </c>
      <c r="DD398" s="84"/>
      <c r="DE398" s="84"/>
      <c r="DF398" s="84"/>
      <c r="DG398" s="84"/>
      <c r="DH398" s="52"/>
      <c r="DI398" s="52"/>
      <c r="DJ398" s="52"/>
      <c r="DK398" s="52"/>
      <c r="DL398" s="52"/>
      <c r="DM398" s="52"/>
    </row>
    <row r="399" ht="25.5" customHeight="1">
      <c r="A399" s="124">
        <v>397.0</v>
      </c>
      <c r="B399" s="86" t="s">
        <v>120</v>
      </c>
      <c r="C399" s="94" t="s">
        <v>4562</v>
      </c>
      <c r="D399" s="88" t="s">
        <v>4563</v>
      </c>
      <c r="E399" s="89" t="s">
        <v>123</v>
      </c>
      <c r="F399" s="89" t="s">
        <v>124</v>
      </c>
      <c r="G399" s="185">
        <v>5.2466517E7</v>
      </c>
      <c r="H399" s="185">
        <v>5.0</v>
      </c>
      <c r="I399" s="89" t="s">
        <v>125</v>
      </c>
      <c r="J399" s="91">
        <v>29124.0</v>
      </c>
      <c r="K399" s="89">
        <v>26.0</v>
      </c>
      <c r="L399" s="89">
        <v>9.0</v>
      </c>
      <c r="M399" s="89">
        <v>1979.0</v>
      </c>
      <c r="N399" s="127" t="s">
        <v>198</v>
      </c>
      <c r="O399" s="94" t="s">
        <v>4564</v>
      </c>
      <c r="P399" s="103" t="s">
        <v>880</v>
      </c>
      <c r="Q399" s="94">
        <v>3.1021802585E10</v>
      </c>
      <c r="R399" s="176" t="s">
        <v>4565</v>
      </c>
      <c r="S399" s="176" t="s">
        <v>4565</v>
      </c>
      <c r="T399" s="94" t="s">
        <v>258</v>
      </c>
      <c r="U399" s="92" t="s">
        <v>272</v>
      </c>
      <c r="V399" s="128" t="s">
        <v>157</v>
      </c>
      <c r="W399" s="89">
        <v>5.0</v>
      </c>
      <c r="X399" s="94" t="s">
        <v>741</v>
      </c>
      <c r="Y399" s="94" t="s">
        <v>741</v>
      </c>
      <c r="Z399" s="130" t="s">
        <v>4552</v>
      </c>
      <c r="AA399" s="94" t="s">
        <v>4566</v>
      </c>
      <c r="AB399" s="94" t="s">
        <v>130</v>
      </c>
      <c r="AC399" s="130" t="s">
        <v>161</v>
      </c>
      <c r="AD399" s="94" t="s">
        <v>4554</v>
      </c>
      <c r="AE399" s="230" t="s">
        <v>4555</v>
      </c>
      <c r="AF399" s="204" t="s">
        <v>4556</v>
      </c>
      <c r="AG399" s="143">
        <v>765.0</v>
      </c>
      <c r="AH399" s="199">
        <v>1.675E7</v>
      </c>
      <c r="AI399" s="201">
        <v>44525.0</v>
      </c>
      <c r="AJ399" s="100">
        <v>63484.0</v>
      </c>
      <c r="AK399" s="212">
        <v>44550.0</v>
      </c>
      <c r="AL399" s="212">
        <v>44551.0</v>
      </c>
      <c r="AM399" s="101">
        <v>44561.0</v>
      </c>
      <c r="AN399" s="154">
        <v>0.0</v>
      </c>
      <c r="AO399" s="94">
        <v>11.0</v>
      </c>
      <c r="AP399" s="94">
        <v>11.0</v>
      </c>
      <c r="AQ399" s="94" t="s">
        <v>4567</v>
      </c>
      <c r="AR399" s="105">
        <v>916667.0</v>
      </c>
      <c r="AS399" s="105">
        <v>916667.0</v>
      </c>
      <c r="AT399" s="106">
        <v>1057.0</v>
      </c>
      <c r="AU399" s="105">
        <v>916667.0</v>
      </c>
      <c r="AV399" s="183">
        <v>44551.0</v>
      </c>
      <c r="AW399" s="108" t="s">
        <v>4568</v>
      </c>
      <c r="AX399" s="84"/>
      <c r="AY399" s="84"/>
      <c r="AZ399" s="84"/>
      <c r="BA399" s="84"/>
      <c r="BB399" s="84"/>
      <c r="BC399" s="84"/>
      <c r="BD399" s="84"/>
      <c r="BE399" s="84"/>
      <c r="BF399" s="84"/>
      <c r="BG399" s="84"/>
      <c r="BH399" s="84"/>
      <c r="BI399" s="84"/>
      <c r="BJ399" s="84"/>
      <c r="BK399" s="84"/>
      <c r="BL399" s="84"/>
      <c r="BM399" s="84"/>
      <c r="BN399" s="84"/>
      <c r="BO399" s="84"/>
      <c r="BP399" s="84"/>
      <c r="BQ399" s="84"/>
      <c r="BR399" s="84"/>
      <c r="BS399" s="84"/>
      <c r="BT399" s="84"/>
      <c r="BU399" s="217"/>
      <c r="BV399" s="217"/>
      <c r="BW399" s="217"/>
      <c r="BX399" s="217"/>
      <c r="BY399" s="217"/>
      <c r="BZ399" s="217"/>
      <c r="CA399" s="217"/>
      <c r="CB399" s="217"/>
      <c r="CC399" s="114" t="str">
        <f t="shared" si="50"/>
        <v>$ 916,667</v>
      </c>
      <c r="CD399" s="115" t="str">
        <f t="shared" si="49"/>
        <v>11</v>
      </c>
      <c r="CE399" s="84"/>
      <c r="CF399" s="101">
        <v>44561.0</v>
      </c>
      <c r="CG399" s="130" t="s">
        <v>136</v>
      </c>
      <c r="CH399" s="103" t="s">
        <v>697</v>
      </c>
      <c r="CI399" s="103" t="s">
        <v>4559</v>
      </c>
      <c r="CJ399" s="84"/>
      <c r="CK399" s="84"/>
      <c r="CL399" s="101">
        <v>44550.0</v>
      </c>
      <c r="CM399" s="102">
        <v>44551.0</v>
      </c>
      <c r="CN399" s="119" t="s">
        <v>4569</v>
      </c>
      <c r="CO399" s="120" t="s">
        <v>4570</v>
      </c>
      <c r="CP399" s="121" t="s">
        <v>4157</v>
      </c>
      <c r="CQ399" s="84"/>
      <c r="CR399" s="84"/>
      <c r="CS399" s="84"/>
      <c r="CT399" s="84"/>
      <c r="CU399" s="84"/>
      <c r="CV399" s="84"/>
      <c r="CW399" s="84"/>
      <c r="CX399" s="84"/>
      <c r="CY399" s="123" t="s">
        <v>175</v>
      </c>
      <c r="CZ399" s="103" t="s">
        <v>143</v>
      </c>
      <c r="DA399" s="103" t="s">
        <v>205</v>
      </c>
      <c r="DB399" s="103"/>
      <c r="DC399" s="123" t="s">
        <v>146</v>
      </c>
      <c r="DD399" s="84"/>
      <c r="DE399" s="84"/>
      <c r="DF399" s="84"/>
      <c r="DG399" s="84"/>
      <c r="DH399" s="52"/>
      <c r="DI399" s="52"/>
      <c r="DJ399" s="52"/>
      <c r="DK399" s="52"/>
      <c r="DL399" s="52"/>
      <c r="DM399" s="52"/>
    </row>
    <row r="400" ht="25.5" customHeight="1">
      <c r="A400" s="124">
        <v>398.0</v>
      </c>
      <c r="B400" s="86" t="s">
        <v>120</v>
      </c>
      <c r="C400" s="94" t="s">
        <v>4571</v>
      </c>
      <c r="D400" s="88" t="s">
        <v>4572</v>
      </c>
      <c r="E400" s="89" t="s">
        <v>123</v>
      </c>
      <c r="F400" s="89" t="s">
        <v>124</v>
      </c>
      <c r="G400" s="185">
        <v>8.023304E7</v>
      </c>
      <c r="H400" s="185">
        <v>6.0</v>
      </c>
      <c r="I400" s="89" t="s">
        <v>149</v>
      </c>
      <c r="J400" s="91">
        <v>28899.0</v>
      </c>
      <c r="K400" s="89">
        <v>13.0</v>
      </c>
      <c r="L400" s="89">
        <v>2.0</v>
      </c>
      <c r="M400" s="89">
        <v>1979.0</v>
      </c>
      <c r="N400" s="127" t="s">
        <v>198</v>
      </c>
      <c r="O400" s="94" t="s">
        <v>4564</v>
      </c>
      <c r="P400" s="103" t="s">
        <v>880</v>
      </c>
      <c r="Q400" s="94">
        <v>3.108774737E9</v>
      </c>
      <c r="R400" s="176" t="s">
        <v>4573</v>
      </c>
      <c r="S400" s="176" t="s">
        <v>4573</v>
      </c>
      <c r="T400" s="94" t="s">
        <v>258</v>
      </c>
      <c r="U400" s="92" t="s">
        <v>272</v>
      </c>
      <c r="V400" s="128" t="s">
        <v>157</v>
      </c>
      <c r="W400" s="89">
        <v>5.0</v>
      </c>
      <c r="X400" s="94" t="s">
        <v>741</v>
      </c>
      <c r="Y400" s="94" t="s">
        <v>741</v>
      </c>
      <c r="Z400" s="130" t="s">
        <v>4552</v>
      </c>
      <c r="AA400" s="94" t="s">
        <v>4574</v>
      </c>
      <c r="AB400" s="94" t="s">
        <v>130</v>
      </c>
      <c r="AC400" s="130" t="s">
        <v>161</v>
      </c>
      <c r="AD400" s="94" t="s">
        <v>4554</v>
      </c>
      <c r="AE400" s="230" t="s">
        <v>4555</v>
      </c>
      <c r="AF400" s="204" t="s">
        <v>4556</v>
      </c>
      <c r="AG400" s="143">
        <v>765.0</v>
      </c>
      <c r="AH400" s="199">
        <v>1.675E7</v>
      </c>
      <c r="AI400" s="201">
        <v>44525.0</v>
      </c>
      <c r="AJ400" s="100">
        <v>63484.0</v>
      </c>
      <c r="AK400" s="212">
        <v>44550.0</v>
      </c>
      <c r="AL400" s="212">
        <v>44551.0</v>
      </c>
      <c r="AM400" s="101">
        <v>44561.0</v>
      </c>
      <c r="AN400" s="154">
        <v>0.0</v>
      </c>
      <c r="AO400" s="94">
        <v>11.0</v>
      </c>
      <c r="AP400" s="94">
        <v>11.0</v>
      </c>
      <c r="AQ400" s="94" t="s">
        <v>4567</v>
      </c>
      <c r="AR400" s="105">
        <v>916667.0</v>
      </c>
      <c r="AS400" s="105">
        <v>916667.0</v>
      </c>
      <c r="AT400" s="106">
        <v>1058.0</v>
      </c>
      <c r="AU400" s="105">
        <v>916667.0</v>
      </c>
      <c r="AV400" s="183">
        <v>44551.0</v>
      </c>
      <c r="AW400" s="108" t="s">
        <v>4575</v>
      </c>
      <c r="AX400" s="84"/>
      <c r="AY400" s="84"/>
      <c r="AZ400" s="84"/>
      <c r="BA400" s="84"/>
      <c r="BB400" s="84"/>
      <c r="BC400" s="84"/>
      <c r="BD400" s="84"/>
      <c r="BE400" s="84"/>
      <c r="BF400" s="84"/>
      <c r="BG400" s="84"/>
      <c r="BH400" s="84"/>
      <c r="BI400" s="84"/>
      <c r="BJ400" s="84"/>
      <c r="BK400" s="84"/>
      <c r="BL400" s="84"/>
      <c r="BM400" s="84"/>
      <c r="BN400" s="84"/>
      <c r="BO400" s="84"/>
      <c r="BP400" s="84"/>
      <c r="BQ400" s="84"/>
      <c r="BR400" s="84"/>
      <c r="BS400" s="84"/>
      <c r="BT400" s="84"/>
      <c r="BU400" s="217"/>
      <c r="BV400" s="217"/>
      <c r="BW400" s="217"/>
      <c r="BX400" s="217"/>
      <c r="BY400" s="217"/>
      <c r="BZ400" s="217"/>
      <c r="CA400" s="217"/>
      <c r="CB400" s="217"/>
      <c r="CC400" s="114" t="str">
        <f t="shared" si="50"/>
        <v>$ 916,667</v>
      </c>
      <c r="CD400" s="115" t="str">
        <f t="shared" si="49"/>
        <v>10</v>
      </c>
      <c r="CE400" s="84"/>
      <c r="CF400" s="101">
        <v>44561.0</v>
      </c>
      <c r="CG400" s="130" t="s">
        <v>136</v>
      </c>
      <c r="CH400" s="103" t="s">
        <v>697</v>
      </c>
      <c r="CI400" s="103" t="s">
        <v>4559</v>
      </c>
      <c r="CJ400" s="84"/>
      <c r="CK400" s="84"/>
      <c r="CL400" s="101">
        <v>44550.0</v>
      </c>
      <c r="CM400" s="102">
        <v>44551.0</v>
      </c>
      <c r="CN400" s="119" t="s">
        <v>4576</v>
      </c>
      <c r="CO400" s="120" t="s">
        <v>4577</v>
      </c>
      <c r="CP400" s="121" t="s">
        <v>4157</v>
      </c>
      <c r="CQ400" s="84"/>
      <c r="CR400" s="84"/>
      <c r="CS400" s="84"/>
      <c r="CT400" s="84"/>
      <c r="CU400" s="84"/>
      <c r="CV400" s="84"/>
      <c r="CW400" s="84"/>
      <c r="CX400" s="84"/>
      <c r="CY400" s="123" t="s">
        <v>175</v>
      </c>
      <c r="CZ400" s="103" t="s">
        <v>143</v>
      </c>
      <c r="DA400" s="103" t="s">
        <v>205</v>
      </c>
      <c r="DB400" s="103"/>
      <c r="DC400" s="123" t="s">
        <v>146</v>
      </c>
      <c r="DD400" s="84"/>
      <c r="DE400" s="84"/>
      <c r="DF400" s="84"/>
      <c r="DG400" s="84"/>
      <c r="DH400" s="52"/>
      <c r="DI400" s="52"/>
      <c r="DJ400" s="52"/>
      <c r="DK400" s="52"/>
      <c r="DL400" s="52"/>
      <c r="DM400" s="52"/>
    </row>
    <row r="401" ht="25.5" customHeight="1">
      <c r="A401" s="124">
        <v>399.0</v>
      </c>
      <c r="B401" s="86" t="s">
        <v>120</v>
      </c>
      <c r="C401" s="94" t="s">
        <v>4578</v>
      </c>
      <c r="D401" s="88" t="s">
        <v>4579</v>
      </c>
      <c r="E401" s="89" t="s">
        <v>123</v>
      </c>
      <c r="F401" s="89" t="s">
        <v>124</v>
      </c>
      <c r="G401" s="185">
        <v>1.033680181E9</v>
      </c>
      <c r="H401" s="185">
        <v>2.0</v>
      </c>
      <c r="I401" s="89" t="s">
        <v>125</v>
      </c>
      <c r="J401" s="91">
        <v>31589.0</v>
      </c>
      <c r="K401" s="89">
        <v>26.0</v>
      </c>
      <c r="L401" s="89">
        <v>6.0</v>
      </c>
      <c r="M401" s="89">
        <v>1986.0</v>
      </c>
      <c r="N401" s="127" t="s">
        <v>198</v>
      </c>
      <c r="O401" s="94" t="s">
        <v>4580</v>
      </c>
      <c r="P401" s="103" t="s">
        <v>424</v>
      </c>
      <c r="Q401" s="94">
        <v>3.16622722E9</v>
      </c>
      <c r="R401" s="176" t="s">
        <v>4581</v>
      </c>
      <c r="S401" s="176" t="s">
        <v>4581</v>
      </c>
      <c r="T401" s="94" t="s">
        <v>258</v>
      </c>
      <c r="U401" s="92" t="s">
        <v>184</v>
      </c>
      <c r="V401" s="128" t="s">
        <v>157</v>
      </c>
      <c r="W401" s="89">
        <v>2.0</v>
      </c>
      <c r="X401" s="94" t="s">
        <v>158</v>
      </c>
      <c r="Y401" s="94" t="s">
        <v>4582</v>
      </c>
      <c r="Z401" s="130" t="s">
        <v>4378</v>
      </c>
      <c r="AA401" s="94" t="s">
        <v>4583</v>
      </c>
      <c r="AB401" s="94" t="s">
        <v>130</v>
      </c>
      <c r="AC401" s="130" t="s">
        <v>161</v>
      </c>
      <c r="AD401" s="94" t="s">
        <v>4584</v>
      </c>
      <c r="AE401" s="229" t="s">
        <v>4585</v>
      </c>
      <c r="AF401" s="204" t="s">
        <v>4586</v>
      </c>
      <c r="AG401" s="143">
        <v>807.0</v>
      </c>
      <c r="AH401" s="199">
        <v>3.9248325E7</v>
      </c>
      <c r="AI401" s="201">
        <v>44540.0</v>
      </c>
      <c r="AJ401" s="100">
        <v>65265.0</v>
      </c>
      <c r="AK401" s="212">
        <v>44551.0</v>
      </c>
      <c r="AL401" s="212">
        <v>44552.0</v>
      </c>
      <c r="AM401" s="101">
        <v>44561.0</v>
      </c>
      <c r="AN401" s="154">
        <v>0.0</v>
      </c>
      <c r="AO401" s="94">
        <v>10.0</v>
      </c>
      <c r="AP401" s="103">
        <v>10.0</v>
      </c>
      <c r="AQ401" s="94" t="s">
        <v>4495</v>
      </c>
      <c r="AR401" s="105">
        <v>1453642.0</v>
      </c>
      <c r="AS401" s="105">
        <v>1453642.0</v>
      </c>
      <c r="AT401" s="106">
        <v>1059.0</v>
      </c>
      <c r="AU401" s="105">
        <v>1453642.0</v>
      </c>
      <c r="AV401" s="183">
        <v>44552.0</v>
      </c>
      <c r="AW401" s="108" t="s">
        <v>4587</v>
      </c>
      <c r="AX401" s="84"/>
      <c r="AY401" s="84"/>
      <c r="AZ401" s="84"/>
      <c r="BA401" s="84"/>
      <c r="BB401" s="84"/>
      <c r="BC401" s="84"/>
      <c r="BD401" s="84"/>
      <c r="BE401" s="84"/>
      <c r="BF401" s="84"/>
      <c r="BG401" s="84"/>
      <c r="BH401" s="84"/>
      <c r="BI401" s="84"/>
      <c r="BJ401" s="84"/>
      <c r="BK401" s="84"/>
      <c r="BL401" s="84"/>
      <c r="BM401" s="84"/>
      <c r="BN401" s="84"/>
      <c r="BO401" s="84"/>
      <c r="BP401" s="84"/>
      <c r="BQ401" s="84"/>
      <c r="BR401" s="84"/>
      <c r="BS401" s="84"/>
      <c r="BT401" s="84"/>
      <c r="BU401" s="217"/>
      <c r="BV401" s="217"/>
      <c r="BW401" s="217"/>
      <c r="BX401" s="217"/>
      <c r="BY401" s="217"/>
      <c r="BZ401" s="217"/>
      <c r="CA401" s="217"/>
      <c r="CB401" s="217"/>
      <c r="CC401" s="114" t="str">
        <f t="shared" si="50"/>
        <v>$ 1,453,642</v>
      </c>
      <c r="CD401" s="115" t="str">
        <f t="shared" si="49"/>
        <v>9</v>
      </c>
      <c r="CE401" s="84"/>
      <c r="CF401" s="101">
        <v>44561.0</v>
      </c>
      <c r="CG401" s="130" t="s">
        <v>136</v>
      </c>
      <c r="CH401" s="103" t="s">
        <v>1618</v>
      </c>
      <c r="CI401" s="118" t="s">
        <v>3362</v>
      </c>
      <c r="CJ401" s="84"/>
      <c r="CK401" s="84"/>
      <c r="CL401" s="101">
        <v>44551.0</v>
      </c>
      <c r="CM401" s="102">
        <v>44552.0</v>
      </c>
      <c r="CN401" s="119" t="s">
        <v>4588</v>
      </c>
      <c r="CO401" s="120" t="s">
        <v>4589</v>
      </c>
      <c r="CP401" s="121" t="s">
        <v>608</v>
      </c>
      <c r="CQ401" s="84"/>
      <c r="CR401" s="84"/>
      <c r="CS401" s="84"/>
      <c r="CT401" s="84"/>
      <c r="CU401" s="84"/>
      <c r="CV401" s="84"/>
      <c r="CW401" s="84"/>
      <c r="CX401" s="84"/>
      <c r="CY401" s="123" t="s">
        <v>175</v>
      </c>
      <c r="CZ401" s="103" t="s">
        <v>143</v>
      </c>
      <c r="DA401" s="103" t="s">
        <v>205</v>
      </c>
      <c r="DB401" s="103"/>
      <c r="DC401" s="123" t="s">
        <v>441</v>
      </c>
      <c r="DD401" s="84"/>
      <c r="DE401" s="84"/>
      <c r="DF401" s="84"/>
      <c r="DG401" s="84"/>
      <c r="DH401" s="52"/>
      <c r="DI401" s="52"/>
      <c r="DJ401" s="52"/>
      <c r="DK401" s="52"/>
      <c r="DL401" s="52"/>
      <c r="DM401" s="52"/>
    </row>
    <row r="402" ht="25.5" customHeight="1">
      <c r="A402" s="124">
        <v>400.0</v>
      </c>
      <c r="B402" s="86" t="s">
        <v>120</v>
      </c>
      <c r="C402" s="94" t="s">
        <v>4590</v>
      </c>
      <c r="D402" s="88" t="s">
        <v>4591</v>
      </c>
      <c r="E402" s="89" t="s">
        <v>123</v>
      </c>
      <c r="F402" s="89" t="s">
        <v>124</v>
      </c>
      <c r="G402" s="185">
        <v>8.0894509E7</v>
      </c>
      <c r="H402" s="185">
        <v>3.0</v>
      </c>
      <c r="I402" s="89" t="s">
        <v>149</v>
      </c>
      <c r="J402" s="91">
        <v>31125.0</v>
      </c>
      <c r="K402" s="89">
        <v>19.0</v>
      </c>
      <c r="L402" s="89">
        <v>3.0</v>
      </c>
      <c r="M402" s="89">
        <v>1985.0</v>
      </c>
      <c r="N402" s="127" t="s">
        <v>198</v>
      </c>
      <c r="O402" s="94" t="s">
        <v>4592</v>
      </c>
      <c r="P402" s="103" t="s">
        <v>269</v>
      </c>
      <c r="Q402" s="94">
        <v>3.105512723E9</v>
      </c>
      <c r="R402" s="176" t="s">
        <v>4593</v>
      </c>
      <c r="S402" s="176" t="s">
        <v>4593</v>
      </c>
      <c r="T402" s="94" t="s">
        <v>803</v>
      </c>
      <c r="U402" s="92" t="s">
        <v>184</v>
      </c>
      <c r="V402" s="128" t="s">
        <v>157</v>
      </c>
      <c r="W402" s="89">
        <v>1.0</v>
      </c>
      <c r="X402" s="87" t="s">
        <v>218</v>
      </c>
      <c r="Y402" s="117" t="s">
        <v>218</v>
      </c>
      <c r="Z402" s="155" t="s">
        <v>4429</v>
      </c>
      <c r="AA402" s="94" t="s">
        <v>4594</v>
      </c>
      <c r="AB402" s="94" t="s">
        <v>130</v>
      </c>
      <c r="AC402" s="130" t="s">
        <v>161</v>
      </c>
      <c r="AD402" s="94" t="s">
        <v>4595</v>
      </c>
      <c r="AE402" s="95" t="s">
        <v>163</v>
      </c>
      <c r="AF402" s="131" t="s">
        <v>164</v>
      </c>
      <c r="AG402" s="143">
        <v>752.0</v>
      </c>
      <c r="AH402" s="199">
        <v>2.3353664E7</v>
      </c>
      <c r="AI402" s="201">
        <v>44512.0</v>
      </c>
      <c r="AJ402" s="100">
        <v>63845.0</v>
      </c>
      <c r="AK402" s="212">
        <v>44551.0</v>
      </c>
      <c r="AL402" s="212">
        <v>44553.0</v>
      </c>
      <c r="AM402" s="101">
        <v>44561.0</v>
      </c>
      <c r="AN402" s="154">
        <v>0.0</v>
      </c>
      <c r="AO402" s="94">
        <v>9.0</v>
      </c>
      <c r="AP402" s="103">
        <v>9.0</v>
      </c>
      <c r="AQ402" s="94" t="s">
        <v>4596</v>
      </c>
      <c r="AR402" s="105">
        <v>793143.0</v>
      </c>
      <c r="AS402" s="105">
        <v>793143.0</v>
      </c>
      <c r="AT402" s="106">
        <v>1067.0</v>
      </c>
      <c r="AU402" s="105">
        <v>881270.0</v>
      </c>
      <c r="AV402" s="183">
        <v>44553.0</v>
      </c>
      <c r="AW402" s="108" t="s">
        <v>4597</v>
      </c>
      <c r="AX402" s="84"/>
      <c r="AY402" s="84"/>
      <c r="AZ402" s="84"/>
      <c r="BA402" s="84"/>
      <c r="BB402" s="84"/>
      <c r="BC402" s="84"/>
      <c r="BD402" s="84"/>
      <c r="BE402" s="84"/>
      <c r="BF402" s="84"/>
      <c r="BG402" s="84"/>
      <c r="BH402" s="84"/>
      <c r="BI402" s="84"/>
      <c r="BJ402" s="84"/>
      <c r="BK402" s="84"/>
      <c r="BL402" s="84"/>
      <c r="BM402" s="84"/>
      <c r="BN402" s="84"/>
      <c r="BO402" s="84"/>
      <c r="BP402" s="84"/>
      <c r="BQ402" s="84"/>
      <c r="BR402" s="84"/>
      <c r="BS402" s="84"/>
      <c r="BT402" s="84"/>
      <c r="BU402" s="217"/>
      <c r="BV402" s="217"/>
      <c r="BW402" s="217"/>
      <c r="BX402" s="217"/>
      <c r="BY402" s="217"/>
      <c r="BZ402" s="217"/>
      <c r="CA402" s="217"/>
      <c r="CB402" s="217"/>
      <c r="CC402" s="114" t="str">
        <f t="shared" si="50"/>
        <v>$ 793,143</v>
      </c>
      <c r="CD402" s="115" t="str">
        <f t="shared" si="49"/>
        <v>9</v>
      </c>
      <c r="CE402" s="84"/>
      <c r="CF402" s="101">
        <v>44561.0</v>
      </c>
      <c r="CG402" s="130" t="s">
        <v>136</v>
      </c>
      <c r="CH402" s="103" t="s">
        <v>4429</v>
      </c>
      <c r="CI402" s="118" t="s">
        <v>4433</v>
      </c>
      <c r="CJ402" s="84"/>
      <c r="CK402" s="84"/>
      <c r="CL402" s="101">
        <v>44552.0</v>
      </c>
      <c r="CM402" s="102">
        <v>44553.0</v>
      </c>
      <c r="CN402" s="119" t="s">
        <v>4598</v>
      </c>
      <c r="CO402" s="120" t="s">
        <v>4599</v>
      </c>
      <c r="CP402" s="121" t="s">
        <v>2321</v>
      </c>
      <c r="CQ402" s="84"/>
      <c r="CR402" s="84"/>
      <c r="CS402" s="84"/>
      <c r="CT402" s="84"/>
      <c r="CU402" s="84"/>
      <c r="CV402" s="84"/>
      <c r="CW402" s="84"/>
      <c r="CX402" s="84"/>
      <c r="CY402" s="123" t="s">
        <v>175</v>
      </c>
      <c r="CZ402" s="103" t="s">
        <v>143</v>
      </c>
      <c r="DA402" s="103" t="s">
        <v>205</v>
      </c>
      <c r="DB402" s="103"/>
      <c r="DC402" s="123" t="s">
        <v>441</v>
      </c>
      <c r="DD402" s="84"/>
      <c r="DE402" s="84"/>
      <c r="DF402" s="84"/>
      <c r="DG402" s="84"/>
      <c r="DH402" s="52"/>
      <c r="DI402" s="52"/>
      <c r="DJ402" s="52"/>
      <c r="DK402" s="52"/>
      <c r="DL402" s="52"/>
      <c r="DM402" s="52"/>
    </row>
    <row r="403" ht="25.5" customHeight="1">
      <c r="A403" s="124">
        <v>401.0</v>
      </c>
      <c r="B403" s="86" t="s">
        <v>120</v>
      </c>
      <c r="C403" s="94" t="s">
        <v>4600</v>
      </c>
      <c r="D403" s="88" t="s">
        <v>4601</v>
      </c>
      <c r="E403" s="89" t="s">
        <v>123</v>
      </c>
      <c r="F403" s="89" t="s">
        <v>124</v>
      </c>
      <c r="G403" s="185">
        <v>1.03237056E9</v>
      </c>
      <c r="H403" s="185">
        <v>7.0</v>
      </c>
      <c r="I403" s="89" t="s">
        <v>149</v>
      </c>
      <c r="J403" s="91">
        <v>31678.0</v>
      </c>
      <c r="K403" s="89">
        <v>23.0</v>
      </c>
      <c r="L403" s="89">
        <v>9.0</v>
      </c>
      <c r="M403" s="89">
        <v>1986.0</v>
      </c>
      <c r="N403" s="127" t="s">
        <v>198</v>
      </c>
      <c r="O403" s="94" t="s">
        <v>4602</v>
      </c>
      <c r="P403" s="103" t="s">
        <v>1999</v>
      </c>
      <c r="Q403" s="94">
        <v>3.162060066E9</v>
      </c>
      <c r="R403" s="176" t="s">
        <v>4603</v>
      </c>
      <c r="S403" s="176" t="s">
        <v>4603</v>
      </c>
      <c r="T403" s="94" t="s">
        <v>803</v>
      </c>
      <c r="U403" s="92" t="s">
        <v>156</v>
      </c>
      <c r="V403" s="128" t="s">
        <v>157</v>
      </c>
      <c r="W403" s="89">
        <v>1.0</v>
      </c>
      <c r="X403" s="87" t="s">
        <v>218</v>
      </c>
      <c r="Y403" s="117" t="s">
        <v>218</v>
      </c>
      <c r="Z403" s="155" t="s">
        <v>4429</v>
      </c>
      <c r="AA403" s="94" t="s">
        <v>4604</v>
      </c>
      <c r="AB403" s="94" t="s">
        <v>130</v>
      </c>
      <c r="AC403" s="130" t="s">
        <v>161</v>
      </c>
      <c r="AD403" s="94" t="s">
        <v>4595</v>
      </c>
      <c r="AE403" s="95" t="s">
        <v>163</v>
      </c>
      <c r="AF403" s="131" t="s">
        <v>164</v>
      </c>
      <c r="AG403" s="143">
        <v>752.0</v>
      </c>
      <c r="AH403" s="199">
        <v>2.3353664E7</v>
      </c>
      <c r="AI403" s="201">
        <v>44512.0</v>
      </c>
      <c r="AJ403" s="100">
        <v>63845.0</v>
      </c>
      <c r="AK403" s="212">
        <v>44551.0</v>
      </c>
      <c r="AL403" s="212">
        <v>44553.0</v>
      </c>
      <c r="AM403" s="101">
        <v>44561.0</v>
      </c>
      <c r="AN403" s="154">
        <v>0.0</v>
      </c>
      <c r="AO403" s="94">
        <v>9.0</v>
      </c>
      <c r="AP403" s="103">
        <v>9.0</v>
      </c>
      <c r="AQ403" s="94" t="s">
        <v>4596</v>
      </c>
      <c r="AR403" s="105">
        <v>881270.0</v>
      </c>
      <c r="AS403" s="105">
        <v>881270.0</v>
      </c>
      <c r="AT403" s="106">
        <v>1068.0</v>
      </c>
      <c r="AU403" s="105">
        <v>881270.0</v>
      </c>
      <c r="AV403" s="183">
        <v>44553.0</v>
      </c>
      <c r="AW403" s="108" t="s">
        <v>4605</v>
      </c>
      <c r="AX403" s="84"/>
      <c r="AY403" s="84"/>
      <c r="AZ403" s="84"/>
      <c r="BA403" s="84"/>
      <c r="BB403" s="84"/>
      <c r="BC403" s="84"/>
      <c r="BD403" s="84"/>
      <c r="BE403" s="84"/>
      <c r="BF403" s="84"/>
      <c r="BG403" s="84"/>
      <c r="BH403" s="84"/>
      <c r="BI403" s="84"/>
      <c r="BJ403" s="84"/>
      <c r="BK403" s="84"/>
      <c r="BL403" s="84"/>
      <c r="BM403" s="84"/>
      <c r="BN403" s="84"/>
      <c r="BO403" s="84"/>
      <c r="BP403" s="84"/>
      <c r="BQ403" s="84"/>
      <c r="BR403" s="84"/>
      <c r="BS403" s="84"/>
      <c r="BT403" s="84"/>
      <c r="BU403" s="217"/>
      <c r="BV403" s="217"/>
      <c r="BW403" s="217"/>
      <c r="BX403" s="217"/>
      <c r="BY403" s="217"/>
      <c r="BZ403" s="217"/>
      <c r="CA403" s="217"/>
      <c r="CB403" s="217"/>
      <c r="CC403" s="114" t="str">
        <f t="shared" si="50"/>
        <v>$ 881,270</v>
      </c>
      <c r="CD403" s="115" t="str">
        <f t="shared" si="49"/>
        <v>180</v>
      </c>
      <c r="CE403" s="84"/>
      <c r="CF403" s="101">
        <v>44561.0</v>
      </c>
      <c r="CG403" s="130" t="s">
        <v>136</v>
      </c>
      <c r="CH403" s="103" t="s">
        <v>4429</v>
      </c>
      <c r="CI403" s="118" t="s">
        <v>4433</v>
      </c>
      <c r="CJ403" s="84"/>
      <c r="CK403" s="84"/>
      <c r="CL403" s="101">
        <v>44552.0</v>
      </c>
      <c r="CM403" s="102">
        <v>44553.0</v>
      </c>
      <c r="CN403" s="119" t="s">
        <v>4606</v>
      </c>
      <c r="CO403" s="120" t="s">
        <v>4607</v>
      </c>
      <c r="CP403" s="121" t="s">
        <v>2321</v>
      </c>
      <c r="CQ403" s="84"/>
      <c r="CR403" s="84"/>
      <c r="CS403" s="84"/>
      <c r="CT403" s="84"/>
      <c r="CU403" s="84"/>
      <c r="CV403" s="84"/>
      <c r="CW403" s="84"/>
      <c r="CX403" s="84"/>
      <c r="CY403" s="123" t="s">
        <v>175</v>
      </c>
      <c r="CZ403" s="103" t="s">
        <v>143</v>
      </c>
      <c r="DA403" s="103" t="s">
        <v>205</v>
      </c>
      <c r="DB403" s="103"/>
      <c r="DC403" s="123" t="s">
        <v>441</v>
      </c>
      <c r="DD403" s="84"/>
      <c r="DE403" s="84"/>
      <c r="DF403" s="84"/>
      <c r="DG403" s="84"/>
      <c r="DH403" s="52"/>
      <c r="DI403" s="52"/>
      <c r="DJ403" s="52"/>
      <c r="DK403" s="52"/>
      <c r="DL403" s="52"/>
      <c r="DM403" s="52"/>
    </row>
    <row r="404" ht="25.5" customHeight="1">
      <c r="A404" s="191">
        <v>402.0</v>
      </c>
      <c r="B404" s="86" t="s">
        <v>4608</v>
      </c>
      <c r="C404" s="94" t="s">
        <v>4609</v>
      </c>
      <c r="D404" s="88" t="s">
        <v>4610</v>
      </c>
      <c r="E404" s="89" t="s">
        <v>2660</v>
      </c>
      <c r="F404" s="89" t="s">
        <v>2661</v>
      </c>
      <c r="G404" s="185">
        <v>9.01223835E8</v>
      </c>
      <c r="H404" s="185">
        <v>9.0</v>
      </c>
      <c r="I404" s="89" t="s">
        <v>120</v>
      </c>
      <c r="J404" s="89" t="s">
        <v>120</v>
      </c>
      <c r="K404" s="89" t="s">
        <v>120</v>
      </c>
      <c r="L404" s="89" t="s">
        <v>120</v>
      </c>
      <c r="M404" s="89" t="s">
        <v>120</v>
      </c>
      <c r="N404" s="89" t="s">
        <v>120</v>
      </c>
      <c r="O404" s="94" t="s">
        <v>4611</v>
      </c>
      <c r="P404" s="103"/>
      <c r="Q404" s="94">
        <v>3.108122779E9</v>
      </c>
      <c r="R404" s="176" t="s">
        <v>4612</v>
      </c>
      <c r="S404" s="89" t="s">
        <v>120</v>
      </c>
      <c r="T404" s="88" t="s">
        <v>120</v>
      </c>
      <c r="U404" s="88" t="s">
        <v>120</v>
      </c>
      <c r="V404" s="88" t="s">
        <v>120</v>
      </c>
      <c r="W404" s="89" t="s">
        <v>120</v>
      </c>
      <c r="X404" s="87" t="s">
        <v>120</v>
      </c>
      <c r="Y404" s="87" t="s">
        <v>120</v>
      </c>
      <c r="Z404" s="130" t="s">
        <v>2664</v>
      </c>
      <c r="AA404" s="94" t="s">
        <v>4608</v>
      </c>
      <c r="AB404" s="94" t="s">
        <v>3518</v>
      </c>
      <c r="AC404" s="130" t="s">
        <v>4474</v>
      </c>
      <c r="AD404" s="94" t="s">
        <v>4613</v>
      </c>
      <c r="AE404" s="229" t="s">
        <v>4614</v>
      </c>
      <c r="AF404" s="204" t="s">
        <v>287</v>
      </c>
      <c r="AG404" s="143">
        <v>748.0</v>
      </c>
      <c r="AH404" s="199">
        <v>2.5E7</v>
      </c>
      <c r="AI404" s="201">
        <v>44512.0</v>
      </c>
      <c r="AJ404" s="100">
        <v>64492.0</v>
      </c>
      <c r="AK404" s="212">
        <v>44553.0</v>
      </c>
      <c r="AL404" s="212" t="s">
        <v>441</v>
      </c>
      <c r="AM404" s="101">
        <v>44734.0</v>
      </c>
      <c r="AN404" s="154">
        <v>6.0</v>
      </c>
      <c r="AO404" s="94">
        <v>0.0</v>
      </c>
      <c r="AP404" s="103" t="str">
        <f t="shared" ref="AP404:AP426" si="51">AN404*30</f>
        <v>180</v>
      </c>
      <c r="AQ404" s="94" t="s">
        <v>4615</v>
      </c>
      <c r="AR404" s="105">
        <v>2.5E7</v>
      </c>
      <c r="AS404" s="105" t="s">
        <v>120</v>
      </c>
      <c r="AT404" s="106">
        <v>1120.0</v>
      </c>
      <c r="AU404" s="105">
        <v>2.5E7</v>
      </c>
      <c r="AV404" s="183">
        <v>44558.0</v>
      </c>
      <c r="AW404" s="212" t="s">
        <v>441</v>
      </c>
      <c r="AX404" s="84"/>
      <c r="AY404" s="84"/>
      <c r="AZ404" s="84"/>
      <c r="BA404" s="84"/>
      <c r="BB404" s="84"/>
      <c r="BC404" s="84"/>
      <c r="BD404" s="84"/>
      <c r="BE404" s="84"/>
      <c r="BF404" s="84"/>
      <c r="BG404" s="84"/>
      <c r="BH404" s="84"/>
      <c r="BI404" s="84"/>
      <c r="BJ404" s="84"/>
      <c r="BK404" s="84"/>
      <c r="BL404" s="84"/>
      <c r="BM404" s="84"/>
      <c r="BN404" s="84"/>
      <c r="BO404" s="84"/>
      <c r="BP404" s="84"/>
      <c r="BQ404" s="84"/>
      <c r="BR404" s="84"/>
      <c r="BS404" s="84"/>
      <c r="BT404" s="84"/>
      <c r="BU404" s="84"/>
      <c r="BV404" s="84"/>
      <c r="BW404" s="84"/>
      <c r="BX404" s="84"/>
      <c r="BY404" s="84"/>
      <c r="BZ404" s="84"/>
      <c r="CA404" s="84"/>
      <c r="CB404" s="84"/>
      <c r="CC404" s="114" t="str">
        <f t="shared" si="50"/>
        <v>$ 25,000,000</v>
      </c>
      <c r="CD404" s="115" t="str">
        <f t="shared" si="49"/>
        <v>180</v>
      </c>
      <c r="CE404" s="84"/>
      <c r="CF404" s="101">
        <v>44734.0</v>
      </c>
      <c r="CG404" s="130" t="s">
        <v>4267</v>
      </c>
      <c r="CH404" s="103" t="s">
        <v>441</v>
      </c>
      <c r="CI404" s="118" t="s">
        <v>441</v>
      </c>
      <c r="CJ404" s="84"/>
      <c r="CK404" s="84"/>
      <c r="CL404" s="101">
        <v>44558.0</v>
      </c>
      <c r="CM404" s="102" t="s">
        <v>120</v>
      </c>
      <c r="CN404" s="119" t="s">
        <v>4616</v>
      </c>
      <c r="CO404" s="120" t="s">
        <v>4617</v>
      </c>
      <c r="CP404" s="121" t="s">
        <v>736</v>
      </c>
      <c r="CQ404" s="84"/>
      <c r="CR404" s="84"/>
      <c r="CS404" s="84"/>
      <c r="CT404" s="84"/>
      <c r="CU404" s="84"/>
      <c r="CV404" s="84"/>
      <c r="CW404" s="84"/>
      <c r="CX404" s="84"/>
      <c r="CY404" s="123" t="s">
        <v>175</v>
      </c>
      <c r="CZ404" s="103" t="s">
        <v>143</v>
      </c>
      <c r="DA404" s="103" t="s">
        <v>205</v>
      </c>
      <c r="DB404" s="103" t="s">
        <v>145</v>
      </c>
      <c r="DC404" s="123" t="s">
        <v>441</v>
      </c>
      <c r="DD404" s="84"/>
      <c r="DE404" s="84"/>
      <c r="DF404" s="84"/>
      <c r="DG404" s="84"/>
      <c r="DH404" s="52"/>
      <c r="DI404" s="52"/>
      <c r="DJ404" s="52"/>
      <c r="DK404" s="52"/>
      <c r="DL404" s="52"/>
      <c r="DM404" s="52"/>
    </row>
    <row r="405" ht="25.5" customHeight="1">
      <c r="A405" s="191">
        <v>403.0</v>
      </c>
      <c r="B405" s="86" t="s">
        <v>4618</v>
      </c>
      <c r="C405" s="94" t="s">
        <v>4619</v>
      </c>
      <c r="D405" s="88" t="s">
        <v>4620</v>
      </c>
      <c r="E405" s="89" t="s">
        <v>123</v>
      </c>
      <c r="F405" s="89" t="s">
        <v>124</v>
      </c>
      <c r="G405" s="185">
        <v>5.1976458E7</v>
      </c>
      <c r="H405" s="185">
        <v>3.0</v>
      </c>
      <c r="I405" s="89" t="s">
        <v>120</v>
      </c>
      <c r="J405" s="89" t="s">
        <v>120</v>
      </c>
      <c r="K405" s="89" t="s">
        <v>120</v>
      </c>
      <c r="L405" s="89" t="s">
        <v>120</v>
      </c>
      <c r="M405" s="89" t="s">
        <v>120</v>
      </c>
      <c r="N405" s="89" t="s">
        <v>120</v>
      </c>
      <c r="O405" s="94" t="s">
        <v>4621</v>
      </c>
      <c r="P405" s="103"/>
      <c r="Q405" s="94">
        <v>5.1976458E7</v>
      </c>
      <c r="R405" s="176" t="s">
        <v>4622</v>
      </c>
      <c r="S405" s="89" t="s">
        <v>120</v>
      </c>
      <c r="T405" s="88" t="s">
        <v>120</v>
      </c>
      <c r="U405" s="88" t="s">
        <v>120</v>
      </c>
      <c r="V405" s="88" t="s">
        <v>120</v>
      </c>
      <c r="W405" s="89" t="s">
        <v>120</v>
      </c>
      <c r="X405" s="87" t="s">
        <v>120</v>
      </c>
      <c r="Y405" s="87" t="s">
        <v>120</v>
      </c>
      <c r="Z405" s="130" t="s">
        <v>2664</v>
      </c>
      <c r="AA405" s="94" t="s">
        <v>4618</v>
      </c>
      <c r="AB405" s="94" t="s">
        <v>4623</v>
      </c>
      <c r="AC405" s="130" t="s">
        <v>4624</v>
      </c>
      <c r="AD405" s="94" t="s">
        <v>4625</v>
      </c>
      <c r="AE405" s="229" t="s">
        <v>4626</v>
      </c>
      <c r="AF405" s="204" t="s">
        <v>618</v>
      </c>
      <c r="AG405" s="143">
        <v>732.0</v>
      </c>
      <c r="AH405" s="199">
        <v>6.44921E7</v>
      </c>
      <c r="AI405" s="201">
        <v>44508.0</v>
      </c>
      <c r="AJ405" s="100">
        <v>63565.0</v>
      </c>
      <c r="AK405" s="212">
        <v>44557.0</v>
      </c>
      <c r="AL405" s="212" t="s">
        <v>441</v>
      </c>
      <c r="AM405" s="101">
        <v>44746.0</v>
      </c>
      <c r="AN405" s="154">
        <v>6.0</v>
      </c>
      <c r="AO405" s="94">
        <v>0.0</v>
      </c>
      <c r="AP405" s="103" t="str">
        <f t="shared" si="51"/>
        <v>180</v>
      </c>
      <c r="AQ405" s="94" t="s">
        <v>4615</v>
      </c>
      <c r="AR405" s="105" t="s">
        <v>4627</v>
      </c>
      <c r="AS405" s="105" t="s">
        <v>120</v>
      </c>
      <c r="AT405" s="106">
        <v>1119.0</v>
      </c>
      <c r="AU405" s="105" t="s">
        <v>4627</v>
      </c>
      <c r="AV405" s="183">
        <v>44558.0</v>
      </c>
      <c r="AW405" s="212" t="s">
        <v>441</v>
      </c>
      <c r="AX405" s="84"/>
      <c r="AY405" s="84"/>
      <c r="AZ405" s="84"/>
      <c r="BA405" s="84"/>
      <c r="BB405" s="84"/>
      <c r="BC405" s="84"/>
      <c r="BD405" s="84"/>
      <c r="BE405" s="84"/>
      <c r="BF405" s="84"/>
      <c r="BG405" s="84"/>
      <c r="BH405" s="84"/>
      <c r="BI405" s="84"/>
      <c r="BJ405" s="84"/>
      <c r="BK405" s="84"/>
      <c r="BL405" s="84"/>
      <c r="BM405" s="84"/>
      <c r="BN405" s="84"/>
      <c r="BO405" s="84"/>
      <c r="BP405" s="84"/>
      <c r="BQ405" s="84"/>
      <c r="BR405" s="84"/>
      <c r="BS405" s="84"/>
      <c r="BT405" s="84"/>
      <c r="BU405" s="84"/>
      <c r="BV405" s="84"/>
      <c r="BW405" s="84"/>
      <c r="BX405" s="84"/>
      <c r="BY405" s="84"/>
      <c r="BZ405" s="84"/>
      <c r="CA405" s="84"/>
      <c r="CB405" s="84"/>
      <c r="CC405" s="114" t="str">
        <f t="shared" si="50"/>
        <v>#VALUE!</v>
      </c>
      <c r="CD405" s="115" t="str">
        <f t="shared" si="49"/>
        <v>90</v>
      </c>
      <c r="CE405" s="84"/>
      <c r="CF405" s="101">
        <v>44746.0</v>
      </c>
      <c r="CG405" s="130" t="s">
        <v>4267</v>
      </c>
      <c r="CH405" s="103" t="s">
        <v>441</v>
      </c>
      <c r="CI405" s="118" t="s">
        <v>441</v>
      </c>
      <c r="CJ405" s="84"/>
      <c r="CK405" s="84"/>
      <c r="CL405" s="101">
        <v>44553.0</v>
      </c>
      <c r="CM405" s="102" t="s">
        <v>120</v>
      </c>
      <c r="CN405" s="119" t="s">
        <v>4628</v>
      </c>
      <c r="CO405" s="120" t="s">
        <v>4629</v>
      </c>
      <c r="CP405" s="121" t="s">
        <v>4630</v>
      </c>
      <c r="CQ405" s="84"/>
      <c r="CR405" s="84"/>
      <c r="CS405" s="84"/>
      <c r="CT405" s="84"/>
      <c r="CU405" s="84"/>
      <c r="CV405" s="84"/>
      <c r="CW405" s="84"/>
      <c r="CX405" s="84"/>
      <c r="CY405" s="123" t="s">
        <v>4631</v>
      </c>
      <c r="CZ405" s="103" t="s">
        <v>143</v>
      </c>
      <c r="DA405" s="103" t="s">
        <v>205</v>
      </c>
      <c r="DB405" s="103" t="s">
        <v>145</v>
      </c>
      <c r="DC405" s="123" t="s">
        <v>441</v>
      </c>
      <c r="DD405" s="84"/>
      <c r="DE405" s="84"/>
      <c r="DF405" s="84"/>
      <c r="DG405" s="84"/>
      <c r="DH405" s="52"/>
      <c r="DI405" s="52"/>
      <c r="DJ405" s="52"/>
      <c r="DK405" s="52"/>
      <c r="DL405" s="52"/>
      <c r="DM405" s="52"/>
    </row>
    <row r="406" ht="25.5" customHeight="1">
      <c r="A406" s="191">
        <v>404.0</v>
      </c>
      <c r="B406" s="86" t="s">
        <v>4632</v>
      </c>
      <c r="C406" s="94" t="s">
        <v>4633</v>
      </c>
      <c r="D406" s="88" t="s">
        <v>4634</v>
      </c>
      <c r="E406" s="89" t="s">
        <v>123</v>
      </c>
      <c r="F406" s="89" t="s">
        <v>124</v>
      </c>
      <c r="G406" s="185">
        <v>7.9867234E7</v>
      </c>
      <c r="H406" s="185">
        <v>5.0</v>
      </c>
      <c r="I406" s="89" t="s">
        <v>120</v>
      </c>
      <c r="J406" s="89" t="s">
        <v>120</v>
      </c>
      <c r="K406" s="89" t="s">
        <v>120</v>
      </c>
      <c r="L406" s="89" t="s">
        <v>120</v>
      </c>
      <c r="M406" s="89" t="s">
        <v>120</v>
      </c>
      <c r="N406" s="89" t="s">
        <v>120</v>
      </c>
      <c r="O406" s="94" t="s">
        <v>4635</v>
      </c>
      <c r="P406" s="103"/>
      <c r="Q406" s="94">
        <v>6960485.0</v>
      </c>
      <c r="R406" s="176" t="s">
        <v>4636</v>
      </c>
      <c r="S406" s="89" t="s">
        <v>120</v>
      </c>
      <c r="T406" s="88" t="s">
        <v>120</v>
      </c>
      <c r="U406" s="88" t="s">
        <v>120</v>
      </c>
      <c r="V406" s="88" t="s">
        <v>120</v>
      </c>
      <c r="W406" s="89" t="s">
        <v>120</v>
      </c>
      <c r="X406" s="87" t="s">
        <v>120</v>
      </c>
      <c r="Y406" s="87" t="s">
        <v>120</v>
      </c>
      <c r="Z406" s="130" t="s">
        <v>2664</v>
      </c>
      <c r="AA406" s="94" t="s">
        <v>4632</v>
      </c>
      <c r="AB406" s="94" t="s">
        <v>3314</v>
      </c>
      <c r="AC406" s="130" t="s">
        <v>161</v>
      </c>
      <c r="AD406" s="94" t="s">
        <v>4637</v>
      </c>
      <c r="AE406" s="229" t="s">
        <v>4638</v>
      </c>
      <c r="AF406" s="204" t="s">
        <v>4639</v>
      </c>
      <c r="AG406" s="143">
        <v>761.0</v>
      </c>
      <c r="AH406" s="199">
        <v>2.1307E8</v>
      </c>
      <c r="AI406" s="201">
        <v>44525.0</v>
      </c>
      <c r="AJ406" s="100">
        <v>64806.0</v>
      </c>
      <c r="AK406" s="212">
        <v>44557.0</v>
      </c>
      <c r="AL406" s="212" t="s">
        <v>441</v>
      </c>
      <c r="AM406" s="101">
        <v>44651.0</v>
      </c>
      <c r="AN406" s="154">
        <v>3.0</v>
      </c>
      <c r="AO406" s="94">
        <v>0.0</v>
      </c>
      <c r="AP406" s="103" t="str">
        <f t="shared" si="51"/>
        <v>90</v>
      </c>
      <c r="AQ406" s="94" t="s">
        <v>3812</v>
      </c>
      <c r="AR406" s="105">
        <v>2.10495569E8</v>
      </c>
      <c r="AS406" s="105" t="s">
        <v>120</v>
      </c>
      <c r="AT406" s="106">
        <v>1134.0</v>
      </c>
      <c r="AU406" s="105">
        <v>2.10495569E8</v>
      </c>
      <c r="AV406" s="183">
        <v>44559.0</v>
      </c>
      <c r="AW406" s="212" t="s">
        <v>441</v>
      </c>
      <c r="AX406" s="84"/>
      <c r="AY406" s="84"/>
      <c r="AZ406" s="84"/>
      <c r="BA406" s="84"/>
      <c r="BB406" s="84"/>
      <c r="BC406" s="84"/>
      <c r="BD406" s="84"/>
      <c r="BE406" s="84"/>
      <c r="BF406" s="84"/>
      <c r="BG406" s="84"/>
      <c r="BH406" s="84"/>
      <c r="BI406" s="84"/>
      <c r="BJ406" s="84"/>
      <c r="BK406" s="84"/>
      <c r="BL406" s="84"/>
      <c r="BM406" s="84"/>
      <c r="BN406" s="84"/>
      <c r="BO406" s="84"/>
      <c r="BP406" s="84"/>
      <c r="BQ406" s="84"/>
      <c r="BR406" s="84"/>
      <c r="BS406" s="84"/>
      <c r="BT406" s="84"/>
      <c r="BU406" s="84"/>
      <c r="BV406" s="84"/>
      <c r="BW406" s="84"/>
      <c r="BX406" s="84"/>
      <c r="BY406" s="84"/>
      <c r="BZ406" s="84"/>
      <c r="CA406" s="84"/>
      <c r="CB406" s="84"/>
      <c r="CC406" s="114" t="str">
        <f t="shared" si="50"/>
        <v>$ 210,495,569</v>
      </c>
      <c r="CD406" s="115" t="str">
        <f t="shared" si="49"/>
        <v>180</v>
      </c>
      <c r="CE406" s="84"/>
      <c r="CF406" s="101">
        <v>44651.0</v>
      </c>
      <c r="CG406" s="130" t="s">
        <v>4267</v>
      </c>
      <c r="CH406" s="103" t="s">
        <v>441</v>
      </c>
      <c r="CI406" s="118" t="s">
        <v>441</v>
      </c>
      <c r="CJ406" s="84"/>
      <c r="CK406" s="84"/>
      <c r="CL406" s="101">
        <v>44553.0</v>
      </c>
      <c r="CM406" s="102" t="s">
        <v>120</v>
      </c>
      <c r="CN406" s="119" t="s">
        <v>4640</v>
      </c>
      <c r="CO406" s="120" t="s">
        <v>4641</v>
      </c>
      <c r="CP406" s="121" t="s">
        <v>1115</v>
      </c>
      <c r="CQ406" s="84"/>
      <c r="CR406" s="84"/>
      <c r="CS406" s="84"/>
      <c r="CT406" s="84"/>
      <c r="CU406" s="84"/>
      <c r="CV406" s="84"/>
      <c r="CW406" s="84"/>
      <c r="CX406" s="84"/>
      <c r="CY406" s="123" t="s">
        <v>175</v>
      </c>
      <c r="CZ406" s="103" t="s">
        <v>143</v>
      </c>
      <c r="DA406" s="103" t="s">
        <v>205</v>
      </c>
      <c r="DB406" s="103" t="s">
        <v>145</v>
      </c>
      <c r="DC406" s="123" t="s">
        <v>441</v>
      </c>
      <c r="DD406" s="84"/>
      <c r="DE406" s="84"/>
      <c r="DF406" s="84"/>
      <c r="DG406" s="84"/>
      <c r="DH406" s="52"/>
      <c r="DI406" s="52"/>
      <c r="DJ406" s="52"/>
      <c r="DK406" s="52"/>
      <c r="DL406" s="52"/>
      <c r="DM406" s="52"/>
    </row>
    <row r="407" ht="25.5" customHeight="1">
      <c r="A407" s="191">
        <v>405.0</v>
      </c>
      <c r="B407" s="86" t="s">
        <v>4642</v>
      </c>
      <c r="C407" s="94" t="s">
        <v>4643</v>
      </c>
      <c r="D407" s="88" t="s">
        <v>4644</v>
      </c>
      <c r="E407" s="89" t="s">
        <v>2660</v>
      </c>
      <c r="F407" s="89" t="s">
        <v>2661</v>
      </c>
      <c r="G407" s="89">
        <v>8.99999061E8</v>
      </c>
      <c r="H407" s="185">
        <v>9.0</v>
      </c>
      <c r="I407" s="89" t="s">
        <v>120</v>
      </c>
      <c r="J407" s="89" t="s">
        <v>120</v>
      </c>
      <c r="K407" s="89" t="s">
        <v>120</v>
      </c>
      <c r="L407" s="89" t="s">
        <v>120</v>
      </c>
      <c r="M407" s="89" t="s">
        <v>120</v>
      </c>
      <c r="N407" s="89" t="s">
        <v>120</v>
      </c>
      <c r="O407" s="94" t="s">
        <v>4645</v>
      </c>
      <c r="P407" s="103" t="s">
        <v>628</v>
      </c>
      <c r="Q407" s="94">
        <v>6583769.0</v>
      </c>
      <c r="R407" s="176" t="s">
        <v>4646</v>
      </c>
      <c r="S407" s="89" t="s">
        <v>120</v>
      </c>
      <c r="T407" s="88" t="s">
        <v>120</v>
      </c>
      <c r="U407" s="88" t="s">
        <v>120</v>
      </c>
      <c r="V407" s="88" t="s">
        <v>120</v>
      </c>
      <c r="W407" s="89" t="s">
        <v>120</v>
      </c>
      <c r="X407" s="87" t="s">
        <v>120</v>
      </c>
      <c r="Y407" s="87" t="s">
        <v>120</v>
      </c>
      <c r="Z407" s="130" t="s">
        <v>2664</v>
      </c>
      <c r="AA407" s="94" t="s">
        <v>4642</v>
      </c>
      <c r="AB407" s="94" t="s">
        <v>3608</v>
      </c>
      <c r="AC407" s="130" t="s">
        <v>161</v>
      </c>
      <c r="AD407" s="94" t="s">
        <v>4647</v>
      </c>
      <c r="AE407" s="229" t="s">
        <v>4648</v>
      </c>
      <c r="AF407" s="204" t="s">
        <v>164</v>
      </c>
      <c r="AG407" s="143">
        <v>713.0</v>
      </c>
      <c r="AH407" s="199">
        <v>5.0E7</v>
      </c>
      <c r="AI407" s="201">
        <v>44502.0</v>
      </c>
      <c r="AJ407" s="100">
        <v>63891.0</v>
      </c>
      <c r="AK407" s="212" t="s">
        <v>4649</v>
      </c>
      <c r="AL407" s="212" t="s">
        <v>441</v>
      </c>
      <c r="AM407" s="101">
        <v>44718.0</v>
      </c>
      <c r="AN407" s="154">
        <v>6.0</v>
      </c>
      <c r="AO407" s="94">
        <v>0.0</v>
      </c>
      <c r="AP407" s="103" t="str">
        <f t="shared" si="51"/>
        <v>180</v>
      </c>
      <c r="AQ407" s="94" t="s">
        <v>4615</v>
      </c>
      <c r="AR407" s="105">
        <v>5.0E7</v>
      </c>
      <c r="AS407" s="105" t="s">
        <v>120</v>
      </c>
      <c r="AT407" s="106">
        <v>1132.0</v>
      </c>
      <c r="AU407" s="105">
        <v>5.0E7</v>
      </c>
      <c r="AV407" s="183">
        <v>44559.0</v>
      </c>
      <c r="AW407" s="212" t="s">
        <v>4650</v>
      </c>
      <c r="AX407" s="84"/>
      <c r="AY407" s="84"/>
      <c r="AZ407" s="84"/>
      <c r="BA407" s="84"/>
      <c r="BB407" s="84"/>
      <c r="BC407" s="84"/>
      <c r="BD407" s="84"/>
      <c r="BE407" s="84"/>
      <c r="BF407" s="84"/>
      <c r="BG407" s="84"/>
      <c r="BH407" s="84"/>
      <c r="BI407" s="84"/>
      <c r="BJ407" s="84"/>
      <c r="BK407" s="84"/>
      <c r="BL407" s="84"/>
      <c r="BM407" s="84"/>
      <c r="BN407" s="84"/>
      <c r="BO407" s="84"/>
      <c r="BP407" s="84"/>
      <c r="BQ407" s="84"/>
      <c r="BR407" s="84"/>
      <c r="BS407" s="84"/>
      <c r="BT407" s="84"/>
      <c r="BU407" s="84"/>
      <c r="BV407" s="84"/>
      <c r="BW407" s="84"/>
      <c r="BX407" s="84"/>
      <c r="BY407" s="84"/>
      <c r="BZ407" s="84"/>
      <c r="CA407" s="84"/>
      <c r="CB407" s="84"/>
      <c r="CC407" s="114" t="str">
        <f t="shared" si="50"/>
        <v>$ 50,000,000</v>
      </c>
      <c r="CD407" s="115" t="str">
        <f t="shared" si="49"/>
        <v>240</v>
      </c>
      <c r="CE407" s="84"/>
      <c r="CF407" s="101">
        <v>44718.0</v>
      </c>
      <c r="CG407" s="130" t="s">
        <v>4267</v>
      </c>
      <c r="CH407" s="103" t="s">
        <v>441</v>
      </c>
      <c r="CI407" s="118" t="s">
        <v>441</v>
      </c>
      <c r="CJ407" s="84"/>
      <c r="CK407" s="84"/>
      <c r="CL407" s="101">
        <v>44554.0</v>
      </c>
      <c r="CM407" s="102" t="s">
        <v>120</v>
      </c>
      <c r="CN407" s="119" t="s">
        <v>4651</v>
      </c>
      <c r="CO407" s="120" t="s">
        <v>4652</v>
      </c>
      <c r="CP407" s="121" t="s">
        <v>420</v>
      </c>
      <c r="CQ407" s="84"/>
      <c r="CR407" s="84"/>
      <c r="CS407" s="84"/>
      <c r="CT407" s="84"/>
      <c r="CU407" s="84"/>
      <c r="CV407" s="84"/>
      <c r="CW407" s="84"/>
      <c r="CX407" s="84"/>
      <c r="CY407" s="123" t="s">
        <v>4631</v>
      </c>
      <c r="CZ407" s="103" t="s">
        <v>143</v>
      </c>
      <c r="DA407" s="103" t="s">
        <v>205</v>
      </c>
      <c r="DB407" s="103" t="s">
        <v>145</v>
      </c>
      <c r="DC407" s="123" t="s">
        <v>441</v>
      </c>
      <c r="DD407" s="84"/>
      <c r="DE407" s="84"/>
      <c r="DF407" s="84"/>
      <c r="DG407" s="84"/>
      <c r="DH407" s="52"/>
      <c r="DI407" s="52"/>
      <c r="DJ407" s="52"/>
      <c r="DK407" s="52"/>
      <c r="DL407" s="52"/>
      <c r="DM407" s="52"/>
    </row>
    <row r="408" ht="25.5" customHeight="1">
      <c r="A408" s="191">
        <v>406.0</v>
      </c>
      <c r="B408" s="86" t="s">
        <v>4653</v>
      </c>
      <c r="C408" s="94" t="s">
        <v>4654</v>
      </c>
      <c r="D408" s="88" t="s">
        <v>4655</v>
      </c>
      <c r="E408" s="89" t="s">
        <v>2660</v>
      </c>
      <c r="F408" s="89" t="s">
        <v>2661</v>
      </c>
      <c r="G408" s="89">
        <v>8.30029017E8</v>
      </c>
      <c r="H408" s="185">
        <v>2.0</v>
      </c>
      <c r="I408" s="89" t="s">
        <v>120</v>
      </c>
      <c r="J408" s="89" t="s">
        <v>120</v>
      </c>
      <c r="K408" s="89" t="s">
        <v>120</v>
      </c>
      <c r="L408" s="89" t="s">
        <v>120</v>
      </c>
      <c r="M408" s="89" t="s">
        <v>120</v>
      </c>
      <c r="N408" s="89" t="s">
        <v>120</v>
      </c>
      <c r="O408" s="94" t="s">
        <v>4656</v>
      </c>
      <c r="P408" s="103"/>
      <c r="Q408" s="94">
        <v>2572887.0</v>
      </c>
      <c r="R408" s="176" t="s">
        <v>4657</v>
      </c>
      <c r="S408" s="89" t="s">
        <v>120</v>
      </c>
      <c r="T408" s="88" t="s">
        <v>120</v>
      </c>
      <c r="U408" s="88" t="s">
        <v>120</v>
      </c>
      <c r="V408" s="88" t="s">
        <v>120</v>
      </c>
      <c r="W408" s="89" t="s">
        <v>120</v>
      </c>
      <c r="X408" s="87" t="s">
        <v>120</v>
      </c>
      <c r="Y408" s="87" t="s">
        <v>120</v>
      </c>
      <c r="Z408" s="130" t="s">
        <v>2664</v>
      </c>
      <c r="AA408" s="94" t="s">
        <v>4653</v>
      </c>
      <c r="AB408" s="94" t="s">
        <v>3608</v>
      </c>
      <c r="AC408" s="130" t="s">
        <v>4450</v>
      </c>
      <c r="AD408" s="94" t="s">
        <v>4658</v>
      </c>
      <c r="AE408" s="231" t="s">
        <v>4659</v>
      </c>
      <c r="AF408" s="204" t="s">
        <v>4660</v>
      </c>
      <c r="AG408" s="143">
        <v>746.0</v>
      </c>
      <c r="AH408" s="199">
        <v>2.240005E9</v>
      </c>
      <c r="AI408" s="201">
        <v>44511.0</v>
      </c>
      <c r="AJ408" s="100">
        <v>64141.0</v>
      </c>
      <c r="AK408" s="212">
        <v>44557.0</v>
      </c>
      <c r="AL408" s="212" t="s">
        <v>441</v>
      </c>
      <c r="AM408" s="101">
        <v>44803.0</v>
      </c>
      <c r="AN408" s="154">
        <v>8.0</v>
      </c>
      <c r="AO408" s="94">
        <v>0.0</v>
      </c>
      <c r="AP408" s="103" t="str">
        <f t="shared" si="51"/>
        <v>240</v>
      </c>
      <c r="AQ408" s="94" t="s">
        <v>3392</v>
      </c>
      <c r="AR408" s="105">
        <v>2.240005E9</v>
      </c>
      <c r="AS408" s="105" t="s">
        <v>120</v>
      </c>
      <c r="AT408" s="106">
        <v>1145.0</v>
      </c>
      <c r="AU408" s="105">
        <v>2.240005E9</v>
      </c>
      <c r="AV408" s="183">
        <v>44560.0</v>
      </c>
      <c r="AW408" s="212" t="s">
        <v>441</v>
      </c>
      <c r="AX408" s="84"/>
      <c r="AY408" s="84"/>
      <c r="AZ408" s="84"/>
      <c r="BA408" s="84"/>
      <c r="BB408" s="84"/>
      <c r="BC408" s="84"/>
      <c r="BD408" s="84"/>
      <c r="BE408" s="84"/>
      <c r="BF408" s="84"/>
      <c r="BG408" s="84"/>
      <c r="BH408" s="84"/>
      <c r="BI408" s="84"/>
      <c r="BJ408" s="84"/>
      <c r="BK408" s="84"/>
      <c r="BL408" s="84"/>
      <c r="BM408" s="84"/>
      <c r="BN408" s="84"/>
      <c r="BO408" s="84"/>
      <c r="BP408" s="84"/>
      <c r="BQ408" s="84"/>
      <c r="BR408" s="84"/>
      <c r="BS408" s="84"/>
      <c r="BT408" s="84"/>
      <c r="BU408" s="84"/>
      <c r="BV408" s="84"/>
      <c r="BW408" s="84"/>
      <c r="BX408" s="84"/>
      <c r="BY408" s="84"/>
      <c r="BZ408" s="84"/>
      <c r="CA408" s="84"/>
      <c r="CB408" s="84"/>
      <c r="CC408" s="114" t="str">
        <f t="shared" si="50"/>
        <v>$ 2,240,005,000</v>
      </c>
      <c r="CD408" s="115" t="str">
        <f t="shared" si="49"/>
        <v>120</v>
      </c>
      <c r="CE408" s="84"/>
      <c r="CF408" s="101">
        <v>44803.0</v>
      </c>
      <c r="CG408" s="130" t="s">
        <v>4267</v>
      </c>
      <c r="CH408" s="103" t="s">
        <v>441</v>
      </c>
      <c r="CI408" s="118" t="s">
        <v>441</v>
      </c>
      <c r="CJ408" s="84"/>
      <c r="CK408" s="84"/>
      <c r="CL408" s="101">
        <v>44547.0</v>
      </c>
      <c r="CM408" s="102" t="s">
        <v>120</v>
      </c>
      <c r="CN408" s="119" t="s">
        <v>4661</v>
      </c>
      <c r="CO408" s="120" t="s">
        <v>4662</v>
      </c>
      <c r="CP408" s="121" t="s">
        <v>736</v>
      </c>
      <c r="CQ408" s="84"/>
      <c r="CR408" s="84"/>
      <c r="CS408" s="84"/>
      <c r="CT408" s="84"/>
      <c r="CU408" s="84"/>
      <c r="CV408" s="84"/>
      <c r="CW408" s="84"/>
      <c r="CX408" s="84"/>
      <c r="CY408" s="123" t="s">
        <v>175</v>
      </c>
      <c r="CZ408" s="103" t="s">
        <v>143</v>
      </c>
      <c r="DA408" s="103" t="s">
        <v>205</v>
      </c>
      <c r="DB408" s="103" t="s">
        <v>145</v>
      </c>
      <c r="DC408" s="123" t="s">
        <v>441</v>
      </c>
      <c r="DD408" s="84"/>
      <c r="DE408" s="84"/>
      <c r="DF408" s="84"/>
      <c r="DG408" s="84"/>
      <c r="DH408" s="52"/>
      <c r="DI408" s="52"/>
      <c r="DJ408" s="52"/>
      <c r="DK408" s="52"/>
      <c r="DL408" s="52"/>
      <c r="DM408" s="52"/>
    </row>
    <row r="409" ht="25.5" customHeight="1">
      <c r="A409" s="191">
        <v>407.0</v>
      </c>
      <c r="B409" s="86" t="s">
        <v>4663</v>
      </c>
      <c r="C409" s="94" t="s">
        <v>4664</v>
      </c>
      <c r="D409" s="88" t="s">
        <v>4665</v>
      </c>
      <c r="E409" s="89" t="s">
        <v>2660</v>
      </c>
      <c r="F409" s="89" t="s">
        <v>2661</v>
      </c>
      <c r="G409" s="89">
        <v>9.00694164E8</v>
      </c>
      <c r="H409" s="185">
        <v>1.0</v>
      </c>
      <c r="I409" s="89" t="s">
        <v>120</v>
      </c>
      <c r="J409" s="89" t="s">
        <v>120</v>
      </c>
      <c r="K409" s="89" t="s">
        <v>120</v>
      </c>
      <c r="L409" s="89" t="s">
        <v>120</v>
      </c>
      <c r="M409" s="89" t="s">
        <v>120</v>
      </c>
      <c r="N409" s="89" t="s">
        <v>120</v>
      </c>
      <c r="O409" s="94" t="s">
        <v>4666</v>
      </c>
      <c r="P409" s="103" t="s">
        <v>4667</v>
      </c>
      <c r="Q409" s="94">
        <v>3842963.0</v>
      </c>
      <c r="R409" s="176" t="s">
        <v>4668</v>
      </c>
      <c r="S409" s="89" t="s">
        <v>120</v>
      </c>
      <c r="T409" s="88" t="s">
        <v>120</v>
      </c>
      <c r="U409" s="88" t="s">
        <v>120</v>
      </c>
      <c r="V409" s="88" t="s">
        <v>120</v>
      </c>
      <c r="W409" s="89" t="s">
        <v>120</v>
      </c>
      <c r="X409" s="87" t="s">
        <v>120</v>
      </c>
      <c r="Y409" s="87" t="s">
        <v>120</v>
      </c>
      <c r="Z409" s="130" t="s">
        <v>2664</v>
      </c>
      <c r="AA409" s="94" t="s">
        <v>4663</v>
      </c>
      <c r="AB409" s="94" t="s">
        <v>4473</v>
      </c>
      <c r="AC409" s="130" t="s">
        <v>161</v>
      </c>
      <c r="AD409" s="94" t="s">
        <v>4669</v>
      </c>
      <c r="AE409" s="229" t="s">
        <v>4670</v>
      </c>
      <c r="AF409" s="204" t="s">
        <v>1519</v>
      </c>
      <c r="AG409" s="143">
        <v>723.0</v>
      </c>
      <c r="AH409" s="199">
        <v>5.99937252E8</v>
      </c>
      <c r="AI409" s="201">
        <v>44505.0</v>
      </c>
      <c r="AJ409" s="100">
        <v>63951.0</v>
      </c>
      <c r="AK409" s="212">
        <v>44559.0</v>
      </c>
      <c r="AL409" s="212" t="s">
        <v>441</v>
      </c>
      <c r="AM409" s="101" t="s">
        <v>4671</v>
      </c>
      <c r="AN409" s="154">
        <v>4.0</v>
      </c>
      <c r="AO409" s="94">
        <v>0.0</v>
      </c>
      <c r="AP409" s="103" t="str">
        <f t="shared" si="51"/>
        <v>120</v>
      </c>
      <c r="AQ409" s="94" t="s">
        <v>3580</v>
      </c>
      <c r="AR409" s="105">
        <v>5.88513408E8</v>
      </c>
      <c r="AS409" s="105" t="s">
        <v>120</v>
      </c>
      <c r="AT409" s="106">
        <v>1127.0</v>
      </c>
      <c r="AU409" s="105">
        <v>5.88513408E8</v>
      </c>
      <c r="AV409" s="183">
        <v>44559.0</v>
      </c>
      <c r="AW409" s="212" t="s">
        <v>441</v>
      </c>
      <c r="AX409" s="84"/>
      <c r="AY409" s="84"/>
      <c r="AZ409" s="84"/>
      <c r="BA409" s="84"/>
      <c r="BB409" s="84"/>
      <c r="BC409" s="84"/>
      <c r="BD409" s="84"/>
      <c r="BE409" s="84"/>
      <c r="BF409" s="84"/>
      <c r="BG409" s="84"/>
      <c r="BH409" s="84"/>
      <c r="BI409" s="84"/>
      <c r="BJ409" s="84"/>
      <c r="BK409" s="84"/>
      <c r="BL409" s="84"/>
      <c r="BM409" s="84"/>
      <c r="BN409" s="84"/>
      <c r="BO409" s="84"/>
      <c r="BP409" s="84"/>
      <c r="BQ409" s="84"/>
      <c r="BR409" s="84"/>
      <c r="BS409" s="84"/>
      <c r="BT409" s="84"/>
      <c r="BU409" s="84"/>
      <c r="BV409" s="84"/>
      <c r="BW409" s="84"/>
      <c r="BX409" s="84"/>
      <c r="BY409" s="84"/>
      <c r="BZ409" s="84"/>
      <c r="CA409" s="84"/>
      <c r="CB409" s="84"/>
      <c r="CC409" s="114" t="str">
        <f t="shared" si="50"/>
        <v>$ 588,513,408</v>
      </c>
      <c r="CD409" s="115" t="str">
        <f t="shared" si="49"/>
        <v>180</v>
      </c>
      <c r="CE409" s="84"/>
      <c r="CF409" s="101" t="s">
        <v>4671</v>
      </c>
      <c r="CG409" s="130" t="s">
        <v>4267</v>
      </c>
      <c r="CH409" s="103" t="s">
        <v>441</v>
      </c>
      <c r="CI409" s="118" t="s">
        <v>441</v>
      </c>
      <c r="CJ409" s="84"/>
      <c r="CK409" s="84"/>
      <c r="CL409" s="101">
        <v>44559.0</v>
      </c>
      <c r="CM409" s="102" t="s">
        <v>120</v>
      </c>
      <c r="CN409" s="119" t="s">
        <v>4672</v>
      </c>
      <c r="CO409" s="120" t="s">
        <v>4673</v>
      </c>
      <c r="CP409" s="121" t="s">
        <v>736</v>
      </c>
      <c r="CQ409" s="84"/>
      <c r="CR409" s="84"/>
      <c r="CS409" s="84"/>
      <c r="CT409" s="84"/>
      <c r="CU409" s="84"/>
      <c r="CV409" s="84"/>
      <c r="CW409" s="84"/>
      <c r="CX409" s="84"/>
      <c r="CY409" s="123" t="s">
        <v>175</v>
      </c>
      <c r="CZ409" s="103" t="s">
        <v>143</v>
      </c>
      <c r="DA409" s="103" t="s">
        <v>205</v>
      </c>
      <c r="DB409" s="103" t="s">
        <v>145</v>
      </c>
      <c r="DC409" s="123" t="s">
        <v>441</v>
      </c>
      <c r="DD409" s="84"/>
      <c r="DE409" s="84"/>
      <c r="DF409" s="84"/>
      <c r="DG409" s="84"/>
      <c r="DH409" s="52"/>
      <c r="DI409" s="52"/>
      <c r="DJ409" s="52"/>
      <c r="DK409" s="52"/>
      <c r="DL409" s="52"/>
      <c r="DM409" s="52"/>
    </row>
    <row r="410" ht="25.5" customHeight="1">
      <c r="A410" s="191">
        <v>408.0</v>
      </c>
      <c r="B410" s="86" t="s">
        <v>4674</v>
      </c>
      <c r="C410" s="94" t="s">
        <v>4675</v>
      </c>
      <c r="D410" s="88" t="s">
        <v>4676</v>
      </c>
      <c r="E410" s="89" t="s">
        <v>2660</v>
      </c>
      <c r="F410" s="89" t="s">
        <v>2661</v>
      </c>
      <c r="G410" s="185">
        <v>9.01052617E8</v>
      </c>
      <c r="H410" s="185">
        <v>5.0</v>
      </c>
      <c r="I410" s="89" t="s">
        <v>120</v>
      </c>
      <c r="J410" s="89" t="s">
        <v>120</v>
      </c>
      <c r="K410" s="89" t="s">
        <v>120</v>
      </c>
      <c r="L410" s="89" t="s">
        <v>120</v>
      </c>
      <c r="M410" s="89" t="s">
        <v>120</v>
      </c>
      <c r="N410" s="89" t="s">
        <v>120</v>
      </c>
      <c r="O410" s="94" t="s">
        <v>4677</v>
      </c>
      <c r="P410" s="103" t="s">
        <v>593</v>
      </c>
      <c r="Q410" s="94">
        <v>3.105661846E9</v>
      </c>
      <c r="R410" s="176" t="s">
        <v>4678</v>
      </c>
      <c r="S410" s="89" t="s">
        <v>120</v>
      </c>
      <c r="T410" s="88" t="s">
        <v>120</v>
      </c>
      <c r="U410" s="88" t="s">
        <v>120</v>
      </c>
      <c r="V410" s="88" t="s">
        <v>120</v>
      </c>
      <c r="W410" s="89" t="s">
        <v>120</v>
      </c>
      <c r="X410" s="87" t="s">
        <v>120</v>
      </c>
      <c r="Y410" s="87" t="s">
        <v>120</v>
      </c>
      <c r="Z410" s="130" t="s">
        <v>2664</v>
      </c>
      <c r="AA410" s="94" t="s">
        <v>4674</v>
      </c>
      <c r="AB410" s="94" t="s">
        <v>4623</v>
      </c>
      <c r="AC410" s="130" t="s">
        <v>4624</v>
      </c>
      <c r="AD410" s="94" t="s">
        <v>4679</v>
      </c>
      <c r="AE410" s="229" t="s">
        <v>4680</v>
      </c>
      <c r="AF410" s="204" t="s">
        <v>4681</v>
      </c>
      <c r="AG410" s="143">
        <v>770.0</v>
      </c>
      <c r="AH410" s="199">
        <v>9.9317E7</v>
      </c>
      <c r="AI410" s="201">
        <v>44525.0</v>
      </c>
      <c r="AJ410" s="100">
        <v>64582.0</v>
      </c>
      <c r="AK410" s="212">
        <v>44557.0</v>
      </c>
      <c r="AL410" s="212" t="s">
        <v>441</v>
      </c>
      <c r="AM410" s="101">
        <v>44735.0</v>
      </c>
      <c r="AN410" s="154">
        <v>6.0</v>
      </c>
      <c r="AO410" s="94">
        <v>0.0</v>
      </c>
      <c r="AP410" s="103" t="str">
        <f t="shared" si="51"/>
        <v>180</v>
      </c>
      <c r="AQ410" s="94" t="s">
        <v>4615</v>
      </c>
      <c r="AR410" s="105">
        <v>9.9317E7</v>
      </c>
      <c r="AS410" s="105" t="s">
        <v>120</v>
      </c>
      <c r="AT410" s="106">
        <v>1128.0</v>
      </c>
      <c r="AU410" s="105">
        <v>9.9317E7</v>
      </c>
      <c r="AV410" s="183">
        <v>44559.0</v>
      </c>
      <c r="AW410" s="212" t="s">
        <v>441</v>
      </c>
      <c r="AX410" s="84"/>
      <c r="AY410" s="84"/>
      <c r="AZ410" s="84"/>
      <c r="BA410" s="84"/>
      <c r="BB410" s="84"/>
      <c r="BC410" s="84"/>
      <c r="BD410" s="84"/>
      <c r="BE410" s="84"/>
      <c r="BF410" s="84"/>
      <c r="BG410" s="84"/>
      <c r="BH410" s="84"/>
      <c r="BI410" s="84"/>
      <c r="BJ410" s="84"/>
      <c r="BK410" s="84"/>
      <c r="BL410" s="84"/>
      <c r="BM410" s="84"/>
      <c r="BN410" s="84"/>
      <c r="BO410" s="84"/>
      <c r="BP410" s="84"/>
      <c r="BQ410" s="84"/>
      <c r="BR410" s="84"/>
      <c r="BS410" s="84"/>
      <c r="BT410" s="84"/>
      <c r="BU410" s="84"/>
      <c r="BV410" s="84"/>
      <c r="BW410" s="84"/>
      <c r="BX410" s="84"/>
      <c r="BY410" s="84"/>
      <c r="BZ410" s="84"/>
      <c r="CA410" s="84"/>
      <c r="CB410" s="84"/>
      <c r="CC410" s="114" t="str">
        <f t="shared" si="50"/>
        <v>$ 99,317,000</v>
      </c>
      <c r="CD410" s="115" t="str">
        <f t="shared" si="49"/>
        <v>180</v>
      </c>
      <c r="CE410" s="84"/>
      <c r="CF410" s="101">
        <v>44735.0</v>
      </c>
      <c r="CG410" s="130" t="s">
        <v>4267</v>
      </c>
      <c r="CH410" s="103" t="s">
        <v>441</v>
      </c>
      <c r="CI410" s="118" t="s">
        <v>441</v>
      </c>
      <c r="CJ410" s="84"/>
      <c r="CK410" s="84"/>
      <c r="CL410" s="101">
        <v>44558.0</v>
      </c>
      <c r="CM410" s="102" t="s">
        <v>120</v>
      </c>
      <c r="CN410" s="119" t="s">
        <v>4682</v>
      </c>
      <c r="CO410" s="120" t="s">
        <v>4683</v>
      </c>
      <c r="CP410" s="121" t="s">
        <v>736</v>
      </c>
      <c r="CQ410" s="84"/>
      <c r="CR410" s="84"/>
      <c r="CS410" s="84"/>
      <c r="CT410" s="84"/>
      <c r="CU410" s="84"/>
      <c r="CV410" s="84"/>
      <c r="CW410" s="84"/>
      <c r="CX410" s="84"/>
      <c r="CY410" s="123" t="s">
        <v>175</v>
      </c>
      <c r="CZ410" s="103" t="s">
        <v>143</v>
      </c>
      <c r="DA410" s="103" t="s">
        <v>205</v>
      </c>
      <c r="DB410" s="103" t="s">
        <v>145</v>
      </c>
      <c r="DC410" s="123" t="s">
        <v>441</v>
      </c>
      <c r="DD410" s="84"/>
      <c r="DE410" s="84"/>
      <c r="DF410" s="84"/>
      <c r="DG410" s="84"/>
      <c r="DH410" s="52"/>
      <c r="DI410" s="52"/>
      <c r="DJ410" s="52"/>
      <c r="DK410" s="52"/>
      <c r="DL410" s="52"/>
      <c r="DM410" s="52"/>
    </row>
    <row r="411" ht="25.5" customHeight="1">
      <c r="A411" s="191">
        <v>409.0</v>
      </c>
      <c r="B411" s="86" t="s">
        <v>4684</v>
      </c>
      <c r="C411" s="94" t="s">
        <v>4685</v>
      </c>
      <c r="D411" s="88" t="s">
        <v>4676</v>
      </c>
      <c r="E411" s="89" t="s">
        <v>2660</v>
      </c>
      <c r="F411" s="89" t="s">
        <v>2661</v>
      </c>
      <c r="G411" s="185">
        <v>9.01052617E8</v>
      </c>
      <c r="H411" s="185">
        <v>5.0</v>
      </c>
      <c r="I411" s="89" t="s">
        <v>120</v>
      </c>
      <c r="J411" s="89" t="s">
        <v>120</v>
      </c>
      <c r="K411" s="89" t="s">
        <v>120</v>
      </c>
      <c r="L411" s="89" t="s">
        <v>120</v>
      </c>
      <c r="M411" s="89" t="s">
        <v>120</v>
      </c>
      <c r="N411" s="89" t="s">
        <v>120</v>
      </c>
      <c r="O411" s="94" t="s">
        <v>4677</v>
      </c>
      <c r="P411" s="103" t="s">
        <v>593</v>
      </c>
      <c r="Q411" s="94">
        <v>3.105661846E9</v>
      </c>
      <c r="R411" s="176" t="s">
        <v>4678</v>
      </c>
      <c r="S411" s="89" t="s">
        <v>120</v>
      </c>
      <c r="T411" s="88" t="s">
        <v>120</v>
      </c>
      <c r="U411" s="88" t="s">
        <v>120</v>
      </c>
      <c r="V411" s="88" t="s">
        <v>120</v>
      </c>
      <c r="W411" s="89" t="s">
        <v>120</v>
      </c>
      <c r="X411" s="87" t="s">
        <v>120</v>
      </c>
      <c r="Y411" s="87" t="s">
        <v>120</v>
      </c>
      <c r="Z411" s="130" t="s">
        <v>2664</v>
      </c>
      <c r="AA411" s="94" t="s">
        <v>4684</v>
      </c>
      <c r="AB411" s="94" t="s">
        <v>4623</v>
      </c>
      <c r="AC411" s="130" t="s">
        <v>4624</v>
      </c>
      <c r="AD411" s="94" t="s">
        <v>4686</v>
      </c>
      <c r="AE411" s="229" t="s">
        <v>4687</v>
      </c>
      <c r="AF411" s="204" t="s">
        <v>4688</v>
      </c>
      <c r="AG411" s="143">
        <v>733.0</v>
      </c>
      <c r="AH411" s="199">
        <v>8.9594303E7</v>
      </c>
      <c r="AI411" s="201">
        <v>44508.0</v>
      </c>
      <c r="AJ411" s="100">
        <v>63622.0</v>
      </c>
      <c r="AK411" s="212">
        <v>44557.0</v>
      </c>
      <c r="AL411" s="212" t="s">
        <v>441</v>
      </c>
      <c r="AM411" s="101">
        <v>44742.0</v>
      </c>
      <c r="AN411" s="154">
        <v>6.0</v>
      </c>
      <c r="AO411" s="94">
        <v>0.0</v>
      </c>
      <c r="AP411" s="103" t="str">
        <f t="shared" si="51"/>
        <v>180</v>
      </c>
      <c r="AQ411" s="94" t="s">
        <v>4615</v>
      </c>
      <c r="AR411" s="105">
        <v>8.9594303E7</v>
      </c>
      <c r="AS411" s="105" t="s">
        <v>120</v>
      </c>
      <c r="AT411" s="106">
        <v>1139.0</v>
      </c>
      <c r="AU411" s="105">
        <v>8.9594303E7</v>
      </c>
      <c r="AV411" s="183">
        <v>44560.0</v>
      </c>
      <c r="AW411" s="212" t="s">
        <v>441</v>
      </c>
      <c r="AX411" s="84"/>
      <c r="AY411" s="84"/>
      <c r="AZ411" s="84"/>
      <c r="BA411" s="84"/>
      <c r="BB411" s="84"/>
      <c r="BC411" s="84"/>
      <c r="BD411" s="84"/>
      <c r="BE411" s="84"/>
      <c r="BF411" s="84"/>
      <c r="BG411" s="84"/>
      <c r="BH411" s="84"/>
      <c r="BI411" s="84"/>
      <c r="BJ411" s="84"/>
      <c r="BK411" s="84"/>
      <c r="BL411" s="84"/>
      <c r="BM411" s="84"/>
      <c r="BN411" s="84"/>
      <c r="BO411" s="84"/>
      <c r="BP411" s="84"/>
      <c r="BQ411" s="84"/>
      <c r="BR411" s="84"/>
      <c r="BS411" s="84"/>
      <c r="BT411" s="84"/>
      <c r="BU411" s="84"/>
      <c r="BV411" s="84"/>
      <c r="BW411" s="84"/>
      <c r="BX411" s="84"/>
      <c r="BY411" s="84"/>
      <c r="BZ411" s="84"/>
      <c r="CA411" s="84"/>
      <c r="CB411" s="84"/>
      <c r="CC411" s="114" t="str">
        <f t="shared" si="50"/>
        <v>$ 89,594,303</v>
      </c>
      <c r="CD411" s="115" t="str">
        <f t="shared" si="49"/>
        <v>240</v>
      </c>
      <c r="CE411" s="84"/>
      <c r="CF411" s="101">
        <v>44742.0</v>
      </c>
      <c r="CG411" s="130" t="s">
        <v>4267</v>
      </c>
      <c r="CH411" s="103" t="s">
        <v>441</v>
      </c>
      <c r="CI411" s="118" t="s">
        <v>441</v>
      </c>
      <c r="CJ411" s="84"/>
      <c r="CK411" s="84"/>
      <c r="CL411" s="101">
        <v>44552.0</v>
      </c>
      <c r="CM411" s="102" t="s">
        <v>120</v>
      </c>
      <c r="CN411" s="119" t="s">
        <v>4689</v>
      </c>
      <c r="CO411" s="120" t="s">
        <v>4690</v>
      </c>
      <c r="CP411" s="121" t="s">
        <v>309</v>
      </c>
      <c r="CQ411" s="84"/>
      <c r="CR411" s="84"/>
      <c r="CS411" s="84"/>
      <c r="CT411" s="84"/>
      <c r="CU411" s="84"/>
      <c r="CV411" s="84"/>
      <c r="CW411" s="84"/>
      <c r="CX411" s="84"/>
      <c r="CY411" s="123" t="s">
        <v>175</v>
      </c>
      <c r="CZ411" s="103" t="s">
        <v>143</v>
      </c>
      <c r="DA411" s="103" t="s">
        <v>205</v>
      </c>
      <c r="DB411" s="103" t="s">
        <v>145</v>
      </c>
      <c r="DC411" s="123" t="s">
        <v>441</v>
      </c>
      <c r="DD411" s="84"/>
      <c r="DE411" s="84"/>
      <c r="DF411" s="84"/>
      <c r="DG411" s="84"/>
      <c r="DH411" s="52"/>
      <c r="DI411" s="52"/>
      <c r="DJ411" s="52"/>
      <c r="DK411" s="52"/>
      <c r="DL411" s="52"/>
      <c r="DM411" s="52"/>
    </row>
    <row r="412" ht="25.5" customHeight="1">
      <c r="A412" s="191">
        <v>410.0</v>
      </c>
      <c r="B412" s="86" t="s">
        <v>4691</v>
      </c>
      <c r="C412" s="94" t="s">
        <v>4692</v>
      </c>
      <c r="D412" s="88" t="s">
        <v>4693</v>
      </c>
      <c r="E412" s="89" t="s">
        <v>123</v>
      </c>
      <c r="F412" s="89" t="s">
        <v>124</v>
      </c>
      <c r="G412" s="185">
        <v>7.9297416E7</v>
      </c>
      <c r="H412" s="185">
        <v>2.0</v>
      </c>
      <c r="I412" s="89" t="s">
        <v>120</v>
      </c>
      <c r="J412" s="89" t="s">
        <v>120</v>
      </c>
      <c r="K412" s="89" t="s">
        <v>120</v>
      </c>
      <c r="L412" s="89" t="s">
        <v>120</v>
      </c>
      <c r="M412" s="89" t="s">
        <v>120</v>
      </c>
      <c r="N412" s="89" t="s">
        <v>120</v>
      </c>
      <c r="O412" s="94" t="s">
        <v>4694</v>
      </c>
      <c r="P412" s="103"/>
      <c r="Q412" s="94">
        <v>3.103207796E9</v>
      </c>
      <c r="R412" s="176" t="s">
        <v>4695</v>
      </c>
      <c r="S412" s="89" t="s">
        <v>120</v>
      </c>
      <c r="T412" s="88" t="s">
        <v>120</v>
      </c>
      <c r="U412" s="88" t="s">
        <v>120</v>
      </c>
      <c r="V412" s="88" t="s">
        <v>120</v>
      </c>
      <c r="W412" s="89" t="s">
        <v>120</v>
      </c>
      <c r="X412" s="87" t="s">
        <v>120</v>
      </c>
      <c r="Y412" s="87" t="s">
        <v>120</v>
      </c>
      <c r="Z412" s="130" t="s">
        <v>2664</v>
      </c>
      <c r="AA412" s="94" t="s">
        <v>4691</v>
      </c>
      <c r="AB412" s="94" t="s">
        <v>4623</v>
      </c>
      <c r="AC412" s="130" t="s">
        <v>4696</v>
      </c>
      <c r="AD412" s="94" t="s">
        <v>4697</v>
      </c>
      <c r="AE412" s="229" t="s">
        <v>4626</v>
      </c>
      <c r="AF412" s="204" t="s">
        <v>618</v>
      </c>
      <c r="AG412" s="143">
        <v>712.0</v>
      </c>
      <c r="AH412" s="199">
        <v>1.90242E8</v>
      </c>
      <c r="AI412" s="201">
        <v>44498.0</v>
      </c>
      <c r="AJ412" s="100">
        <v>63195.0</v>
      </c>
      <c r="AK412" s="212">
        <v>44559.0</v>
      </c>
      <c r="AL412" s="212" t="s">
        <v>441</v>
      </c>
      <c r="AM412" s="101">
        <v>44801.0</v>
      </c>
      <c r="AN412" s="154">
        <v>8.0</v>
      </c>
      <c r="AO412" s="94">
        <v>0.0</v>
      </c>
      <c r="AP412" s="103" t="str">
        <f t="shared" si="51"/>
        <v>240</v>
      </c>
      <c r="AQ412" s="94" t="s">
        <v>3392</v>
      </c>
      <c r="AR412" s="105">
        <v>1.90241168E8</v>
      </c>
      <c r="AS412" s="105" t="s">
        <v>120</v>
      </c>
      <c r="AT412" s="106">
        <v>1137.0</v>
      </c>
      <c r="AU412" s="105">
        <v>1.90241168E8</v>
      </c>
      <c r="AV412" s="183">
        <v>44560.0</v>
      </c>
      <c r="AW412" s="212" t="s">
        <v>441</v>
      </c>
      <c r="AX412" s="84"/>
      <c r="AY412" s="84"/>
      <c r="AZ412" s="84"/>
      <c r="BA412" s="84"/>
      <c r="BB412" s="84"/>
      <c r="BC412" s="84"/>
      <c r="BD412" s="84"/>
      <c r="BE412" s="84"/>
      <c r="BF412" s="84"/>
      <c r="BG412" s="84"/>
      <c r="BH412" s="84"/>
      <c r="BI412" s="84"/>
      <c r="BJ412" s="84"/>
      <c r="BK412" s="84"/>
      <c r="BL412" s="84"/>
      <c r="BM412" s="84"/>
      <c r="BN412" s="84"/>
      <c r="BO412" s="84"/>
      <c r="BP412" s="84"/>
      <c r="BQ412" s="84"/>
      <c r="BR412" s="84"/>
      <c r="BS412" s="84"/>
      <c r="BT412" s="84"/>
      <c r="BU412" s="84"/>
      <c r="BV412" s="84"/>
      <c r="BW412" s="84"/>
      <c r="BX412" s="84"/>
      <c r="BY412" s="84"/>
      <c r="BZ412" s="84"/>
      <c r="CA412" s="84"/>
      <c r="CB412" s="84"/>
      <c r="CC412" s="114" t="str">
        <f t="shared" si="50"/>
        <v>$ 190,241,168</v>
      </c>
      <c r="CD412" s="115" t="str">
        <f t="shared" si="49"/>
        <v>120</v>
      </c>
      <c r="CE412" s="84"/>
      <c r="CF412" s="101">
        <v>44801.0</v>
      </c>
      <c r="CG412" s="130" t="s">
        <v>4267</v>
      </c>
      <c r="CH412" s="103" t="s">
        <v>441</v>
      </c>
      <c r="CI412" s="118" t="s">
        <v>441</v>
      </c>
      <c r="CJ412" s="84"/>
      <c r="CK412" s="84"/>
      <c r="CL412" s="101">
        <v>44558.0</v>
      </c>
      <c r="CM412" s="102" t="s">
        <v>120</v>
      </c>
      <c r="CN412" s="119" t="s">
        <v>4698</v>
      </c>
      <c r="CO412" s="120" t="s">
        <v>4699</v>
      </c>
      <c r="CP412" s="121" t="s">
        <v>4630</v>
      </c>
      <c r="CQ412" s="84"/>
      <c r="CR412" s="84"/>
      <c r="CS412" s="84"/>
      <c r="CT412" s="84"/>
      <c r="CU412" s="84"/>
      <c r="CV412" s="84"/>
      <c r="CW412" s="84"/>
      <c r="CX412" s="84"/>
      <c r="CY412" s="123" t="s">
        <v>175</v>
      </c>
      <c r="CZ412" s="103" t="s">
        <v>143</v>
      </c>
      <c r="DA412" s="103" t="s">
        <v>205</v>
      </c>
      <c r="DB412" s="103" t="s">
        <v>145</v>
      </c>
      <c r="DC412" s="123" t="s">
        <v>441</v>
      </c>
      <c r="DD412" s="84"/>
      <c r="DE412" s="84"/>
      <c r="DF412" s="84"/>
      <c r="DG412" s="84"/>
      <c r="DH412" s="52"/>
      <c r="DI412" s="52"/>
      <c r="DJ412" s="52"/>
      <c r="DK412" s="52"/>
      <c r="DL412" s="52"/>
      <c r="DM412" s="52"/>
    </row>
    <row r="413" ht="25.5" customHeight="1">
      <c r="A413" s="191">
        <v>411.0</v>
      </c>
      <c r="B413" s="86" t="s">
        <v>4700</v>
      </c>
      <c r="C413" s="94" t="s">
        <v>4701</v>
      </c>
      <c r="D413" s="88" t="s">
        <v>4702</v>
      </c>
      <c r="E413" s="89" t="s">
        <v>2660</v>
      </c>
      <c r="F413" s="89" t="s">
        <v>2661</v>
      </c>
      <c r="G413" s="185">
        <v>9.00258517E8</v>
      </c>
      <c r="H413" s="185">
        <v>9.0</v>
      </c>
      <c r="I413" s="89" t="s">
        <v>120</v>
      </c>
      <c r="J413" s="89" t="s">
        <v>120</v>
      </c>
      <c r="K413" s="89" t="s">
        <v>120</v>
      </c>
      <c r="L413" s="89" t="s">
        <v>120</v>
      </c>
      <c r="M413" s="89" t="s">
        <v>120</v>
      </c>
      <c r="N413" s="89" t="s">
        <v>120</v>
      </c>
      <c r="O413" s="94" t="s">
        <v>4703</v>
      </c>
      <c r="P413" s="103"/>
      <c r="Q413" s="94">
        <v>7150187.0</v>
      </c>
      <c r="R413" s="176" t="s">
        <v>4704</v>
      </c>
      <c r="S413" s="89" t="s">
        <v>120</v>
      </c>
      <c r="T413" s="88" t="s">
        <v>120</v>
      </c>
      <c r="U413" s="88" t="s">
        <v>120</v>
      </c>
      <c r="V413" s="88" t="s">
        <v>120</v>
      </c>
      <c r="W413" s="89" t="s">
        <v>120</v>
      </c>
      <c r="X413" s="87" t="s">
        <v>120</v>
      </c>
      <c r="Y413" s="87" t="s">
        <v>120</v>
      </c>
      <c r="Z413" s="130" t="s">
        <v>2664</v>
      </c>
      <c r="AA413" s="94" t="s">
        <v>4700</v>
      </c>
      <c r="AB413" s="94" t="s">
        <v>4473</v>
      </c>
      <c r="AC413" s="130" t="s">
        <v>161</v>
      </c>
      <c r="AD413" s="94" t="s">
        <v>4705</v>
      </c>
      <c r="AE413" s="229" t="s">
        <v>4706</v>
      </c>
      <c r="AF413" s="204" t="s">
        <v>4707</v>
      </c>
      <c r="AG413" s="143">
        <v>737.0</v>
      </c>
      <c r="AH413" s="199">
        <v>5.66223667E8</v>
      </c>
      <c r="AI413" s="201">
        <v>44509.0</v>
      </c>
      <c r="AJ413" s="100">
        <v>64344.0</v>
      </c>
      <c r="AK413" s="212">
        <v>44560.0</v>
      </c>
      <c r="AL413" s="212" t="s">
        <v>441</v>
      </c>
      <c r="AM413" s="101">
        <v>44681.0</v>
      </c>
      <c r="AN413" s="154">
        <v>4.0</v>
      </c>
      <c r="AO413" s="94">
        <v>0.0</v>
      </c>
      <c r="AP413" s="103" t="str">
        <f t="shared" si="51"/>
        <v>120</v>
      </c>
      <c r="AQ413" s="94" t="s">
        <v>3580</v>
      </c>
      <c r="AR413" s="105">
        <v>5.66223667E8</v>
      </c>
      <c r="AS413" s="105" t="s">
        <v>120</v>
      </c>
      <c r="AT413" s="106">
        <v>1143.0</v>
      </c>
      <c r="AU413" s="105">
        <v>5.66223667E8</v>
      </c>
      <c r="AV413" s="183">
        <v>44560.0</v>
      </c>
      <c r="AW413" s="212" t="s">
        <v>441</v>
      </c>
      <c r="AX413" s="84"/>
      <c r="AY413" s="84"/>
      <c r="AZ413" s="84"/>
      <c r="BA413" s="84"/>
      <c r="BB413" s="84"/>
      <c r="BC413" s="84"/>
      <c r="BD413" s="84"/>
      <c r="BE413" s="84"/>
      <c r="BF413" s="84"/>
      <c r="BG413" s="84"/>
      <c r="BH413" s="84"/>
      <c r="BI413" s="84"/>
      <c r="BJ413" s="84"/>
      <c r="BK413" s="84"/>
      <c r="BL413" s="84"/>
      <c r="BM413" s="84"/>
      <c r="BN413" s="84"/>
      <c r="BO413" s="84"/>
      <c r="BP413" s="84"/>
      <c r="BQ413" s="84"/>
      <c r="BR413" s="84"/>
      <c r="BS413" s="84"/>
      <c r="BT413" s="84"/>
      <c r="BU413" s="84"/>
      <c r="BV413" s="84"/>
      <c r="BW413" s="84"/>
      <c r="BX413" s="84"/>
      <c r="BY413" s="84"/>
      <c r="BZ413" s="84"/>
      <c r="CA413" s="84"/>
      <c r="CB413" s="84"/>
      <c r="CC413" s="114" t="str">
        <f t="shared" si="50"/>
        <v>$ 566,223,667</v>
      </c>
      <c r="CD413" s="115" t="str">
        <f t="shared" si="49"/>
        <v>150</v>
      </c>
      <c r="CE413" s="84"/>
      <c r="CF413" s="101">
        <v>44681.0</v>
      </c>
      <c r="CG413" s="130" t="s">
        <v>4267</v>
      </c>
      <c r="CH413" s="103" t="s">
        <v>441</v>
      </c>
      <c r="CI413" s="118" t="s">
        <v>441</v>
      </c>
      <c r="CJ413" s="84"/>
      <c r="CK413" s="84"/>
      <c r="CL413" s="101">
        <v>44558.0</v>
      </c>
      <c r="CM413" s="102" t="s">
        <v>120</v>
      </c>
      <c r="CN413" s="119" t="s">
        <v>4708</v>
      </c>
      <c r="CO413" s="120" t="s">
        <v>4709</v>
      </c>
      <c r="CP413" s="121" t="s">
        <v>4710</v>
      </c>
      <c r="CQ413" s="84"/>
      <c r="CR413" s="84"/>
      <c r="CS413" s="84"/>
      <c r="CT413" s="84"/>
      <c r="CU413" s="84"/>
      <c r="CV413" s="84"/>
      <c r="CW413" s="84"/>
      <c r="CX413" s="84"/>
      <c r="CY413" s="123" t="s">
        <v>175</v>
      </c>
      <c r="CZ413" s="103" t="s">
        <v>143</v>
      </c>
      <c r="DA413" s="103" t="s">
        <v>205</v>
      </c>
      <c r="DB413" s="103" t="s">
        <v>145</v>
      </c>
      <c r="DC413" s="123" t="s">
        <v>441</v>
      </c>
      <c r="DD413" s="84"/>
      <c r="DE413" s="84"/>
      <c r="DF413" s="84"/>
      <c r="DG413" s="84"/>
      <c r="DH413" s="52"/>
      <c r="DI413" s="52"/>
      <c r="DJ413" s="52"/>
      <c r="DK413" s="52"/>
      <c r="DL413" s="52"/>
      <c r="DM413" s="52"/>
    </row>
    <row r="414" ht="33.75" customHeight="1">
      <c r="A414" s="191">
        <v>412.0</v>
      </c>
      <c r="B414" s="86" t="s">
        <v>4711</v>
      </c>
      <c r="C414" s="94" t="s">
        <v>4712</v>
      </c>
      <c r="D414" s="88" t="s">
        <v>4713</v>
      </c>
      <c r="E414" s="89" t="s">
        <v>2660</v>
      </c>
      <c r="F414" s="89" t="s">
        <v>2661</v>
      </c>
      <c r="G414" s="185">
        <v>9.01552517E8</v>
      </c>
      <c r="H414" s="185">
        <v>2.0</v>
      </c>
      <c r="I414" s="89" t="s">
        <v>120</v>
      </c>
      <c r="J414" s="89" t="s">
        <v>120</v>
      </c>
      <c r="K414" s="89" t="s">
        <v>120</v>
      </c>
      <c r="L414" s="89" t="s">
        <v>120</v>
      </c>
      <c r="M414" s="89" t="s">
        <v>120</v>
      </c>
      <c r="N414" s="89" t="s">
        <v>120</v>
      </c>
      <c r="O414" s="94" t="s">
        <v>4714</v>
      </c>
      <c r="P414" s="103"/>
      <c r="Q414" s="94"/>
      <c r="R414" s="176" t="s">
        <v>4715</v>
      </c>
      <c r="S414" s="89" t="s">
        <v>120</v>
      </c>
      <c r="T414" s="88" t="s">
        <v>120</v>
      </c>
      <c r="U414" s="88" t="s">
        <v>120</v>
      </c>
      <c r="V414" s="88" t="s">
        <v>120</v>
      </c>
      <c r="W414" s="89" t="s">
        <v>120</v>
      </c>
      <c r="X414" s="87" t="s">
        <v>120</v>
      </c>
      <c r="Y414" s="87" t="s">
        <v>120</v>
      </c>
      <c r="Z414" s="130" t="s">
        <v>2664</v>
      </c>
      <c r="AA414" s="94" t="s">
        <v>4711</v>
      </c>
      <c r="AB414" s="94" t="s">
        <v>4473</v>
      </c>
      <c r="AC414" s="130" t="s">
        <v>161</v>
      </c>
      <c r="AD414" s="94" t="s">
        <v>4716</v>
      </c>
      <c r="AE414" s="229" t="s">
        <v>4717</v>
      </c>
      <c r="AF414" s="204" t="s">
        <v>4718</v>
      </c>
      <c r="AG414" s="143">
        <v>749.0</v>
      </c>
      <c r="AH414" s="199">
        <v>8.06503853E8</v>
      </c>
      <c r="AI414" s="201">
        <v>44512.0</v>
      </c>
      <c r="AJ414" s="100">
        <v>64533.0</v>
      </c>
      <c r="AK414" s="212">
        <v>44561.0</v>
      </c>
      <c r="AL414" s="212" t="s">
        <v>441</v>
      </c>
      <c r="AM414" s="101">
        <v>44707.0</v>
      </c>
      <c r="AN414" s="154">
        <v>5.0</v>
      </c>
      <c r="AO414" s="94">
        <v>0.0</v>
      </c>
      <c r="AP414" s="103" t="str">
        <f t="shared" si="51"/>
        <v>150</v>
      </c>
      <c r="AQ414" s="94" t="s">
        <v>4476</v>
      </c>
      <c r="AR414" s="105">
        <v>8.06503853E8</v>
      </c>
      <c r="AS414" s="105" t="s">
        <v>120</v>
      </c>
      <c r="AT414" s="106">
        <v>1231.0</v>
      </c>
      <c r="AU414" s="105">
        <v>8.06503853E8</v>
      </c>
      <c r="AV414" s="183">
        <v>44561.0</v>
      </c>
      <c r="AW414" s="212" t="s">
        <v>441</v>
      </c>
      <c r="AX414" s="84"/>
      <c r="AY414" s="84"/>
      <c r="AZ414" s="84"/>
      <c r="BA414" s="84"/>
      <c r="BB414" s="84"/>
      <c r="BC414" s="84"/>
      <c r="BD414" s="84"/>
      <c r="BE414" s="84"/>
      <c r="BF414" s="84"/>
      <c r="BG414" s="84"/>
      <c r="BH414" s="84"/>
      <c r="BI414" s="84"/>
      <c r="BJ414" s="84"/>
      <c r="BK414" s="84"/>
      <c r="BL414" s="84"/>
      <c r="BM414" s="84"/>
      <c r="BN414" s="84"/>
      <c r="BO414" s="84"/>
      <c r="BP414" s="84"/>
      <c r="BQ414" s="84"/>
      <c r="BR414" s="84"/>
      <c r="BS414" s="84"/>
      <c r="BT414" s="84"/>
      <c r="BU414" s="84"/>
      <c r="BV414" s="84"/>
      <c r="BW414" s="84"/>
      <c r="BX414" s="84"/>
      <c r="BY414" s="84"/>
      <c r="BZ414" s="84"/>
      <c r="CA414" s="84"/>
      <c r="CB414" s="84"/>
      <c r="CC414" s="114" t="str">
        <f t="shared" si="50"/>
        <v>$ 806,503,853</v>
      </c>
      <c r="CD414" s="115" t="str">
        <f t="shared" si="49"/>
        <v>330</v>
      </c>
      <c r="CE414" s="84"/>
      <c r="CF414" s="101">
        <v>44707.0</v>
      </c>
      <c r="CG414" s="130" t="s">
        <v>4267</v>
      </c>
      <c r="CH414" s="103" t="s">
        <v>441</v>
      </c>
      <c r="CI414" s="118" t="s">
        <v>441</v>
      </c>
      <c r="CJ414" s="84"/>
      <c r="CK414" s="84"/>
      <c r="CL414" s="101">
        <v>44560.0</v>
      </c>
      <c r="CM414" s="102" t="s">
        <v>120</v>
      </c>
      <c r="CN414" s="119" t="s">
        <v>4719</v>
      </c>
      <c r="CO414" s="120" t="s">
        <v>4720</v>
      </c>
      <c r="CP414" s="121" t="s">
        <v>4710</v>
      </c>
      <c r="CQ414" s="84"/>
      <c r="CR414" s="84"/>
      <c r="CS414" s="84"/>
      <c r="CT414" s="84"/>
      <c r="CU414" s="84"/>
      <c r="CV414" s="84"/>
      <c r="CW414" s="84"/>
      <c r="CX414" s="84"/>
      <c r="CY414" s="123" t="s">
        <v>175</v>
      </c>
      <c r="CZ414" s="103" t="s">
        <v>143</v>
      </c>
      <c r="DA414" s="103" t="s">
        <v>205</v>
      </c>
      <c r="DB414" s="103" t="s">
        <v>145</v>
      </c>
      <c r="DC414" s="123" t="s">
        <v>441</v>
      </c>
      <c r="DD414" s="84"/>
      <c r="DE414" s="158" t="s">
        <v>4721</v>
      </c>
      <c r="DF414" s="232" t="s">
        <v>4722</v>
      </c>
      <c r="DG414" s="233" t="s">
        <v>4723</v>
      </c>
      <c r="DH414" s="52"/>
      <c r="DI414" s="52"/>
      <c r="DJ414" s="52"/>
      <c r="DK414" s="52"/>
      <c r="DL414" s="52"/>
      <c r="DM414" s="52"/>
    </row>
    <row r="415" ht="25.5" customHeight="1">
      <c r="A415" s="191">
        <v>413.0</v>
      </c>
      <c r="B415" s="86" t="s">
        <v>4724</v>
      </c>
      <c r="C415" s="94" t="s">
        <v>4725</v>
      </c>
      <c r="D415" s="88" t="s">
        <v>4726</v>
      </c>
      <c r="E415" s="89" t="s">
        <v>2660</v>
      </c>
      <c r="F415" s="89" t="s">
        <v>2661</v>
      </c>
      <c r="G415" s="185">
        <v>9.01356559E8</v>
      </c>
      <c r="H415" s="185">
        <v>1.0</v>
      </c>
      <c r="I415" s="89" t="s">
        <v>120</v>
      </c>
      <c r="J415" s="89" t="s">
        <v>120</v>
      </c>
      <c r="K415" s="89" t="s">
        <v>120</v>
      </c>
      <c r="L415" s="89" t="s">
        <v>120</v>
      </c>
      <c r="M415" s="89" t="s">
        <v>120</v>
      </c>
      <c r="N415" s="89" t="s">
        <v>120</v>
      </c>
      <c r="O415" s="94" t="s">
        <v>4727</v>
      </c>
      <c r="P415" s="103"/>
      <c r="Q415" s="103">
        <v>3.21389063E9</v>
      </c>
      <c r="R415" s="176" t="s">
        <v>4728</v>
      </c>
      <c r="S415" s="89" t="s">
        <v>120</v>
      </c>
      <c r="T415" s="88" t="s">
        <v>120</v>
      </c>
      <c r="U415" s="88" t="s">
        <v>120</v>
      </c>
      <c r="V415" s="88" t="s">
        <v>120</v>
      </c>
      <c r="W415" s="89" t="s">
        <v>120</v>
      </c>
      <c r="X415" s="87" t="s">
        <v>120</v>
      </c>
      <c r="Y415" s="87" t="s">
        <v>120</v>
      </c>
      <c r="Z415" s="130" t="s">
        <v>2664</v>
      </c>
      <c r="AA415" s="94" t="s">
        <v>4724</v>
      </c>
      <c r="AB415" s="94" t="s">
        <v>3608</v>
      </c>
      <c r="AC415" s="130" t="s">
        <v>4450</v>
      </c>
      <c r="AD415" s="94" t="s">
        <v>4729</v>
      </c>
      <c r="AE415" s="229" t="s">
        <v>4730</v>
      </c>
      <c r="AF415" s="204" t="s">
        <v>189</v>
      </c>
      <c r="AG415" s="143">
        <v>782.0</v>
      </c>
      <c r="AH415" s="199">
        <v>1.26E9</v>
      </c>
      <c r="AI415" s="201">
        <v>44536.0</v>
      </c>
      <c r="AJ415" s="100">
        <v>65137.0</v>
      </c>
      <c r="AK415" s="212">
        <v>44559.0</v>
      </c>
      <c r="AL415" s="212" t="s">
        <v>441</v>
      </c>
      <c r="AM415" s="101">
        <v>44894.0</v>
      </c>
      <c r="AN415" s="154">
        <v>11.0</v>
      </c>
      <c r="AO415" s="94">
        <v>0.0</v>
      </c>
      <c r="AP415" s="103" t="str">
        <f t="shared" si="51"/>
        <v>330</v>
      </c>
      <c r="AQ415" s="94" t="s">
        <v>4731</v>
      </c>
      <c r="AR415" s="105">
        <v>1.26E9</v>
      </c>
      <c r="AS415" s="105" t="s">
        <v>120</v>
      </c>
      <c r="AT415" s="106">
        <v>1144.0</v>
      </c>
      <c r="AU415" s="105">
        <v>1.26E9</v>
      </c>
      <c r="AV415" s="183">
        <v>44560.0</v>
      </c>
      <c r="AW415" s="212" t="s">
        <v>441</v>
      </c>
      <c r="AX415" s="84"/>
      <c r="AY415" s="84"/>
      <c r="AZ415" s="84"/>
      <c r="BA415" s="84"/>
      <c r="BB415" s="84"/>
      <c r="BC415" s="84"/>
      <c r="BD415" s="84"/>
      <c r="BE415" s="84"/>
      <c r="BF415" s="84"/>
      <c r="BG415" s="84"/>
      <c r="BH415" s="84"/>
      <c r="BI415" s="84"/>
      <c r="BJ415" s="84"/>
      <c r="BK415" s="84"/>
      <c r="BL415" s="84"/>
      <c r="BM415" s="84"/>
      <c r="BN415" s="84"/>
      <c r="BO415" s="84"/>
      <c r="BP415" s="84"/>
      <c r="BQ415" s="84"/>
      <c r="BR415" s="84"/>
      <c r="BS415" s="84"/>
      <c r="BT415" s="84"/>
      <c r="BU415" s="84"/>
      <c r="BV415" s="84"/>
      <c r="BW415" s="84"/>
      <c r="BX415" s="84"/>
      <c r="BY415" s="84"/>
      <c r="BZ415" s="84"/>
      <c r="CA415" s="84"/>
      <c r="CB415" s="84"/>
      <c r="CC415" s="114" t="str">
        <f t="shared" si="50"/>
        <v>$ 1,260,000,000</v>
      </c>
      <c r="CD415" s="115" t="str">
        <f t="shared" si="49"/>
        <v>90</v>
      </c>
      <c r="CE415" s="84"/>
      <c r="CF415" s="101">
        <v>44894.0</v>
      </c>
      <c r="CG415" s="130" t="s">
        <v>4267</v>
      </c>
      <c r="CH415" s="103" t="s">
        <v>441</v>
      </c>
      <c r="CI415" s="118" t="s">
        <v>441</v>
      </c>
      <c r="CJ415" s="84"/>
      <c r="CK415" s="84"/>
      <c r="CL415" s="101">
        <v>44560.0</v>
      </c>
      <c r="CM415" s="102" t="s">
        <v>120</v>
      </c>
      <c r="CN415" s="119" t="s">
        <v>4732</v>
      </c>
      <c r="CO415" s="120" t="s">
        <v>4733</v>
      </c>
      <c r="CP415" s="121" t="s">
        <v>4710</v>
      </c>
      <c r="CQ415" s="84"/>
      <c r="CR415" s="84"/>
      <c r="CS415" s="84"/>
      <c r="CT415" s="84"/>
      <c r="CU415" s="84"/>
      <c r="CV415" s="84"/>
      <c r="CW415" s="84"/>
      <c r="CX415" s="84"/>
      <c r="CY415" s="123" t="s">
        <v>175</v>
      </c>
      <c r="CZ415" s="103" t="s">
        <v>143</v>
      </c>
      <c r="DA415" s="103" t="s">
        <v>205</v>
      </c>
      <c r="DB415" s="103" t="s">
        <v>145</v>
      </c>
      <c r="DC415" s="123" t="s">
        <v>441</v>
      </c>
      <c r="DD415" s="84"/>
      <c r="DE415" s="84"/>
      <c r="DF415" s="84"/>
      <c r="DG415" s="84"/>
      <c r="DH415" s="52"/>
      <c r="DI415" s="52"/>
      <c r="DJ415" s="52"/>
      <c r="DK415" s="52"/>
      <c r="DL415" s="52"/>
      <c r="DM415" s="52"/>
    </row>
    <row r="416" ht="25.5" customHeight="1">
      <c r="A416" s="191">
        <v>414.0</v>
      </c>
      <c r="B416" s="86" t="s">
        <v>4734</v>
      </c>
      <c r="C416" s="94" t="s">
        <v>4735</v>
      </c>
      <c r="D416" s="88" t="s">
        <v>4736</v>
      </c>
      <c r="E416" s="89" t="s">
        <v>2660</v>
      </c>
      <c r="F416" s="89" t="s">
        <v>2661</v>
      </c>
      <c r="G416" s="185">
        <v>9.00070682E8</v>
      </c>
      <c r="H416" s="185">
        <v>7.0</v>
      </c>
      <c r="I416" s="89" t="s">
        <v>120</v>
      </c>
      <c r="J416" s="89" t="s">
        <v>120</v>
      </c>
      <c r="K416" s="89" t="s">
        <v>120</v>
      </c>
      <c r="L416" s="89" t="s">
        <v>120</v>
      </c>
      <c r="M416" s="89" t="s">
        <v>120</v>
      </c>
      <c r="N416" s="89" t="s">
        <v>120</v>
      </c>
      <c r="O416" s="94" t="s">
        <v>4737</v>
      </c>
      <c r="P416" s="103"/>
      <c r="Q416" s="94">
        <v>3283264.0</v>
      </c>
      <c r="R416" s="176" t="s">
        <v>4738</v>
      </c>
      <c r="S416" s="89" t="s">
        <v>120</v>
      </c>
      <c r="T416" s="88" t="s">
        <v>120</v>
      </c>
      <c r="U416" s="88" t="s">
        <v>120</v>
      </c>
      <c r="V416" s="88" t="s">
        <v>120</v>
      </c>
      <c r="W416" s="89" t="s">
        <v>120</v>
      </c>
      <c r="X416" s="87" t="s">
        <v>120</v>
      </c>
      <c r="Y416" s="87" t="s">
        <v>120</v>
      </c>
      <c r="Z416" s="130" t="s">
        <v>2664</v>
      </c>
      <c r="AA416" s="94" t="s">
        <v>4734</v>
      </c>
      <c r="AB416" s="94" t="s">
        <v>3608</v>
      </c>
      <c r="AC416" s="130" t="s">
        <v>2667</v>
      </c>
      <c r="AD416" s="94" t="s">
        <v>4739</v>
      </c>
      <c r="AE416" s="229" t="s">
        <v>4626</v>
      </c>
      <c r="AF416" s="204" t="s">
        <v>618</v>
      </c>
      <c r="AG416" s="143">
        <v>776.0</v>
      </c>
      <c r="AH416" s="199">
        <v>1.55998E8</v>
      </c>
      <c r="AI416" s="201">
        <v>44532.0</v>
      </c>
      <c r="AJ416" s="100">
        <v>65587.0</v>
      </c>
      <c r="AK416" s="212">
        <v>44559.0</v>
      </c>
      <c r="AL416" s="212" t="s">
        <v>441</v>
      </c>
      <c r="AM416" s="101">
        <v>44653.0</v>
      </c>
      <c r="AN416" s="154">
        <v>3.0</v>
      </c>
      <c r="AO416" s="94">
        <v>0.0</v>
      </c>
      <c r="AP416" s="103" t="str">
        <f t="shared" si="51"/>
        <v>90</v>
      </c>
      <c r="AQ416" s="94" t="s">
        <v>3812</v>
      </c>
      <c r="AR416" s="105">
        <v>1.55998E8</v>
      </c>
      <c r="AS416" s="105" t="s">
        <v>120</v>
      </c>
      <c r="AT416" s="106">
        <v>1135.0</v>
      </c>
      <c r="AU416" s="105">
        <v>1.55998E8</v>
      </c>
      <c r="AV416" s="183">
        <v>44559.0</v>
      </c>
      <c r="AW416" s="212" t="s">
        <v>441</v>
      </c>
      <c r="AX416" s="84"/>
      <c r="AY416" s="84"/>
      <c r="AZ416" s="84"/>
      <c r="BA416" s="84"/>
      <c r="BB416" s="84"/>
      <c r="BC416" s="84"/>
      <c r="BD416" s="84"/>
      <c r="BE416" s="84"/>
      <c r="BF416" s="84"/>
      <c r="BG416" s="84"/>
      <c r="BH416" s="84"/>
      <c r="BI416" s="84"/>
      <c r="BJ416" s="84"/>
      <c r="BK416" s="84"/>
      <c r="BL416" s="84"/>
      <c r="BM416" s="84"/>
      <c r="BN416" s="84"/>
      <c r="BO416" s="84"/>
      <c r="BP416" s="84"/>
      <c r="BQ416" s="84"/>
      <c r="BR416" s="84"/>
      <c r="BS416" s="84"/>
      <c r="BT416" s="84"/>
      <c r="BU416" s="84"/>
      <c r="BV416" s="84"/>
      <c r="BW416" s="84"/>
      <c r="BX416" s="84"/>
      <c r="BY416" s="84"/>
      <c r="BZ416" s="84"/>
      <c r="CA416" s="84"/>
      <c r="CB416" s="84"/>
      <c r="CC416" s="114" t="str">
        <f t="shared" si="50"/>
        <v>$ 155,998,000</v>
      </c>
      <c r="CD416" s="115" t="str">
        <f t="shared" si="49"/>
        <v>180</v>
      </c>
      <c r="CE416" s="84"/>
      <c r="CF416" s="101">
        <v>44653.0</v>
      </c>
      <c r="CG416" s="130" t="s">
        <v>4267</v>
      </c>
      <c r="CH416" s="103" t="s">
        <v>441</v>
      </c>
      <c r="CI416" s="118" t="s">
        <v>441</v>
      </c>
      <c r="CJ416" s="84"/>
      <c r="CK416" s="84"/>
      <c r="CL416" s="101">
        <v>44558.0</v>
      </c>
      <c r="CM416" s="102" t="s">
        <v>120</v>
      </c>
      <c r="CN416" s="119" t="s">
        <v>4740</v>
      </c>
      <c r="CO416" s="120" t="s">
        <v>4741</v>
      </c>
      <c r="CP416" s="121" t="s">
        <v>608</v>
      </c>
      <c r="CQ416" s="84"/>
      <c r="CR416" s="84"/>
      <c r="CS416" s="84"/>
      <c r="CT416" s="84"/>
      <c r="CU416" s="84"/>
      <c r="CV416" s="84"/>
      <c r="CW416" s="84"/>
      <c r="CX416" s="84"/>
      <c r="CY416" s="123" t="s">
        <v>175</v>
      </c>
      <c r="CZ416" s="103" t="s">
        <v>143</v>
      </c>
      <c r="DA416" s="103" t="s">
        <v>205</v>
      </c>
      <c r="DB416" s="103" t="s">
        <v>145</v>
      </c>
      <c r="DC416" s="123" t="s">
        <v>441</v>
      </c>
      <c r="DD416" s="84"/>
      <c r="DE416" s="84"/>
      <c r="DF416" s="84"/>
      <c r="DG416" s="84"/>
      <c r="DH416" s="52"/>
      <c r="DI416" s="52"/>
      <c r="DJ416" s="52"/>
      <c r="DK416" s="52"/>
      <c r="DL416" s="52"/>
      <c r="DM416" s="52"/>
    </row>
    <row r="417" ht="25.5" customHeight="1">
      <c r="A417" s="191">
        <v>415.0</v>
      </c>
      <c r="B417" s="86" t="s">
        <v>4742</v>
      </c>
      <c r="C417" s="94" t="s">
        <v>4743</v>
      </c>
      <c r="D417" s="88" t="s">
        <v>4744</v>
      </c>
      <c r="E417" s="89" t="s">
        <v>2660</v>
      </c>
      <c r="F417" s="89" t="s">
        <v>2661</v>
      </c>
      <c r="G417" s="185">
        <v>9.00359095E8</v>
      </c>
      <c r="H417" s="185">
        <v>6.0</v>
      </c>
      <c r="I417" s="89" t="s">
        <v>120</v>
      </c>
      <c r="J417" s="89" t="s">
        <v>120</v>
      </c>
      <c r="K417" s="89" t="s">
        <v>120</v>
      </c>
      <c r="L417" s="89" t="s">
        <v>120</v>
      </c>
      <c r="M417" s="89" t="s">
        <v>120</v>
      </c>
      <c r="N417" s="89" t="s">
        <v>120</v>
      </c>
      <c r="O417" s="94" t="s">
        <v>4745</v>
      </c>
      <c r="P417" s="103" t="s">
        <v>180</v>
      </c>
      <c r="Q417" s="94">
        <v>4610942.0</v>
      </c>
      <c r="R417" s="176" t="s">
        <v>4746</v>
      </c>
      <c r="S417" s="89" t="s">
        <v>120</v>
      </c>
      <c r="T417" s="88" t="s">
        <v>120</v>
      </c>
      <c r="U417" s="88" t="s">
        <v>120</v>
      </c>
      <c r="V417" s="88" t="s">
        <v>120</v>
      </c>
      <c r="W417" s="89" t="s">
        <v>120</v>
      </c>
      <c r="X417" s="87" t="s">
        <v>120</v>
      </c>
      <c r="Y417" s="87" t="s">
        <v>120</v>
      </c>
      <c r="Z417" s="130" t="s">
        <v>2664</v>
      </c>
      <c r="AA417" s="94" t="s">
        <v>4742</v>
      </c>
      <c r="AB417" s="94" t="s">
        <v>4473</v>
      </c>
      <c r="AC417" s="130" t="s">
        <v>161</v>
      </c>
      <c r="AD417" s="94" t="s">
        <v>4747</v>
      </c>
      <c r="AE417" s="231" t="s">
        <v>4748</v>
      </c>
      <c r="AF417" s="204" t="s">
        <v>4749</v>
      </c>
      <c r="AG417" s="143">
        <v>721.0</v>
      </c>
      <c r="AH417" s="234" t="s">
        <v>4750</v>
      </c>
      <c r="AI417" s="201">
        <v>44497.0</v>
      </c>
      <c r="AJ417" s="100">
        <v>63869.0</v>
      </c>
      <c r="AK417" s="212">
        <v>44559.0</v>
      </c>
      <c r="AL417" s="212" t="s">
        <v>441</v>
      </c>
      <c r="AM417" s="101">
        <v>44714.0</v>
      </c>
      <c r="AN417" s="154">
        <v>6.0</v>
      </c>
      <c r="AO417" s="94">
        <v>0.0</v>
      </c>
      <c r="AP417" s="103" t="str">
        <f t="shared" si="51"/>
        <v>180</v>
      </c>
      <c r="AQ417" s="94" t="s">
        <v>4615</v>
      </c>
      <c r="AR417" s="105">
        <v>3.4106E8</v>
      </c>
      <c r="AS417" s="105" t="s">
        <v>120</v>
      </c>
      <c r="AT417" s="106">
        <v>1136.0</v>
      </c>
      <c r="AU417" s="105">
        <v>3.4106E8</v>
      </c>
      <c r="AV417" s="183">
        <v>44559.0</v>
      </c>
      <c r="AW417" s="212" t="s">
        <v>441</v>
      </c>
      <c r="AX417" s="84"/>
      <c r="AY417" s="84"/>
      <c r="AZ417" s="84"/>
      <c r="BA417" s="84"/>
      <c r="BB417" s="84"/>
      <c r="BC417" s="84"/>
      <c r="BD417" s="84"/>
      <c r="BE417" s="84"/>
      <c r="BF417" s="84"/>
      <c r="BG417" s="84"/>
      <c r="BH417" s="84"/>
      <c r="BI417" s="84"/>
      <c r="BJ417" s="84"/>
      <c r="BK417" s="84"/>
      <c r="BL417" s="84"/>
      <c r="BM417" s="84"/>
      <c r="BN417" s="84"/>
      <c r="BO417" s="84"/>
      <c r="BP417" s="84"/>
      <c r="BQ417" s="84"/>
      <c r="BR417" s="84"/>
      <c r="BS417" s="84"/>
      <c r="BT417" s="84"/>
      <c r="BU417" s="84"/>
      <c r="BV417" s="84"/>
      <c r="BW417" s="84"/>
      <c r="BX417" s="84"/>
      <c r="BY417" s="84"/>
      <c r="BZ417" s="84"/>
      <c r="CA417" s="84"/>
      <c r="CB417" s="84"/>
      <c r="CC417" s="114" t="str">
        <f t="shared" si="50"/>
        <v>$ 341,060,000</v>
      </c>
      <c r="CD417" s="115" t="str">
        <f t="shared" si="49"/>
        <v>60</v>
      </c>
      <c r="CE417" s="84"/>
      <c r="CF417" s="101">
        <v>44714.0</v>
      </c>
      <c r="CG417" s="130" t="s">
        <v>4267</v>
      </c>
      <c r="CH417" s="103" t="s">
        <v>441</v>
      </c>
      <c r="CI417" s="118" t="s">
        <v>441</v>
      </c>
      <c r="CJ417" s="84"/>
      <c r="CK417" s="84"/>
      <c r="CL417" s="101">
        <v>44558.0</v>
      </c>
      <c r="CM417" s="102" t="s">
        <v>120</v>
      </c>
      <c r="CN417" s="119" t="s">
        <v>4751</v>
      </c>
      <c r="CO417" s="120" t="s">
        <v>4752</v>
      </c>
      <c r="CP417" s="121" t="s">
        <v>608</v>
      </c>
      <c r="CQ417" s="84"/>
      <c r="CR417" s="84"/>
      <c r="CS417" s="84"/>
      <c r="CT417" s="84"/>
      <c r="CU417" s="84"/>
      <c r="CV417" s="84"/>
      <c r="CW417" s="84"/>
      <c r="CX417" s="84"/>
      <c r="CY417" s="123" t="s">
        <v>175</v>
      </c>
      <c r="CZ417" s="103" t="s">
        <v>143</v>
      </c>
      <c r="DA417" s="103" t="s">
        <v>205</v>
      </c>
      <c r="DB417" s="103" t="s">
        <v>145</v>
      </c>
      <c r="DC417" s="123" t="s">
        <v>441</v>
      </c>
      <c r="DD417" s="84"/>
      <c r="DE417" s="84"/>
      <c r="DF417" s="84"/>
      <c r="DG417" s="84"/>
      <c r="DH417" s="52"/>
      <c r="DI417" s="52"/>
      <c r="DJ417" s="52"/>
      <c r="DK417" s="52"/>
      <c r="DL417" s="52"/>
      <c r="DM417" s="52"/>
    </row>
    <row r="418" ht="25.5" customHeight="1">
      <c r="A418" s="191">
        <v>416.0</v>
      </c>
      <c r="B418" s="86" t="s">
        <v>4753</v>
      </c>
      <c r="C418" s="94" t="s">
        <v>4754</v>
      </c>
      <c r="D418" s="88" t="s">
        <v>4755</v>
      </c>
      <c r="E418" s="89" t="s">
        <v>2660</v>
      </c>
      <c r="F418" s="89" t="s">
        <v>2661</v>
      </c>
      <c r="G418" s="185">
        <v>8.30016004E8</v>
      </c>
      <c r="H418" s="185">
        <v>0.0</v>
      </c>
      <c r="I418" s="89" t="s">
        <v>120</v>
      </c>
      <c r="J418" s="89" t="s">
        <v>120</v>
      </c>
      <c r="K418" s="89" t="s">
        <v>120</v>
      </c>
      <c r="L418" s="89" t="s">
        <v>120</v>
      </c>
      <c r="M418" s="89" t="s">
        <v>120</v>
      </c>
      <c r="N418" s="89" t="s">
        <v>120</v>
      </c>
      <c r="O418" s="94" t="s">
        <v>4756</v>
      </c>
      <c r="P418" s="103"/>
      <c r="Q418" s="94">
        <v>2688655.0</v>
      </c>
      <c r="R418" s="176" t="s">
        <v>4757</v>
      </c>
      <c r="S418" s="89" t="s">
        <v>120</v>
      </c>
      <c r="T418" s="88" t="s">
        <v>120</v>
      </c>
      <c r="U418" s="88" t="s">
        <v>120</v>
      </c>
      <c r="V418" s="88" t="s">
        <v>120</v>
      </c>
      <c r="W418" s="89" t="s">
        <v>120</v>
      </c>
      <c r="X418" s="87" t="s">
        <v>120</v>
      </c>
      <c r="Y418" s="87" t="s">
        <v>120</v>
      </c>
      <c r="Z418" s="130" t="s">
        <v>2664</v>
      </c>
      <c r="AA418" s="94" t="s">
        <v>4753</v>
      </c>
      <c r="AB418" s="94" t="s">
        <v>3608</v>
      </c>
      <c r="AC418" s="130" t="s">
        <v>2667</v>
      </c>
      <c r="AD418" s="94" t="s">
        <v>4758</v>
      </c>
      <c r="AE418" s="229" t="s">
        <v>4759</v>
      </c>
      <c r="AF418" s="204" t="s">
        <v>4760</v>
      </c>
      <c r="AG418" s="143">
        <v>805.0</v>
      </c>
      <c r="AH418" s="199">
        <v>9.47783393E8</v>
      </c>
      <c r="AI418" s="201">
        <v>44540.0</v>
      </c>
      <c r="AJ418" s="100">
        <v>65994.0</v>
      </c>
      <c r="AK418" s="212">
        <v>44559.0</v>
      </c>
      <c r="AL418" s="212" t="s">
        <v>441</v>
      </c>
      <c r="AM418" s="101">
        <v>44620.0</v>
      </c>
      <c r="AN418" s="154">
        <v>2.0</v>
      </c>
      <c r="AO418" s="94">
        <v>0.0</v>
      </c>
      <c r="AP418" s="103" t="str">
        <f t="shared" si="51"/>
        <v>60</v>
      </c>
      <c r="AQ418" s="94" t="s">
        <v>4761</v>
      </c>
      <c r="AR418" s="105">
        <v>8.86079579E8</v>
      </c>
      <c r="AS418" s="105" t="s">
        <v>120</v>
      </c>
      <c r="AT418" s="106">
        <v>1140.0</v>
      </c>
      <c r="AU418" s="105">
        <v>8.86079579E8</v>
      </c>
      <c r="AV418" s="183">
        <v>44560.0</v>
      </c>
      <c r="AW418" s="212" t="s">
        <v>441</v>
      </c>
      <c r="AX418" s="84"/>
      <c r="AY418" s="84"/>
      <c r="AZ418" s="84"/>
      <c r="BA418" s="84"/>
      <c r="BB418" s="84"/>
      <c r="BC418" s="84"/>
      <c r="BD418" s="84"/>
      <c r="BE418" s="84"/>
      <c r="BF418" s="84"/>
      <c r="BG418" s="84"/>
      <c r="BH418" s="84"/>
      <c r="BI418" s="84"/>
      <c r="BJ418" s="84"/>
      <c r="BK418" s="84"/>
      <c r="BL418" s="84"/>
      <c r="BM418" s="84"/>
      <c r="BN418" s="84"/>
      <c r="BO418" s="84"/>
      <c r="BP418" s="84"/>
      <c r="BQ418" s="84"/>
      <c r="BR418" s="84"/>
      <c r="BS418" s="84"/>
      <c r="BT418" s="84"/>
      <c r="BU418" s="84"/>
      <c r="BV418" s="84"/>
      <c r="BW418" s="84"/>
      <c r="BX418" s="84"/>
      <c r="BY418" s="84"/>
      <c r="BZ418" s="84"/>
      <c r="CA418" s="84"/>
      <c r="CB418" s="84"/>
      <c r="CC418" s="114" t="str">
        <f t="shared" si="50"/>
        <v>$ 886,079,579</v>
      </c>
      <c r="CD418" s="115" t="str">
        <f t="shared" si="49"/>
        <v>180</v>
      </c>
      <c r="CE418" s="84"/>
      <c r="CF418" s="101">
        <v>44620.0</v>
      </c>
      <c r="CG418" s="130" t="s">
        <v>4267</v>
      </c>
      <c r="CH418" s="103" t="s">
        <v>441</v>
      </c>
      <c r="CI418" s="118" t="s">
        <v>441</v>
      </c>
      <c r="CJ418" s="84"/>
      <c r="CK418" s="84"/>
      <c r="CL418" s="101">
        <v>44559.0</v>
      </c>
      <c r="CM418" s="102" t="s">
        <v>120</v>
      </c>
      <c r="CN418" s="119" t="s">
        <v>4762</v>
      </c>
      <c r="CO418" s="120" t="s">
        <v>4763</v>
      </c>
      <c r="CP418" s="121" t="s">
        <v>4455</v>
      </c>
      <c r="CQ418" s="84"/>
      <c r="CR418" s="84"/>
      <c r="CS418" s="84"/>
      <c r="CT418" s="84"/>
      <c r="CU418" s="84"/>
      <c r="CV418" s="84"/>
      <c r="CW418" s="84"/>
      <c r="CX418" s="84"/>
      <c r="CY418" s="123" t="s">
        <v>4631</v>
      </c>
      <c r="CZ418" s="103" t="s">
        <v>143</v>
      </c>
      <c r="DA418" s="103" t="s">
        <v>205</v>
      </c>
      <c r="DB418" s="103" t="s">
        <v>145</v>
      </c>
      <c r="DC418" s="123" t="s">
        <v>441</v>
      </c>
      <c r="DD418" s="84"/>
      <c r="DE418" s="84"/>
      <c r="DF418" s="84"/>
      <c r="DG418" s="84"/>
      <c r="DH418" s="52"/>
      <c r="DI418" s="52"/>
      <c r="DJ418" s="52"/>
      <c r="DK418" s="52"/>
      <c r="DL418" s="52"/>
      <c r="DM418" s="52"/>
    </row>
    <row r="419" ht="25.5" customHeight="1">
      <c r="A419" s="191">
        <v>417.0</v>
      </c>
      <c r="B419" s="86" t="s">
        <v>4764</v>
      </c>
      <c r="C419" s="94" t="s">
        <v>4765</v>
      </c>
      <c r="D419" s="88" t="s">
        <v>4726</v>
      </c>
      <c r="E419" s="89" t="s">
        <v>2660</v>
      </c>
      <c r="F419" s="89" t="s">
        <v>2661</v>
      </c>
      <c r="G419" s="185">
        <v>9.01356559E8</v>
      </c>
      <c r="H419" s="185">
        <v>1.0</v>
      </c>
      <c r="I419" s="89" t="s">
        <v>120</v>
      </c>
      <c r="J419" s="89" t="s">
        <v>120</v>
      </c>
      <c r="K419" s="89" t="s">
        <v>120</v>
      </c>
      <c r="L419" s="89" t="s">
        <v>120</v>
      </c>
      <c r="M419" s="89" t="s">
        <v>120</v>
      </c>
      <c r="N419" s="89" t="s">
        <v>120</v>
      </c>
      <c r="O419" s="94" t="s">
        <v>4727</v>
      </c>
      <c r="P419" s="103"/>
      <c r="Q419" s="103">
        <v>3.21389063E9</v>
      </c>
      <c r="R419" s="176" t="s">
        <v>4728</v>
      </c>
      <c r="S419" s="89" t="s">
        <v>120</v>
      </c>
      <c r="T419" s="88" t="s">
        <v>120</v>
      </c>
      <c r="U419" s="88" t="s">
        <v>120</v>
      </c>
      <c r="V419" s="88" t="s">
        <v>120</v>
      </c>
      <c r="W419" s="89" t="s">
        <v>120</v>
      </c>
      <c r="X419" s="87" t="s">
        <v>120</v>
      </c>
      <c r="Y419" s="87" t="s">
        <v>120</v>
      </c>
      <c r="Z419" s="130" t="s">
        <v>2664</v>
      </c>
      <c r="AA419" s="94" t="s">
        <v>4764</v>
      </c>
      <c r="AB419" s="94" t="s">
        <v>3608</v>
      </c>
      <c r="AC419" s="130" t="s">
        <v>2667</v>
      </c>
      <c r="AD419" s="94" t="s">
        <v>4766</v>
      </c>
      <c r="AE419" s="229" t="s">
        <v>4767</v>
      </c>
      <c r="AF419" s="204" t="s">
        <v>4768</v>
      </c>
      <c r="AG419" s="143">
        <v>783.0</v>
      </c>
      <c r="AH419" s="199">
        <v>8.22887E8</v>
      </c>
      <c r="AI419" s="201">
        <v>44539.0</v>
      </c>
      <c r="AJ419" s="100">
        <v>65953.0</v>
      </c>
      <c r="AK419" s="212">
        <v>44559.0</v>
      </c>
      <c r="AL419" s="212" t="s">
        <v>441</v>
      </c>
      <c r="AM419" s="101">
        <v>44742.0</v>
      </c>
      <c r="AN419" s="154">
        <v>6.0</v>
      </c>
      <c r="AO419" s="94">
        <v>0.0</v>
      </c>
      <c r="AP419" s="103" t="str">
        <f t="shared" si="51"/>
        <v>180</v>
      </c>
      <c r="AQ419" s="94" t="s">
        <v>4615</v>
      </c>
      <c r="AR419" s="105">
        <v>8.22887E8</v>
      </c>
      <c r="AS419" s="105" t="s">
        <v>120</v>
      </c>
      <c r="AT419" s="106">
        <v>1133.0</v>
      </c>
      <c r="AU419" s="105">
        <v>8.22887E8</v>
      </c>
      <c r="AV419" s="183">
        <v>44559.0</v>
      </c>
      <c r="AW419" s="212" t="s">
        <v>441</v>
      </c>
      <c r="AX419" s="84"/>
      <c r="AY419" s="84"/>
      <c r="AZ419" s="84"/>
      <c r="BA419" s="84"/>
      <c r="BB419" s="84"/>
      <c r="BC419" s="84"/>
      <c r="BD419" s="84"/>
      <c r="BE419" s="84"/>
      <c r="BF419" s="84"/>
      <c r="BG419" s="84"/>
      <c r="BH419" s="84"/>
      <c r="BI419" s="84"/>
      <c r="BJ419" s="84"/>
      <c r="BK419" s="84"/>
      <c r="BL419" s="84"/>
      <c r="BM419" s="84"/>
      <c r="BN419" s="84"/>
      <c r="BO419" s="84"/>
      <c r="BP419" s="84"/>
      <c r="BQ419" s="84"/>
      <c r="BR419" s="84"/>
      <c r="BS419" s="84"/>
      <c r="BT419" s="84"/>
      <c r="BU419" s="84"/>
      <c r="BV419" s="84"/>
      <c r="BW419" s="84"/>
      <c r="BX419" s="84"/>
      <c r="BY419" s="84"/>
      <c r="BZ419" s="84"/>
      <c r="CA419" s="84"/>
      <c r="CB419" s="84"/>
      <c r="CC419" s="114" t="str">
        <f t="shared" si="50"/>
        <v>$ 822,887,000</v>
      </c>
      <c r="CD419" s="115" t="str">
        <f t="shared" si="49"/>
        <v>90</v>
      </c>
      <c r="CE419" s="84"/>
      <c r="CF419" s="101">
        <v>44742.0</v>
      </c>
      <c r="CG419" s="130" t="s">
        <v>4267</v>
      </c>
      <c r="CH419" s="103" t="s">
        <v>441</v>
      </c>
      <c r="CI419" s="118" t="s">
        <v>441</v>
      </c>
      <c r="CJ419" s="84"/>
      <c r="CK419" s="84"/>
      <c r="CL419" s="101">
        <v>44559.0</v>
      </c>
      <c r="CM419" s="102" t="s">
        <v>120</v>
      </c>
      <c r="CN419" s="119" t="s">
        <v>4769</v>
      </c>
      <c r="CO419" s="120" t="s">
        <v>4770</v>
      </c>
      <c r="CP419" s="121" t="s">
        <v>1115</v>
      </c>
      <c r="CQ419" s="84"/>
      <c r="CR419" s="84"/>
      <c r="CS419" s="84"/>
      <c r="CT419" s="84"/>
      <c r="CU419" s="84"/>
      <c r="CV419" s="84"/>
      <c r="CW419" s="84"/>
      <c r="CX419" s="84"/>
      <c r="CY419" s="123" t="s">
        <v>175</v>
      </c>
      <c r="CZ419" s="103" t="s">
        <v>143</v>
      </c>
      <c r="DA419" s="103" t="s">
        <v>205</v>
      </c>
      <c r="DB419" s="103" t="s">
        <v>145</v>
      </c>
      <c r="DC419" s="123" t="s">
        <v>441</v>
      </c>
      <c r="DD419" s="84"/>
      <c r="DE419" s="84"/>
      <c r="DF419" s="84"/>
      <c r="DG419" s="84"/>
      <c r="DH419" s="52"/>
      <c r="DI419" s="52"/>
      <c r="DJ419" s="52"/>
      <c r="DK419" s="52"/>
      <c r="DL419" s="52"/>
      <c r="DM419" s="52"/>
    </row>
    <row r="420" ht="25.5" customHeight="1">
      <c r="A420" s="191">
        <v>418.0</v>
      </c>
      <c r="B420" s="86" t="s">
        <v>4771</v>
      </c>
      <c r="C420" s="94" t="s">
        <v>4772</v>
      </c>
      <c r="D420" s="88" t="s">
        <v>4773</v>
      </c>
      <c r="E420" s="89" t="s">
        <v>2660</v>
      </c>
      <c r="F420" s="89" t="s">
        <v>2661</v>
      </c>
      <c r="G420" s="185">
        <v>8.30083016E8</v>
      </c>
      <c r="H420" s="185">
        <v>4.0</v>
      </c>
      <c r="I420" s="89" t="s">
        <v>120</v>
      </c>
      <c r="J420" s="89" t="s">
        <v>120</v>
      </c>
      <c r="K420" s="89" t="s">
        <v>120</v>
      </c>
      <c r="L420" s="89" t="s">
        <v>120</v>
      </c>
      <c r="M420" s="89" t="s">
        <v>120</v>
      </c>
      <c r="N420" s="89" t="s">
        <v>120</v>
      </c>
      <c r="O420" s="94" t="s">
        <v>4635</v>
      </c>
      <c r="P420" s="103"/>
      <c r="Q420" s="94">
        <v>6960485.0</v>
      </c>
      <c r="R420" s="176" t="s">
        <v>4774</v>
      </c>
      <c r="S420" s="89" t="s">
        <v>120</v>
      </c>
      <c r="T420" s="88" t="s">
        <v>120</v>
      </c>
      <c r="U420" s="88" t="s">
        <v>120</v>
      </c>
      <c r="V420" s="88" t="s">
        <v>120</v>
      </c>
      <c r="W420" s="89" t="s">
        <v>120</v>
      </c>
      <c r="X420" s="87" t="s">
        <v>120</v>
      </c>
      <c r="Y420" s="87" t="s">
        <v>120</v>
      </c>
      <c r="Z420" s="130" t="s">
        <v>2664</v>
      </c>
      <c r="AA420" s="94" t="s">
        <v>4771</v>
      </c>
      <c r="AB420" s="94" t="s">
        <v>3314</v>
      </c>
      <c r="AC420" s="130" t="s">
        <v>161</v>
      </c>
      <c r="AD420" s="94" t="s">
        <v>4775</v>
      </c>
      <c r="AE420" s="229" t="s">
        <v>4626</v>
      </c>
      <c r="AF420" s="204" t="s">
        <v>618</v>
      </c>
      <c r="AG420" s="143">
        <v>778.0</v>
      </c>
      <c r="AH420" s="199">
        <v>1.28688777E8</v>
      </c>
      <c r="AI420" s="201">
        <v>44532.0</v>
      </c>
      <c r="AJ420" s="100">
        <v>65947.0</v>
      </c>
      <c r="AK420" s="212">
        <v>44559.0</v>
      </c>
      <c r="AL420" s="212" t="s">
        <v>441</v>
      </c>
      <c r="AM420" s="101">
        <v>44651.0</v>
      </c>
      <c r="AN420" s="154">
        <v>3.0</v>
      </c>
      <c r="AO420" s="94">
        <v>0.0</v>
      </c>
      <c r="AP420" s="103" t="str">
        <f t="shared" si="51"/>
        <v>90</v>
      </c>
      <c r="AQ420" s="94" t="s">
        <v>3812</v>
      </c>
      <c r="AR420" s="105">
        <v>1.27768776E8</v>
      </c>
      <c r="AS420" s="105" t="s">
        <v>120</v>
      </c>
      <c r="AT420" s="106">
        <v>1138.0</v>
      </c>
      <c r="AU420" s="105">
        <v>1.27768776E8</v>
      </c>
      <c r="AV420" s="183">
        <v>44560.0</v>
      </c>
      <c r="AW420" s="212" t="s">
        <v>441</v>
      </c>
      <c r="AX420" s="84"/>
      <c r="AY420" s="84"/>
      <c r="AZ420" s="84"/>
      <c r="BA420" s="84"/>
      <c r="BB420" s="84"/>
      <c r="BC420" s="84"/>
      <c r="BD420" s="84"/>
      <c r="BE420" s="84"/>
      <c r="BF420" s="84"/>
      <c r="BG420" s="84"/>
      <c r="BH420" s="84"/>
      <c r="BI420" s="84"/>
      <c r="BJ420" s="84"/>
      <c r="BK420" s="84"/>
      <c r="BL420" s="84"/>
      <c r="BM420" s="84"/>
      <c r="BN420" s="84"/>
      <c r="BO420" s="84"/>
      <c r="BP420" s="84"/>
      <c r="BQ420" s="84"/>
      <c r="BR420" s="84"/>
      <c r="BS420" s="84"/>
      <c r="BT420" s="84"/>
      <c r="BU420" s="84"/>
      <c r="BV420" s="84"/>
      <c r="BW420" s="84"/>
      <c r="BX420" s="84"/>
      <c r="BY420" s="84"/>
      <c r="BZ420" s="84"/>
      <c r="CA420" s="84"/>
      <c r="CB420" s="84"/>
      <c r="CC420" s="114" t="str">
        <f t="shared" si="50"/>
        <v>$ 127,768,776</v>
      </c>
      <c r="CD420" s="115" t="str">
        <f t="shared" si="49"/>
        <v>180</v>
      </c>
      <c r="CE420" s="84"/>
      <c r="CF420" s="101">
        <v>44651.0</v>
      </c>
      <c r="CG420" s="130" t="s">
        <v>4267</v>
      </c>
      <c r="CH420" s="103" t="s">
        <v>441</v>
      </c>
      <c r="CI420" s="118" t="s">
        <v>441</v>
      </c>
      <c r="CJ420" s="84"/>
      <c r="CK420" s="84"/>
      <c r="CL420" s="101">
        <v>44559.0</v>
      </c>
      <c r="CM420" s="102" t="s">
        <v>120</v>
      </c>
      <c r="CN420" s="119" t="s">
        <v>4776</v>
      </c>
      <c r="CO420" s="120" t="s">
        <v>4777</v>
      </c>
      <c r="CP420" s="121" t="s">
        <v>1115</v>
      </c>
      <c r="CQ420" s="84"/>
      <c r="CR420" s="84"/>
      <c r="CS420" s="84"/>
      <c r="CT420" s="84"/>
      <c r="CU420" s="84"/>
      <c r="CV420" s="84"/>
      <c r="CW420" s="84"/>
      <c r="CX420" s="84"/>
      <c r="CY420" s="123" t="s">
        <v>175</v>
      </c>
      <c r="CZ420" s="103" t="s">
        <v>143</v>
      </c>
      <c r="DA420" s="103" t="s">
        <v>205</v>
      </c>
      <c r="DB420" s="103" t="s">
        <v>145</v>
      </c>
      <c r="DC420" s="123" t="s">
        <v>441</v>
      </c>
      <c r="DD420" s="84"/>
      <c r="DE420" s="84"/>
      <c r="DF420" s="84"/>
      <c r="DG420" s="84"/>
      <c r="DH420" s="52"/>
      <c r="DI420" s="52"/>
      <c r="DJ420" s="52"/>
      <c r="DK420" s="52"/>
      <c r="DL420" s="52"/>
      <c r="DM420" s="52"/>
    </row>
    <row r="421" ht="33.75" customHeight="1">
      <c r="A421" s="191">
        <v>419.0</v>
      </c>
      <c r="B421" s="86" t="s">
        <v>4778</v>
      </c>
      <c r="C421" s="94" t="s">
        <v>4779</v>
      </c>
      <c r="D421" s="88" t="s">
        <v>4780</v>
      </c>
      <c r="E421" s="89" t="s">
        <v>2660</v>
      </c>
      <c r="F421" s="89" t="s">
        <v>2661</v>
      </c>
      <c r="G421" s="185">
        <v>9.01551999E8</v>
      </c>
      <c r="H421" s="185">
        <v>4.0</v>
      </c>
      <c r="I421" s="89" t="s">
        <v>120</v>
      </c>
      <c r="J421" s="89" t="s">
        <v>120</v>
      </c>
      <c r="K421" s="89" t="s">
        <v>120</v>
      </c>
      <c r="L421" s="89" t="s">
        <v>120</v>
      </c>
      <c r="M421" s="89" t="s">
        <v>120</v>
      </c>
      <c r="N421" s="89" t="s">
        <v>120</v>
      </c>
      <c r="O421" s="94" t="s">
        <v>4781</v>
      </c>
      <c r="P421" s="103" t="s">
        <v>4782</v>
      </c>
      <c r="Q421" s="94"/>
      <c r="R421" s="176" t="s">
        <v>4783</v>
      </c>
      <c r="S421" s="89" t="s">
        <v>120</v>
      </c>
      <c r="T421" s="88" t="s">
        <v>120</v>
      </c>
      <c r="U421" s="88" t="s">
        <v>120</v>
      </c>
      <c r="V421" s="88" t="s">
        <v>120</v>
      </c>
      <c r="W421" s="89" t="s">
        <v>120</v>
      </c>
      <c r="X421" s="87" t="s">
        <v>120</v>
      </c>
      <c r="Y421" s="87" t="s">
        <v>120</v>
      </c>
      <c r="Z421" s="130" t="s">
        <v>2664</v>
      </c>
      <c r="AA421" s="94" t="s">
        <v>4778</v>
      </c>
      <c r="AB421" s="94" t="s">
        <v>4473</v>
      </c>
      <c r="AC421" s="130" t="s">
        <v>4474</v>
      </c>
      <c r="AD421" s="94" t="s">
        <v>4784</v>
      </c>
      <c r="AE421" s="229" t="s">
        <v>4680</v>
      </c>
      <c r="AF421" s="204" t="s">
        <v>4681</v>
      </c>
      <c r="AG421" s="143">
        <v>709.0</v>
      </c>
      <c r="AH421" s="199">
        <v>1.06E9</v>
      </c>
      <c r="AI421" s="201">
        <v>44498.0</v>
      </c>
      <c r="AJ421" s="100">
        <v>63347.0</v>
      </c>
      <c r="AK421" s="212">
        <v>44560.0</v>
      </c>
      <c r="AL421" s="212" t="s">
        <v>441</v>
      </c>
      <c r="AM421" s="101">
        <v>44742.0</v>
      </c>
      <c r="AN421" s="154">
        <v>6.0</v>
      </c>
      <c r="AO421" s="94">
        <v>0.0</v>
      </c>
      <c r="AP421" s="103" t="str">
        <f t="shared" si="51"/>
        <v>180</v>
      </c>
      <c r="AQ421" s="94" t="s">
        <v>4615</v>
      </c>
      <c r="AR421" s="105">
        <v>1.06E9</v>
      </c>
      <c r="AS421" s="105" t="s">
        <v>120</v>
      </c>
      <c r="AT421" s="106">
        <v>1142.0</v>
      </c>
      <c r="AU421" s="105">
        <v>1.06E9</v>
      </c>
      <c r="AV421" s="183">
        <v>44560.0</v>
      </c>
      <c r="AW421" s="212" t="s">
        <v>441</v>
      </c>
      <c r="AX421" s="84"/>
      <c r="AY421" s="84"/>
      <c r="AZ421" s="84"/>
      <c r="BA421" s="84"/>
      <c r="BB421" s="84"/>
      <c r="BC421" s="84"/>
      <c r="BD421" s="84"/>
      <c r="BE421" s="84"/>
      <c r="BF421" s="84"/>
      <c r="BG421" s="84"/>
      <c r="BH421" s="84"/>
      <c r="BI421" s="84"/>
      <c r="BJ421" s="84"/>
      <c r="BK421" s="84"/>
      <c r="BL421" s="84"/>
      <c r="BM421" s="84"/>
      <c r="BN421" s="84"/>
      <c r="BO421" s="84"/>
      <c r="BP421" s="84"/>
      <c r="BQ421" s="84"/>
      <c r="BR421" s="84"/>
      <c r="BS421" s="84"/>
      <c r="BT421" s="84"/>
      <c r="BU421" s="84"/>
      <c r="BV421" s="84"/>
      <c r="BW421" s="84"/>
      <c r="BX421" s="84"/>
      <c r="BY421" s="84"/>
      <c r="BZ421" s="84"/>
      <c r="CA421" s="84"/>
      <c r="CB421" s="84"/>
      <c r="CC421" s="114" t="str">
        <f t="shared" si="50"/>
        <v>$ 1,060,000,000</v>
      </c>
      <c r="CD421" s="115" t="str">
        <f t="shared" si="49"/>
        <v>180</v>
      </c>
      <c r="CE421" s="84"/>
      <c r="CF421" s="101">
        <v>44742.0</v>
      </c>
      <c r="CG421" s="130" t="s">
        <v>4267</v>
      </c>
      <c r="CH421" s="103" t="s">
        <v>441</v>
      </c>
      <c r="CI421" s="118" t="s">
        <v>441</v>
      </c>
      <c r="CJ421" s="84"/>
      <c r="CK421" s="84"/>
      <c r="CL421" s="101">
        <v>44553.0</v>
      </c>
      <c r="CM421" s="102" t="s">
        <v>120</v>
      </c>
      <c r="CN421" s="119" t="s">
        <v>4785</v>
      </c>
      <c r="CO421" s="120" t="s">
        <v>4786</v>
      </c>
      <c r="CP421" s="121" t="s">
        <v>736</v>
      </c>
      <c r="CQ421" s="84"/>
      <c r="CR421" s="84"/>
      <c r="CS421" s="84"/>
      <c r="CT421" s="84"/>
      <c r="CU421" s="84"/>
      <c r="CV421" s="84"/>
      <c r="CW421" s="84"/>
      <c r="CX421" s="84"/>
      <c r="CY421" s="123" t="s">
        <v>175</v>
      </c>
      <c r="CZ421" s="103" t="s">
        <v>143</v>
      </c>
      <c r="DA421" s="103" t="s">
        <v>205</v>
      </c>
      <c r="DB421" s="103" t="s">
        <v>145</v>
      </c>
      <c r="DC421" s="123" t="s">
        <v>441</v>
      </c>
      <c r="DD421" s="84"/>
      <c r="DE421" s="158" t="s">
        <v>4787</v>
      </c>
      <c r="DF421" s="232" t="s">
        <v>4788</v>
      </c>
      <c r="DG421" s="232" t="s">
        <v>4789</v>
      </c>
      <c r="DH421" s="52"/>
      <c r="DI421" s="52"/>
      <c r="DJ421" s="52"/>
      <c r="DK421" s="52"/>
      <c r="DL421" s="52"/>
      <c r="DM421" s="52"/>
    </row>
    <row r="422" ht="25.5" customHeight="1">
      <c r="A422" s="191">
        <v>420.0</v>
      </c>
      <c r="B422" s="86" t="s">
        <v>4790</v>
      </c>
      <c r="C422" s="94" t="s">
        <v>4791</v>
      </c>
      <c r="D422" s="88" t="s">
        <v>4744</v>
      </c>
      <c r="E422" s="89" t="s">
        <v>2660</v>
      </c>
      <c r="F422" s="89" t="s">
        <v>2661</v>
      </c>
      <c r="G422" s="185">
        <v>9.00359095E8</v>
      </c>
      <c r="H422" s="185">
        <v>6.0</v>
      </c>
      <c r="I422" s="89" t="s">
        <v>120</v>
      </c>
      <c r="J422" s="89" t="s">
        <v>120</v>
      </c>
      <c r="K422" s="89" t="s">
        <v>120</v>
      </c>
      <c r="L422" s="89" t="s">
        <v>120</v>
      </c>
      <c r="M422" s="89" t="s">
        <v>120</v>
      </c>
      <c r="N422" s="89" t="s">
        <v>120</v>
      </c>
      <c r="O422" s="94" t="s">
        <v>4792</v>
      </c>
      <c r="P422" s="103"/>
      <c r="Q422" s="94">
        <v>4610942.0</v>
      </c>
      <c r="R422" s="176" t="s">
        <v>4746</v>
      </c>
      <c r="S422" s="89" t="s">
        <v>120</v>
      </c>
      <c r="T422" s="88" t="s">
        <v>120</v>
      </c>
      <c r="U422" s="88" t="s">
        <v>120</v>
      </c>
      <c r="V422" s="88" t="s">
        <v>120</v>
      </c>
      <c r="W422" s="89" t="s">
        <v>120</v>
      </c>
      <c r="X422" s="87" t="s">
        <v>120</v>
      </c>
      <c r="Y422" s="87" t="s">
        <v>120</v>
      </c>
      <c r="Z422" s="130" t="s">
        <v>2664</v>
      </c>
      <c r="AA422" s="94" t="s">
        <v>4790</v>
      </c>
      <c r="AB422" s="94" t="s">
        <v>4473</v>
      </c>
      <c r="AC422" s="130" t="s">
        <v>161</v>
      </c>
      <c r="AD422" s="94" t="s">
        <v>4793</v>
      </c>
      <c r="AE422" s="229" t="s">
        <v>4794</v>
      </c>
      <c r="AF422" s="204" t="s">
        <v>1186</v>
      </c>
      <c r="AG422" s="143">
        <v>734.0</v>
      </c>
      <c r="AH422" s="199">
        <v>4.59178E8</v>
      </c>
      <c r="AI422" s="201">
        <v>44509.0</v>
      </c>
      <c r="AJ422" s="100">
        <v>64352.0</v>
      </c>
      <c r="AK422" s="212">
        <v>44560.0</v>
      </c>
      <c r="AL422" s="212" t="s">
        <v>441</v>
      </c>
      <c r="AM422" s="101">
        <v>44742.0</v>
      </c>
      <c r="AN422" s="154">
        <v>6.0</v>
      </c>
      <c r="AO422" s="94">
        <v>0.0</v>
      </c>
      <c r="AP422" s="103" t="str">
        <f t="shared" si="51"/>
        <v>180</v>
      </c>
      <c r="AQ422" s="94" t="s">
        <v>4615</v>
      </c>
      <c r="AR422" s="105">
        <v>4.5331752E8</v>
      </c>
      <c r="AS422" s="105" t="s">
        <v>120</v>
      </c>
      <c r="AT422" s="106">
        <v>1147.0</v>
      </c>
      <c r="AU422" s="105">
        <v>4.5331752E8</v>
      </c>
      <c r="AV422" s="183">
        <v>44560.0</v>
      </c>
      <c r="AW422" s="212" t="s">
        <v>441</v>
      </c>
      <c r="AX422" s="84"/>
      <c r="AY422" s="84"/>
      <c r="AZ422" s="84"/>
      <c r="BA422" s="84"/>
      <c r="BB422" s="84"/>
      <c r="BC422" s="84"/>
      <c r="BD422" s="84"/>
      <c r="BE422" s="84"/>
      <c r="BF422" s="84"/>
      <c r="BG422" s="84"/>
      <c r="BH422" s="84"/>
      <c r="BI422" s="84"/>
      <c r="BJ422" s="84"/>
      <c r="BK422" s="84"/>
      <c r="BL422" s="84"/>
      <c r="BM422" s="84"/>
      <c r="BN422" s="84"/>
      <c r="BO422" s="84"/>
      <c r="BP422" s="84"/>
      <c r="BQ422" s="84"/>
      <c r="BR422" s="84"/>
      <c r="BS422" s="84"/>
      <c r="BT422" s="84"/>
      <c r="BU422" s="84"/>
      <c r="BV422" s="84"/>
      <c r="BW422" s="84"/>
      <c r="BX422" s="84"/>
      <c r="BY422" s="84"/>
      <c r="BZ422" s="84"/>
      <c r="CA422" s="84"/>
      <c r="CB422" s="84"/>
      <c r="CC422" s="114" t="str">
        <f t="shared" si="50"/>
        <v>$ 453,317,520</v>
      </c>
      <c r="CD422" s="115" t="str">
        <f t="shared" si="49"/>
        <v>180</v>
      </c>
      <c r="CE422" s="84"/>
      <c r="CF422" s="101">
        <v>44742.0</v>
      </c>
      <c r="CG422" s="130" t="s">
        <v>4267</v>
      </c>
      <c r="CH422" s="103" t="s">
        <v>441</v>
      </c>
      <c r="CI422" s="118" t="s">
        <v>441</v>
      </c>
      <c r="CJ422" s="84"/>
      <c r="CK422" s="84"/>
      <c r="CL422" s="101">
        <v>44560.0</v>
      </c>
      <c r="CM422" s="102" t="s">
        <v>120</v>
      </c>
      <c r="CN422" s="119" t="s">
        <v>4795</v>
      </c>
      <c r="CO422" s="120" t="s">
        <v>4796</v>
      </c>
      <c r="CP422" s="121" t="s">
        <v>420</v>
      </c>
      <c r="CQ422" s="84"/>
      <c r="CR422" s="84"/>
      <c r="CS422" s="84"/>
      <c r="CT422" s="84"/>
      <c r="CU422" s="84"/>
      <c r="CV422" s="84"/>
      <c r="CW422" s="84"/>
      <c r="CX422" s="84"/>
      <c r="CY422" s="123" t="s">
        <v>175</v>
      </c>
      <c r="CZ422" s="103" t="s">
        <v>143</v>
      </c>
      <c r="DA422" s="103" t="s">
        <v>205</v>
      </c>
      <c r="DB422" s="103" t="s">
        <v>145</v>
      </c>
      <c r="DC422" s="123" t="s">
        <v>441</v>
      </c>
      <c r="DD422" s="84"/>
      <c r="DE422" s="84"/>
      <c r="DF422" s="84"/>
      <c r="DG422" s="84"/>
      <c r="DH422" s="52"/>
      <c r="DI422" s="52"/>
      <c r="DJ422" s="52"/>
      <c r="DK422" s="52"/>
      <c r="DL422" s="52"/>
      <c r="DM422" s="52"/>
    </row>
    <row r="423" ht="25.5" customHeight="1">
      <c r="A423" s="191">
        <v>421.0</v>
      </c>
      <c r="B423" s="86" t="s">
        <v>4797</v>
      </c>
      <c r="C423" s="94" t="s">
        <v>4798</v>
      </c>
      <c r="D423" s="88" t="s">
        <v>4799</v>
      </c>
      <c r="E423" s="89" t="s">
        <v>2660</v>
      </c>
      <c r="F423" s="89" t="s">
        <v>2661</v>
      </c>
      <c r="G423" s="185">
        <v>9.00321674E8</v>
      </c>
      <c r="H423" s="185">
        <v>6.0</v>
      </c>
      <c r="I423" s="89" t="s">
        <v>120</v>
      </c>
      <c r="J423" s="89" t="s">
        <v>120</v>
      </c>
      <c r="K423" s="89" t="s">
        <v>120</v>
      </c>
      <c r="L423" s="89" t="s">
        <v>120</v>
      </c>
      <c r="M423" s="89" t="s">
        <v>120</v>
      </c>
      <c r="N423" s="89" t="s">
        <v>120</v>
      </c>
      <c r="O423" s="94" t="s">
        <v>4800</v>
      </c>
      <c r="P423" s="103" t="s">
        <v>269</v>
      </c>
      <c r="Q423" s="94">
        <v>3554197.0</v>
      </c>
      <c r="R423" s="176" t="s">
        <v>4801</v>
      </c>
      <c r="S423" s="89" t="s">
        <v>120</v>
      </c>
      <c r="T423" s="88" t="s">
        <v>120</v>
      </c>
      <c r="U423" s="88" t="s">
        <v>120</v>
      </c>
      <c r="V423" s="88" t="s">
        <v>120</v>
      </c>
      <c r="W423" s="89" t="s">
        <v>120</v>
      </c>
      <c r="X423" s="87" t="s">
        <v>120</v>
      </c>
      <c r="Y423" s="87" t="s">
        <v>120</v>
      </c>
      <c r="Z423" s="130" t="s">
        <v>2664</v>
      </c>
      <c r="AA423" s="94" t="s">
        <v>4797</v>
      </c>
      <c r="AB423" s="94" t="s">
        <v>4473</v>
      </c>
      <c r="AC423" s="130" t="s">
        <v>4474</v>
      </c>
      <c r="AD423" s="94" t="s">
        <v>4802</v>
      </c>
      <c r="AE423" s="229" t="s">
        <v>4803</v>
      </c>
      <c r="AF423" s="204" t="s">
        <v>4804</v>
      </c>
      <c r="AG423" s="143">
        <v>706.0</v>
      </c>
      <c r="AH423" s="199">
        <v>5.6350746E8</v>
      </c>
      <c r="AI423" s="201">
        <v>44495.0</v>
      </c>
      <c r="AJ423" s="100">
        <v>61636.0</v>
      </c>
      <c r="AK423" s="212" t="s">
        <v>441</v>
      </c>
      <c r="AL423" s="212" t="s">
        <v>441</v>
      </c>
      <c r="AM423" s="101" t="s">
        <v>4805</v>
      </c>
      <c r="AN423" s="154">
        <v>6.0</v>
      </c>
      <c r="AO423" s="94">
        <v>0.0</v>
      </c>
      <c r="AP423" s="103" t="str">
        <f t="shared" si="51"/>
        <v>180</v>
      </c>
      <c r="AQ423" s="94" t="s">
        <v>4615</v>
      </c>
      <c r="AR423" s="105">
        <v>5.6350746E8</v>
      </c>
      <c r="AS423" s="105" t="s">
        <v>120</v>
      </c>
      <c r="AT423" s="235"/>
      <c r="AU423" s="207"/>
      <c r="AV423" s="236"/>
      <c r="AW423" s="212" t="s">
        <v>441</v>
      </c>
      <c r="AX423" s="84"/>
      <c r="AY423" s="84"/>
      <c r="AZ423" s="84"/>
      <c r="BA423" s="84"/>
      <c r="BB423" s="84"/>
      <c r="BC423" s="84"/>
      <c r="BD423" s="84"/>
      <c r="BE423" s="84"/>
      <c r="BF423" s="84"/>
      <c r="BG423" s="84"/>
      <c r="BH423" s="84"/>
      <c r="BI423" s="84"/>
      <c r="BJ423" s="84"/>
      <c r="BK423" s="84"/>
      <c r="BL423" s="84"/>
      <c r="BM423" s="84"/>
      <c r="BN423" s="84"/>
      <c r="BO423" s="84"/>
      <c r="BP423" s="84"/>
      <c r="BQ423" s="84"/>
      <c r="BR423" s="84"/>
      <c r="BS423" s="84"/>
      <c r="BT423" s="84"/>
      <c r="BU423" s="84"/>
      <c r="BV423" s="84"/>
      <c r="BW423" s="84"/>
      <c r="BX423" s="84"/>
      <c r="BY423" s="84"/>
      <c r="BZ423" s="84"/>
      <c r="CA423" s="84"/>
      <c r="CB423" s="84"/>
      <c r="CC423" s="114" t="str">
        <f t="shared" si="50"/>
        <v>$ 563,507,460</v>
      </c>
      <c r="CD423" s="115" t="str">
        <f t="shared" si="49"/>
        <v>180</v>
      </c>
      <c r="CE423" s="84"/>
      <c r="CF423" s="101" t="s">
        <v>4805</v>
      </c>
      <c r="CG423" s="130" t="s">
        <v>4267</v>
      </c>
      <c r="CH423" s="103" t="s">
        <v>441</v>
      </c>
      <c r="CI423" s="118" t="s">
        <v>441</v>
      </c>
      <c r="CJ423" s="84"/>
      <c r="CK423" s="84"/>
      <c r="CL423" s="101">
        <v>44540.0</v>
      </c>
      <c r="CM423" s="102" t="s">
        <v>120</v>
      </c>
      <c r="CN423" s="119" t="s">
        <v>4806</v>
      </c>
      <c r="CO423" s="120" t="s">
        <v>4807</v>
      </c>
      <c r="CP423" s="121" t="s">
        <v>294</v>
      </c>
      <c r="CQ423" s="84"/>
      <c r="CR423" s="84"/>
      <c r="CS423" s="84"/>
      <c r="CT423" s="84"/>
      <c r="CU423" s="84"/>
      <c r="CV423" s="84"/>
      <c r="CW423" s="84"/>
      <c r="CX423" s="84"/>
      <c r="CY423" s="123" t="s">
        <v>175</v>
      </c>
      <c r="CZ423" s="103" t="s">
        <v>143</v>
      </c>
      <c r="DA423" s="103" t="s">
        <v>205</v>
      </c>
      <c r="DB423" s="103" t="s">
        <v>145</v>
      </c>
      <c r="DC423" s="123" t="s">
        <v>441</v>
      </c>
      <c r="DD423" s="84"/>
      <c r="DE423" s="84"/>
      <c r="DF423" s="84"/>
      <c r="DG423" s="84"/>
      <c r="DH423" s="52"/>
      <c r="DI423" s="52"/>
      <c r="DJ423" s="52"/>
      <c r="DK423" s="52"/>
      <c r="DL423" s="52"/>
      <c r="DM423" s="52"/>
    </row>
    <row r="424" ht="25.5" customHeight="1">
      <c r="A424" s="191">
        <v>422.0</v>
      </c>
      <c r="B424" s="86" t="s">
        <v>4808</v>
      </c>
      <c r="C424" s="94" t="s">
        <v>4809</v>
      </c>
      <c r="D424" s="88" t="s">
        <v>4810</v>
      </c>
      <c r="E424" s="89" t="s">
        <v>2660</v>
      </c>
      <c r="F424" s="89" t="s">
        <v>2661</v>
      </c>
      <c r="G424" s="185">
        <v>9.00280686E8</v>
      </c>
      <c r="H424" s="185">
        <v>7.0</v>
      </c>
      <c r="I424" s="89" t="s">
        <v>120</v>
      </c>
      <c r="J424" s="89" t="s">
        <v>120</v>
      </c>
      <c r="K424" s="89" t="s">
        <v>120</v>
      </c>
      <c r="L424" s="89" t="s">
        <v>120</v>
      </c>
      <c r="M424" s="89" t="s">
        <v>120</v>
      </c>
      <c r="N424" s="89" t="s">
        <v>120</v>
      </c>
      <c r="O424" s="94" t="s">
        <v>4811</v>
      </c>
      <c r="P424" s="103"/>
      <c r="Q424" s="94">
        <v>3.223704612E9</v>
      </c>
      <c r="R424" s="176" t="s">
        <v>4812</v>
      </c>
      <c r="S424" s="89" t="s">
        <v>120</v>
      </c>
      <c r="T424" s="88" t="s">
        <v>120</v>
      </c>
      <c r="U424" s="88" t="s">
        <v>120</v>
      </c>
      <c r="V424" s="88" t="s">
        <v>120</v>
      </c>
      <c r="W424" s="89" t="s">
        <v>120</v>
      </c>
      <c r="X424" s="87" t="s">
        <v>120</v>
      </c>
      <c r="Y424" s="87" t="s">
        <v>120</v>
      </c>
      <c r="Z424" s="130" t="s">
        <v>2664</v>
      </c>
      <c r="AA424" s="94" t="s">
        <v>4808</v>
      </c>
      <c r="AB424" s="94" t="s">
        <v>4473</v>
      </c>
      <c r="AC424" s="130" t="s">
        <v>161</v>
      </c>
      <c r="AD424" s="94" t="s">
        <v>4813</v>
      </c>
      <c r="AE424" s="229" t="s">
        <v>4814</v>
      </c>
      <c r="AF424" s="204" t="s">
        <v>4815</v>
      </c>
      <c r="AG424" s="143">
        <v>722.0</v>
      </c>
      <c r="AH424" s="199">
        <v>1.400799E9</v>
      </c>
      <c r="AI424" s="201">
        <v>44505.0</v>
      </c>
      <c r="AJ424" s="100">
        <v>63960.0</v>
      </c>
      <c r="AK424" s="212">
        <v>44560.0</v>
      </c>
      <c r="AL424" s="212" t="s">
        <v>441</v>
      </c>
      <c r="AM424" s="101">
        <v>44742.0</v>
      </c>
      <c r="AN424" s="154">
        <v>6.0</v>
      </c>
      <c r="AO424" s="94">
        <v>0.0</v>
      </c>
      <c r="AP424" s="103" t="str">
        <f t="shared" si="51"/>
        <v>180</v>
      </c>
      <c r="AQ424" s="94" t="s">
        <v>4615</v>
      </c>
      <c r="AR424" s="105">
        <v>1.386577317E9</v>
      </c>
      <c r="AS424" s="105" t="s">
        <v>120</v>
      </c>
      <c r="AT424" s="106">
        <v>1146.0</v>
      </c>
      <c r="AU424" s="105">
        <v>1.386577317E9</v>
      </c>
      <c r="AV424" s="183">
        <v>44560.0</v>
      </c>
      <c r="AW424" s="212" t="s">
        <v>441</v>
      </c>
      <c r="AX424" s="84"/>
      <c r="AY424" s="84"/>
      <c r="AZ424" s="84"/>
      <c r="BA424" s="84"/>
      <c r="BB424" s="84"/>
      <c r="BC424" s="84"/>
      <c r="BD424" s="84"/>
      <c r="BE424" s="84"/>
      <c r="BF424" s="84"/>
      <c r="BG424" s="84"/>
      <c r="BH424" s="84"/>
      <c r="BI424" s="84"/>
      <c r="BJ424" s="84"/>
      <c r="BK424" s="84"/>
      <c r="BL424" s="84"/>
      <c r="BM424" s="84"/>
      <c r="BN424" s="84"/>
      <c r="BO424" s="84"/>
      <c r="BP424" s="84"/>
      <c r="BQ424" s="84"/>
      <c r="BR424" s="84"/>
      <c r="BS424" s="84"/>
      <c r="BT424" s="84"/>
      <c r="BU424" s="84"/>
      <c r="BV424" s="84"/>
      <c r="BW424" s="84"/>
      <c r="BX424" s="84"/>
      <c r="BY424" s="84"/>
      <c r="BZ424" s="84"/>
      <c r="CA424" s="84"/>
      <c r="CB424" s="84"/>
      <c r="CC424" s="114" t="str">
        <f t="shared" si="50"/>
        <v>$ 1,386,577,317</v>
      </c>
      <c r="CD424" s="115" t="str">
        <f t="shared" si="49"/>
        <v>150</v>
      </c>
      <c r="CE424" s="84"/>
      <c r="CF424" s="101">
        <v>44742.0</v>
      </c>
      <c r="CG424" s="130" t="s">
        <v>4267</v>
      </c>
      <c r="CH424" s="103" t="s">
        <v>441</v>
      </c>
      <c r="CI424" s="118" t="s">
        <v>441</v>
      </c>
      <c r="CJ424" s="84"/>
      <c r="CK424" s="84"/>
      <c r="CL424" s="101">
        <v>44560.0</v>
      </c>
      <c r="CM424" s="102" t="s">
        <v>120</v>
      </c>
      <c r="CN424" s="119" t="s">
        <v>4816</v>
      </c>
      <c r="CO424" s="120" t="s">
        <v>4817</v>
      </c>
      <c r="CP424" s="121" t="s">
        <v>1115</v>
      </c>
      <c r="CQ424" s="84"/>
      <c r="CR424" s="84"/>
      <c r="CS424" s="84"/>
      <c r="CT424" s="84"/>
      <c r="CU424" s="84"/>
      <c r="CV424" s="84"/>
      <c r="CW424" s="84"/>
      <c r="CX424" s="84"/>
      <c r="CY424" s="123" t="s">
        <v>175</v>
      </c>
      <c r="CZ424" s="103" t="s">
        <v>143</v>
      </c>
      <c r="DA424" s="103" t="s">
        <v>205</v>
      </c>
      <c r="DB424" s="103" t="s">
        <v>145</v>
      </c>
      <c r="DC424" s="123" t="s">
        <v>441</v>
      </c>
      <c r="DD424" s="84"/>
      <c r="DE424" s="84"/>
      <c r="DF424" s="84"/>
      <c r="DG424" s="84"/>
      <c r="DH424" s="52"/>
      <c r="DI424" s="52"/>
      <c r="DJ424" s="52"/>
      <c r="DK424" s="52"/>
      <c r="DL424" s="52"/>
      <c r="DM424" s="52"/>
    </row>
    <row r="425" ht="25.5" customHeight="1">
      <c r="A425" s="191">
        <v>423.0</v>
      </c>
      <c r="B425" s="86" t="s">
        <v>4818</v>
      </c>
      <c r="C425" s="94" t="s">
        <v>4819</v>
      </c>
      <c r="D425" s="88" t="s">
        <v>4820</v>
      </c>
      <c r="E425" s="89" t="s">
        <v>2660</v>
      </c>
      <c r="F425" s="89" t="s">
        <v>2661</v>
      </c>
      <c r="G425" s="185">
        <v>9.00175374E8</v>
      </c>
      <c r="H425" s="185">
        <v>5.0</v>
      </c>
      <c r="I425" s="89" t="s">
        <v>120</v>
      </c>
      <c r="J425" s="89" t="s">
        <v>120</v>
      </c>
      <c r="K425" s="89" t="s">
        <v>120</v>
      </c>
      <c r="L425" s="89" t="s">
        <v>120</v>
      </c>
      <c r="M425" s="89" t="s">
        <v>120</v>
      </c>
      <c r="N425" s="89" t="s">
        <v>120</v>
      </c>
      <c r="O425" s="94" t="s">
        <v>4821</v>
      </c>
      <c r="P425" s="103"/>
      <c r="Q425" s="94">
        <v>6960430.0</v>
      </c>
      <c r="R425" s="176" t="s">
        <v>4636</v>
      </c>
      <c r="S425" s="89" t="s">
        <v>120</v>
      </c>
      <c r="T425" s="88" t="s">
        <v>120</v>
      </c>
      <c r="U425" s="88" t="s">
        <v>120</v>
      </c>
      <c r="V425" s="88" t="s">
        <v>120</v>
      </c>
      <c r="W425" s="89" t="s">
        <v>120</v>
      </c>
      <c r="X425" s="87" t="s">
        <v>120</v>
      </c>
      <c r="Y425" s="87" t="s">
        <v>120</v>
      </c>
      <c r="Z425" s="130" t="s">
        <v>2664</v>
      </c>
      <c r="AA425" s="94" t="s">
        <v>4818</v>
      </c>
      <c r="AB425" s="94" t="s">
        <v>4473</v>
      </c>
      <c r="AC425" s="130" t="s">
        <v>161</v>
      </c>
      <c r="AD425" s="94" t="s">
        <v>4822</v>
      </c>
      <c r="AE425" s="229" t="s">
        <v>4823</v>
      </c>
      <c r="AF425" s="204" t="s">
        <v>1872</v>
      </c>
      <c r="AG425" s="143">
        <v>720.0</v>
      </c>
      <c r="AH425" s="199">
        <v>5.669999E8</v>
      </c>
      <c r="AI425" s="201">
        <v>44505.0</v>
      </c>
      <c r="AJ425" s="100">
        <v>63770.0</v>
      </c>
      <c r="AK425" s="212" t="s">
        <v>441</v>
      </c>
      <c r="AL425" s="212" t="s">
        <v>441</v>
      </c>
      <c r="AM425" s="101">
        <v>44712.0</v>
      </c>
      <c r="AN425" s="154">
        <v>5.0</v>
      </c>
      <c r="AO425" s="94">
        <v>0.0</v>
      </c>
      <c r="AP425" s="103" t="str">
        <f t="shared" si="51"/>
        <v>150</v>
      </c>
      <c r="AQ425" s="94" t="s">
        <v>4476</v>
      </c>
      <c r="AR425" s="105">
        <v>5.5289E8</v>
      </c>
      <c r="AS425" s="105" t="s">
        <v>120</v>
      </c>
      <c r="AT425" s="106">
        <v>1210.0</v>
      </c>
      <c r="AU425" s="105">
        <v>5.5289E8</v>
      </c>
      <c r="AV425" s="183">
        <v>44561.0</v>
      </c>
      <c r="AW425" s="212" t="s">
        <v>441</v>
      </c>
      <c r="AX425" s="84"/>
      <c r="AY425" s="84"/>
      <c r="AZ425" s="84"/>
      <c r="BA425" s="84"/>
      <c r="BB425" s="84"/>
      <c r="BC425" s="84"/>
      <c r="BD425" s="84"/>
      <c r="BE425" s="84"/>
      <c r="BF425" s="84"/>
      <c r="BG425" s="84"/>
      <c r="BH425" s="84"/>
      <c r="BI425" s="84"/>
      <c r="BJ425" s="84"/>
      <c r="BK425" s="84"/>
      <c r="BL425" s="84"/>
      <c r="BM425" s="84"/>
      <c r="BN425" s="84"/>
      <c r="BO425" s="84"/>
      <c r="BP425" s="84"/>
      <c r="BQ425" s="84"/>
      <c r="BR425" s="84"/>
      <c r="BS425" s="84"/>
      <c r="BT425" s="84"/>
      <c r="BU425" s="84"/>
      <c r="BV425" s="84"/>
      <c r="BW425" s="84"/>
      <c r="BX425" s="84"/>
      <c r="BY425" s="84"/>
      <c r="BZ425" s="84"/>
      <c r="CA425" s="84"/>
      <c r="CB425" s="84"/>
      <c r="CC425" s="114" t="str">
        <f t="shared" si="50"/>
        <v>$ 552,890,000</v>
      </c>
      <c r="CD425" s="115" t="str">
        <f t="shared" si="49"/>
        <v>150</v>
      </c>
      <c r="CE425" s="84"/>
      <c r="CF425" s="101">
        <v>44712.0</v>
      </c>
      <c r="CG425" s="130" t="s">
        <v>4267</v>
      </c>
      <c r="CH425" s="103" t="s">
        <v>441</v>
      </c>
      <c r="CI425" s="118" t="s">
        <v>441</v>
      </c>
      <c r="CJ425" s="84"/>
      <c r="CK425" s="84"/>
      <c r="CL425" s="101">
        <v>44560.0</v>
      </c>
      <c r="CM425" s="102" t="s">
        <v>120</v>
      </c>
      <c r="CN425" s="119" t="s">
        <v>4824</v>
      </c>
      <c r="CO425" s="120" t="s">
        <v>4825</v>
      </c>
      <c r="CP425" s="121" t="s">
        <v>1115</v>
      </c>
      <c r="CQ425" s="84"/>
      <c r="CR425" s="84"/>
      <c r="CS425" s="84"/>
      <c r="CT425" s="84"/>
      <c r="CU425" s="84"/>
      <c r="CV425" s="84"/>
      <c r="CW425" s="84"/>
      <c r="CX425" s="84"/>
      <c r="CY425" s="123" t="s">
        <v>175</v>
      </c>
      <c r="CZ425" s="103" t="s">
        <v>143</v>
      </c>
      <c r="DA425" s="103" t="s">
        <v>205</v>
      </c>
      <c r="DB425" s="103" t="s">
        <v>145</v>
      </c>
      <c r="DC425" s="123" t="s">
        <v>441</v>
      </c>
      <c r="DD425" s="84"/>
      <c r="DE425" s="84"/>
      <c r="DF425" s="84"/>
      <c r="DG425" s="84"/>
      <c r="DH425" s="52"/>
      <c r="DI425" s="52"/>
      <c r="DJ425" s="52"/>
      <c r="DK425" s="52"/>
      <c r="DL425" s="52"/>
      <c r="DM425" s="52"/>
    </row>
    <row r="426" ht="40.5" customHeight="1">
      <c r="A426" s="191">
        <v>424.0</v>
      </c>
      <c r="B426" s="86" t="s">
        <v>4826</v>
      </c>
      <c r="C426" s="94" t="s">
        <v>4827</v>
      </c>
      <c r="D426" s="88" t="s">
        <v>4828</v>
      </c>
      <c r="E426" s="89" t="s">
        <v>2660</v>
      </c>
      <c r="F426" s="89" t="s">
        <v>2661</v>
      </c>
      <c r="G426" s="185">
        <v>9.01551503E8</v>
      </c>
      <c r="H426" s="185">
        <v>5.0</v>
      </c>
      <c r="I426" s="89" t="s">
        <v>120</v>
      </c>
      <c r="J426" s="89" t="s">
        <v>120</v>
      </c>
      <c r="K426" s="89" t="s">
        <v>120</v>
      </c>
      <c r="L426" s="89" t="s">
        <v>120</v>
      </c>
      <c r="M426" s="89" t="s">
        <v>120</v>
      </c>
      <c r="N426" s="89" t="s">
        <v>120</v>
      </c>
      <c r="O426" s="94" t="s">
        <v>4829</v>
      </c>
      <c r="P426" s="52"/>
      <c r="Q426" s="117">
        <v>3.212065394E9</v>
      </c>
      <c r="R426" s="176" t="s">
        <v>4830</v>
      </c>
      <c r="S426" s="89" t="s">
        <v>120</v>
      </c>
      <c r="T426" s="88" t="s">
        <v>120</v>
      </c>
      <c r="U426" s="88" t="s">
        <v>120</v>
      </c>
      <c r="V426" s="88" t="s">
        <v>120</v>
      </c>
      <c r="W426" s="89" t="s">
        <v>120</v>
      </c>
      <c r="X426" s="87" t="s">
        <v>120</v>
      </c>
      <c r="Y426" s="87" t="s">
        <v>120</v>
      </c>
      <c r="Z426" s="130" t="s">
        <v>2664</v>
      </c>
      <c r="AA426" s="94" t="s">
        <v>4826</v>
      </c>
      <c r="AB426" s="94" t="s">
        <v>4473</v>
      </c>
      <c r="AC426" s="130" t="s">
        <v>161</v>
      </c>
      <c r="AD426" s="94" t="s">
        <v>4831</v>
      </c>
      <c r="AE426" s="229" t="s">
        <v>4832</v>
      </c>
      <c r="AF426" s="204" t="s">
        <v>4833</v>
      </c>
      <c r="AG426" s="143">
        <v>719.0</v>
      </c>
      <c r="AH426" s="199">
        <v>3.98557E8</v>
      </c>
      <c r="AI426" s="201">
        <v>44505.0</v>
      </c>
      <c r="AJ426" s="100">
        <v>62774.0</v>
      </c>
      <c r="AK426" s="212" t="s">
        <v>441</v>
      </c>
      <c r="AL426" s="212" t="s">
        <v>441</v>
      </c>
      <c r="AM426" s="101">
        <v>44711.0</v>
      </c>
      <c r="AN426" s="154">
        <v>5.0</v>
      </c>
      <c r="AO426" s="94">
        <v>0.0</v>
      </c>
      <c r="AP426" s="103" t="str">
        <f t="shared" si="51"/>
        <v>150</v>
      </c>
      <c r="AQ426" s="94" t="s">
        <v>4476</v>
      </c>
      <c r="AR426" s="105">
        <v>3.90586785E8</v>
      </c>
      <c r="AS426" s="105" t="s">
        <v>120</v>
      </c>
      <c r="AT426" s="106">
        <v>1141.0</v>
      </c>
      <c r="AU426" s="105">
        <v>3.90586785E8</v>
      </c>
      <c r="AV426" s="183">
        <v>44560.0</v>
      </c>
      <c r="AW426" s="212" t="s">
        <v>441</v>
      </c>
      <c r="AX426" s="84"/>
      <c r="AY426" s="84"/>
      <c r="AZ426" s="84"/>
      <c r="BA426" s="84"/>
      <c r="BB426" s="84"/>
      <c r="BC426" s="84"/>
      <c r="BD426" s="84"/>
      <c r="BE426" s="84"/>
      <c r="BF426" s="84"/>
      <c r="BG426" s="84"/>
      <c r="BH426" s="84"/>
      <c r="BI426" s="84"/>
      <c r="BJ426" s="84"/>
      <c r="BK426" s="84"/>
      <c r="BL426" s="84"/>
      <c r="BM426" s="84"/>
      <c r="BN426" s="84"/>
      <c r="BO426" s="84"/>
      <c r="BP426" s="84"/>
      <c r="BQ426" s="84"/>
      <c r="BR426" s="84"/>
      <c r="BS426" s="84"/>
      <c r="BT426" s="84"/>
      <c r="BU426" s="84"/>
      <c r="BV426" s="84"/>
      <c r="BW426" s="84"/>
      <c r="BX426" s="84"/>
      <c r="BY426" s="84"/>
      <c r="BZ426" s="84"/>
      <c r="CA426" s="84"/>
      <c r="CB426" s="84"/>
      <c r="CC426" s="114" t="str">
        <f t="shared" si="50"/>
        <v>$ 390,586,785</v>
      </c>
      <c r="CD426" s="115" t="str">
        <f t="shared" si="49"/>
        <v>15</v>
      </c>
      <c r="CE426" s="84"/>
      <c r="CF426" s="101">
        <v>44711.0</v>
      </c>
      <c r="CG426" s="130" t="s">
        <v>4267</v>
      </c>
      <c r="CH426" s="103" t="s">
        <v>441</v>
      </c>
      <c r="CI426" s="118" t="s">
        <v>441</v>
      </c>
      <c r="CJ426" s="84"/>
      <c r="CK426" s="84"/>
      <c r="CL426" s="101">
        <v>44550.0</v>
      </c>
      <c r="CM426" s="102" t="s">
        <v>120</v>
      </c>
      <c r="CN426" s="119" t="s">
        <v>4834</v>
      </c>
      <c r="CO426" s="120" t="s">
        <v>4835</v>
      </c>
      <c r="CP426" s="121" t="s">
        <v>4836</v>
      </c>
      <c r="CQ426" s="84"/>
      <c r="CR426" s="84"/>
      <c r="CS426" s="84"/>
      <c r="CT426" s="84"/>
      <c r="CU426" s="84"/>
      <c r="CV426" s="84"/>
      <c r="CW426" s="84"/>
      <c r="CX426" s="84"/>
      <c r="CY426" s="123" t="s">
        <v>175</v>
      </c>
      <c r="CZ426" s="103" t="s">
        <v>143</v>
      </c>
      <c r="DA426" s="103" t="s">
        <v>205</v>
      </c>
      <c r="DB426" s="103" t="s">
        <v>145</v>
      </c>
      <c r="DC426" s="123" t="s">
        <v>441</v>
      </c>
      <c r="DD426" s="84"/>
      <c r="DE426" s="158" t="s">
        <v>4837</v>
      </c>
      <c r="DF426" s="232" t="s">
        <v>4838</v>
      </c>
      <c r="DG426" s="232" t="s">
        <v>4839</v>
      </c>
      <c r="DH426" s="52"/>
      <c r="DI426" s="52"/>
      <c r="DJ426" s="52"/>
      <c r="DK426" s="52"/>
      <c r="DL426" s="52"/>
      <c r="DM426" s="52"/>
    </row>
    <row r="427" ht="33.75" customHeight="1">
      <c r="A427" s="191">
        <v>425.0</v>
      </c>
      <c r="B427" s="86" t="s">
        <v>4840</v>
      </c>
      <c r="C427" s="94" t="s">
        <v>4841</v>
      </c>
      <c r="D427" s="88" t="s">
        <v>4842</v>
      </c>
      <c r="E427" s="89" t="s">
        <v>2660</v>
      </c>
      <c r="F427" s="89" t="s">
        <v>2661</v>
      </c>
      <c r="G427" s="185">
        <v>9.01373456E8</v>
      </c>
      <c r="H427" s="185">
        <v>3.0</v>
      </c>
      <c r="I427" s="89" t="s">
        <v>120</v>
      </c>
      <c r="J427" s="89" t="s">
        <v>120</v>
      </c>
      <c r="K427" s="89" t="s">
        <v>120</v>
      </c>
      <c r="L427" s="89" t="s">
        <v>120</v>
      </c>
      <c r="M427" s="89" t="s">
        <v>120</v>
      </c>
      <c r="N427" s="89" t="s">
        <v>120</v>
      </c>
      <c r="O427" s="94" t="s">
        <v>4843</v>
      </c>
      <c r="P427" s="103"/>
      <c r="Q427" s="94">
        <v>2326862.0</v>
      </c>
      <c r="R427" s="176" t="s">
        <v>4844</v>
      </c>
      <c r="S427" s="89" t="s">
        <v>120</v>
      </c>
      <c r="T427" s="88" t="s">
        <v>120</v>
      </c>
      <c r="U427" s="88" t="s">
        <v>120</v>
      </c>
      <c r="V427" s="88" t="s">
        <v>120</v>
      </c>
      <c r="W427" s="89" t="s">
        <v>120</v>
      </c>
      <c r="X427" s="87" t="s">
        <v>120</v>
      </c>
      <c r="Y427" s="87" t="s">
        <v>120</v>
      </c>
      <c r="Z427" s="130" t="s">
        <v>2664</v>
      </c>
      <c r="AA427" s="94" t="s">
        <v>4841</v>
      </c>
      <c r="AB427" s="94" t="s">
        <v>2666</v>
      </c>
      <c r="AC427" s="130" t="s">
        <v>2667</v>
      </c>
      <c r="AD427" s="94" t="s">
        <v>4845</v>
      </c>
      <c r="AE427" s="229" t="s">
        <v>4846</v>
      </c>
      <c r="AF427" s="204" t="s">
        <v>4847</v>
      </c>
      <c r="AG427" s="143">
        <v>764.0</v>
      </c>
      <c r="AH427" s="199">
        <v>3.1477849E7</v>
      </c>
      <c r="AI427" s="201">
        <v>44519.0</v>
      </c>
      <c r="AJ427" s="100">
        <v>64874.0</v>
      </c>
      <c r="AK427" s="212">
        <v>44560.0</v>
      </c>
      <c r="AL427" s="212">
        <v>44560.0</v>
      </c>
      <c r="AM427" s="101">
        <v>44576.0</v>
      </c>
      <c r="AN427" s="154"/>
      <c r="AO427" s="94">
        <v>15.0</v>
      </c>
      <c r="AP427" s="103">
        <v>15.0</v>
      </c>
      <c r="AQ427" s="94" t="s">
        <v>2070</v>
      </c>
      <c r="AR427" s="105">
        <v>2.215870214E7</v>
      </c>
      <c r="AS427" s="105" t="s">
        <v>120</v>
      </c>
      <c r="AT427" s="106">
        <v>1149.0</v>
      </c>
      <c r="AU427" s="105">
        <v>2.215870214E7</v>
      </c>
      <c r="AV427" s="183">
        <v>44560.0</v>
      </c>
      <c r="AW427" s="115" t="s">
        <v>120</v>
      </c>
      <c r="AX427" s="84"/>
      <c r="AY427" s="84"/>
      <c r="AZ427" s="84"/>
      <c r="BA427" s="84"/>
      <c r="BB427" s="84"/>
      <c r="BC427" s="84"/>
      <c r="BD427" s="84"/>
      <c r="BE427" s="84"/>
      <c r="BF427" s="84"/>
      <c r="BG427" s="84"/>
      <c r="BH427" s="84"/>
      <c r="BI427" s="84"/>
      <c r="BJ427" s="84"/>
      <c r="BK427" s="84"/>
      <c r="BL427" s="84"/>
      <c r="BM427" s="84"/>
      <c r="BN427" s="84"/>
      <c r="BO427" s="84"/>
      <c r="BP427" s="84"/>
      <c r="BQ427" s="84"/>
      <c r="BR427" s="84"/>
      <c r="BS427" s="84"/>
      <c r="BT427" s="84"/>
      <c r="BU427" s="84"/>
      <c r="BV427" s="84"/>
      <c r="BW427" s="84"/>
      <c r="BX427" s="84"/>
      <c r="BY427" s="84"/>
      <c r="BZ427" s="84"/>
      <c r="CA427" s="84"/>
      <c r="CB427" s="84"/>
      <c r="CC427" s="114" t="str">
        <f t="shared" si="50"/>
        <v>$ 22,158,702</v>
      </c>
      <c r="CD427" s="115" t="str">
        <f t="shared" si="49"/>
        <v>94</v>
      </c>
      <c r="CE427" s="84"/>
      <c r="CF427" s="101">
        <v>44576.0</v>
      </c>
      <c r="CG427" s="130" t="s">
        <v>4267</v>
      </c>
      <c r="CH427" s="103" t="s">
        <v>441</v>
      </c>
      <c r="CI427" s="118" t="s">
        <v>441</v>
      </c>
      <c r="CJ427" s="84"/>
      <c r="CK427" s="84"/>
      <c r="CL427" s="101">
        <v>44560.0</v>
      </c>
      <c r="CM427" s="102" t="s">
        <v>120</v>
      </c>
      <c r="CN427" s="119" t="s">
        <v>4848</v>
      </c>
      <c r="CO427" s="120" t="s">
        <v>120</v>
      </c>
      <c r="CP427" s="121" t="s">
        <v>4530</v>
      </c>
      <c r="CQ427" s="84"/>
      <c r="CR427" s="84"/>
      <c r="CS427" s="84"/>
      <c r="CT427" s="84"/>
      <c r="CU427" s="84"/>
      <c r="CV427" s="84"/>
      <c r="CW427" s="84"/>
      <c r="CX427" s="84"/>
      <c r="CY427" s="123" t="s">
        <v>175</v>
      </c>
      <c r="CZ427" s="117" t="s">
        <v>2673</v>
      </c>
      <c r="DA427" s="103" t="s">
        <v>205</v>
      </c>
      <c r="DB427" s="103" t="s">
        <v>145</v>
      </c>
      <c r="DC427" s="123" t="s">
        <v>441</v>
      </c>
      <c r="DD427" s="84" t="s">
        <v>4849</v>
      </c>
      <c r="DE427" s="158" t="s">
        <v>4850</v>
      </c>
      <c r="DF427" s="232" t="s">
        <v>4851</v>
      </c>
      <c r="DG427" s="145"/>
      <c r="DH427" s="52"/>
      <c r="DI427" s="52"/>
      <c r="DJ427" s="52"/>
      <c r="DK427" s="52"/>
      <c r="DL427" s="52"/>
      <c r="DM427" s="52"/>
    </row>
    <row r="428" ht="25.5" customHeight="1">
      <c r="A428" s="191">
        <v>426.0</v>
      </c>
      <c r="B428" s="86" t="s">
        <v>4852</v>
      </c>
      <c r="C428" s="94" t="s">
        <v>4853</v>
      </c>
      <c r="D428" s="88" t="s">
        <v>4854</v>
      </c>
      <c r="E428" s="89" t="s">
        <v>2660</v>
      </c>
      <c r="F428" s="89" t="s">
        <v>2661</v>
      </c>
      <c r="G428" s="185">
        <v>8.90301886E8</v>
      </c>
      <c r="H428" s="185">
        <v>1.0</v>
      </c>
      <c r="I428" s="89" t="s">
        <v>120</v>
      </c>
      <c r="J428" s="89" t="s">
        <v>120</v>
      </c>
      <c r="K428" s="89" t="s">
        <v>120</v>
      </c>
      <c r="L428" s="89" t="s">
        <v>120</v>
      </c>
      <c r="M428" s="89" t="s">
        <v>120</v>
      </c>
      <c r="N428" s="89" t="s">
        <v>120</v>
      </c>
      <c r="O428" s="94" t="s">
        <v>4855</v>
      </c>
      <c r="P428" s="103"/>
      <c r="Q428" s="94">
        <v>6515300.0</v>
      </c>
      <c r="R428" s="176" t="s">
        <v>4856</v>
      </c>
      <c r="S428" s="89" t="s">
        <v>120</v>
      </c>
      <c r="T428" s="88" t="s">
        <v>120</v>
      </c>
      <c r="U428" s="88" t="s">
        <v>120</v>
      </c>
      <c r="V428" s="88" t="s">
        <v>120</v>
      </c>
      <c r="W428" s="89" t="s">
        <v>120</v>
      </c>
      <c r="X428" s="87" t="s">
        <v>120</v>
      </c>
      <c r="Y428" s="87" t="s">
        <v>120</v>
      </c>
      <c r="Z428" s="130" t="s">
        <v>2664</v>
      </c>
      <c r="AA428" s="94" t="s">
        <v>4853</v>
      </c>
      <c r="AB428" s="94" t="s">
        <v>2666</v>
      </c>
      <c r="AC428" s="130" t="s">
        <v>4450</v>
      </c>
      <c r="AD428" s="130" t="s">
        <v>4857</v>
      </c>
      <c r="AE428" s="229" t="s">
        <v>4858</v>
      </c>
      <c r="AF428" s="204" t="s">
        <v>4847</v>
      </c>
      <c r="AG428" s="143">
        <v>1002.0</v>
      </c>
      <c r="AH428" s="199">
        <v>9.4849122E7</v>
      </c>
      <c r="AI428" s="201">
        <v>44559.0</v>
      </c>
      <c r="AJ428" s="100">
        <v>64870.0</v>
      </c>
      <c r="AK428" s="212">
        <v>44560.0</v>
      </c>
      <c r="AL428" s="212">
        <v>44560.0</v>
      </c>
      <c r="AM428" s="101">
        <v>44624.0</v>
      </c>
      <c r="AN428" s="154">
        <v>3.0</v>
      </c>
      <c r="AO428" s="94">
        <v>4.0</v>
      </c>
      <c r="AP428" s="103" t="str">
        <f>AN428*30+4</f>
        <v>94</v>
      </c>
      <c r="AQ428" s="94" t="s">
        <v>4859</v>
      </c>
      <c r="AR428" s="105">
        <v>9.4849122E7</v>
      </c>
      <c r="AS428" s="105" t="s">
        <v>120</v>
      </c>
      <c r="AT428" s="106">
        <v>1148.0</v>
      </c>
      <c r="AU428" s="105">
        <v>9.4849122E7</v>
      </c>
      <c r="AV428" s="183">
        <v>44560.0</v>
      </c>
      <c r="AW428" s="115" t="s">
        <v>120</v>
      </c>
      <c r="AX428" s="84"/>
      <c r="AY428" s="84"/>
      <c r="AZ428" s="84"/>
      <c r="BA428" s="84"/>
      <c r="BB428" s="84"/>
      <c r="BC428" s="84"/>
      <c r="BD428" s="84"/>
      <c r="BE428" s="84"/>
      <c r="BF428" s="84"/>
      <c r="BG428" s="84"/>
      <c r="BH428" s="84"/>
      <c r="BI428" s="84"/>
      <c r="BJ428" s="84"/>
      <c r="BK428" s="84"/>
      <c r="BL428" s="84"/>
      <c r="BM428" s="84"/>
      <c r="BN428" s="84"/>
      <c r="BO428" s="84"/>
      <c r="BP428" s="84"/>
      <c r="BQ428" s="84"/>
      <c r="BR428" s="84"/>
      <c r="BS428" s="84"/>
      <c r="BT428" s="84"/>
      <c r="BU428" s="84"/>
      <c r="BV428" s="84"/>
      <c r="BW428" s="84"/>
      <c r="BX428" s="84"/>
      <c r="BY428" s="84"/>
      <c r="BZ428" s="84"/>
      <c r="CA428" s="84"/>
      <c r="CB428" s="84"/>
      <c r="CC428" s="114" t="str">
        <f t="shared" si="50"/>
        <v>$ 94,849,122</v>
      </c>
      <c r="CD428" s="115" t="str">
        <f t="shared" si="49"/>
        <v>75</v>
      </c>
      <c r="CE428" s="84"/>
      <c r="CF428" s="101">
        <v>44624.0</v>
      </c>
      <c r="CG428" s="130" t="s">
        <v>4267</v>
      </c>
      <c r="CH428" s="103" t="s">
        <v>441</v>
      </c>
      <c r="CI428" s="118" t="s">
        <v>441</v>
      </c>
      <c r="CJ428" s="84"/>
      <c r="CK428" s="84"/>
      <c r="CL428" s="101">
        <v>44559.0</v>
      </c>
      <c r="CM428" s="102" t="s">
        <v>120</v>
      </c>
      <c r="CN428" s="119" t="s">
        <v>4860</v>
      </c>
      <c r="CO428" s="120" t="s">
        <v>120</v>
      </c>
      <c r="CP428" s="121" t="s">
        <v>4530</v>
      </c>
      <c r="CQ428" s="84"/>
      <c r="CR428" s="84"/>
      <c r="CS428" s="84"/>
      <c r="CT428" s="84"/>
      <c r="CU428" s="84"/>
      <c r="CV428" s="84"/>
      <c r="CW428" s="84"/>
      <c r="CX428" s="84"/>
      <c r="CY428" s="123" t="s">
        <v>175</v>
      </c>
      <c r="CZ428" s="117" t="s">
        <v>2673</v>
      </c>
      <c r="DA428" s="103" t="s">
        <v>205</v>
      </c>
      <c r="DB428" s="103" t="s">
        <v>145</v>
      </c>
      <c r="DC428" s="123" t="s">
        <v>441</v>
      </c>
      <c r="DD428" s="84" t="s">
        <v>4861</v>
      </c>
      <c r="DE428" s="84"/>
      <c r="DF428" s="84"/>
      <c r="DG428" s="84"/>
      <c r="DH428" s="52"/>
      <c r="DI428" s="52"/>
      <c r="DJ428" s="52"/>
      <c r="DK428" s="52"/>
      <c r="DL428" s="52"/>
      <c r="DM428" s="52"/>
    </row>
    <row r="429" ht="25.5" customHeight="1">
      <c r="A429" s="191">
        <v>427.0</v>
      </c>
      <c r="B429" s="86" t="s">
        <v>4862</v>
      </c>
      <c r="C429" s="94" t="s">
        <v>4863</v>
      </c>
      <c r="D429" s="88" t="s">
        <v>4864</v>
      </c>
      <c r="E429" s="89" t="s">
        <v>2660</v>
      </c>
      <c r="F429" s="89" t="s">
        <v>2661</v>
      </c>
      <c r="G429" s="185">
        <v>8.3011057E8</v>
      </c>
      <c r="H429" s="185">
        <v>1.0</v>
      </c>
      <c r="I429" s="89" t="s">
        <v>120</v>
      </c>
      <c r="J429" s="89" t="s">
        <v>120</v>
      </c>
      <c r="K429" s="89" t="s">
        <v>120</v>
      </c>
      <c r="L429" s="89" t="s">
        <v>120</v>
      </c>
      <c r="M429" s="89" t="s">
        <v>120</v>
      </c>
      <c r="N429" s="89" t="s">
        <v>120</v>
      </c>
      <c r="O429" s="94" t="s">
        <v>4865</v>
      </c>
      <c r="P429" s="103" t="s">
        <v>4866</v>
      </c>
      <c r="Q429" s="94">
        <v>5520777.0</v>
      </c>
      <c r="R429" s="176" t="s">
        <v>4867</v>
      </c>
      <c r="S429" s="89" t="s">
        <v>120</v>
      </c>
      <c r="T429" s="88" t="s">
        <v>120</v>
      </c>
      <c r="U429" s="88" t="s">
        <v>120</v>
      </c>
      <c r="V429" s="88" t="s">
        <v>120</v>
      </c>
      <c r="W429" s="89" t="s">
        <v>120</v>
      </c>
      <c r="X429" s="87" t="s">
        <v>120</v>
      </c>
      <c r="Y429" s="87" t="s">
        <v>120</v>
      </c>
      <c r="Z429" s="130" t="s">
        <v>2664</v>
      </c>
      <c r="AA429" s="94" t="s">
        <v>4863</v>
      </c>
      <c r="AB429" s="94" t="s">
        <v>2666</v>
      </c>
      <c r="AC429" s="130" t="s">
        <v>2667</v>
      </c>
      <c r="AD429" s="94" t="s">
        <v>4868</v>
      </c>
      <c r="AE429" s="229" t="s">
        <v>4846</v>
      </c>
      <c r="AF429" s="204" t="s">
        <v>4847</v>
      </c>
      <c r="AG429" s="143">
        <v>1001.0</v>
      </c>
      <c r="AH429" s="199">
        <v>4.7520544E7</v>
      </c>
      <c r="AI429" s="201">
        <v>44559.0</v>
      </c>
      <c r="AJ429" s="100">
        <v>64876.0</v>
      </c>
      <c r="AK429" s="212">
        <v>44560.0</v>
      </c>
      <c r="AL429" s="212">
        <v>44560.0</v>
      </c>
      <c r="AM429" s="101">
        <v>44607.0</v>
      </c>
      <c r="AN429" s="154">
        <v>2.0</v>
      </c>
      <c r="AO429" s="94">
        <v>15.0</v>
      </c>
      <c r="AP429" s="103" t="str">
        <f>AN429*30+15</f>
        <v>75</v>
      </c>
      <c r="AQ429" s="94" t="s">
        <v>4869</v>
      </c>
      <c r="AR429" s="105">
        <v>4.7520544E7</v>
      </c>
      <c r="AS429" s="105" t="s">
        <v>120</v>
      </c>
      <c r="AT429" s="106">
        <v>1150.0</v>
      </c>
      <c r="AU429" s="105">
        <v>4.7520544E7</v>
      </c>
      <c r="AV429" s="183">
        <v>44560.0</v>
      </c>
      <c r="AW429" s="115" t="s">
        <v>120</v>
      </c>
      <c r="AX429" s="84"/>
      <c r="AY429" s="84"/>
      <c r="AZ429" s="84"/>
      <c r="BA429" s="84"/>
      <c r="BB429" s="84"/>
      <c r="BC429" s="84"/>
      <c r="BD429" s="84"/>
      <c r="BE429" s="84"/>
      <c r="BF429" s="84"/>
      <c r="BG429" s="84"/>
      <c r="BH429" s="84"/>
      <c r="BI429" s="84"/>
      <c r="BJ429" s="84"/>
      <c r="BK429" s="84"/>
      <c r="BL429" s="84"/>
      <c r="BM429" s="84"/>
      <c r="BN429" s="84"/>
      <c r="BO429" s="84"/>
      <c r="BP429" s="84"/>
      <c r="BQ429" s="84"/>
      <c r="BR429" s="84"/>
      <c r="BS429" s="84"/>
      <c r="BT429" s="84"/>
      <c r="BU429" s="84"/>
      <c r="BV429" s="84"/>
      <c r="BW429" s="84"/>
      <c r="BX429" s="84"/>
      <c r="BY429" s="84"/>
      <c r="BZ429" s="84"/>
      <c r="CA429" s="84"/>
      <c r="CB429" s="84"/>
      <c r="CC429" s="114" t="str">
        <f t="shared" si="50"/>
        <v>$ 47,520,544</v>
      </c>
      <c r="CD429" s="115" t="str">
        <f t="shared" si="49"/>
        <v>150</v>
      </c>
      <c r="CE429" s="84"/>
      <c r="CF429" s="101">
        <v>44607.0</v>
      </c>
      <c r="CG429" s="130" t="s">
        <v>4267</v>
      </c>
      <c r="CH429" s="103" t="s">
        <v>441</v>
      </c>
      <c r="CI429" s="118" t="s">
        <v>441</v>
      </c>
      <c r="CJ429" s="84"/>
      <c r="CK429" s="84"/>
      <c r="CL429" s="101">
        <v>44560.0</v>
      </c>
      <c r="CM429" s="102" t="s">
        <v>120</v>
      </c>
      <c r="CN429" s="119" t="s">
        <v>4870</v>
      </c>
      <c r="CO429" s="120" t="s">
        <v>120</v>
      </c>
      <c r="CP429" s="121" t="s">
        <v>4530</v>
      </c>
      <c r="CQ429" s="84"/>
      <c r="CR429" s="84"/>
      <c r="CS429" s="84"/>
      <c r="CT429" s="84"/>
      <c r="CU429" s="84"/>
      <c r="CV429" s="84"/>
      <c r="CW429" s="84"/>
      <c r="CX429" s="84"/>
      <c r="CY429" s="123" t="s">
        <v>175</v>
      </c>
      <c r="CZ429" s="117" t="s">
        <v>2673</v>
      </c>
      <c r="DA429" s="103" t="s">
        <v>205</v>
      </c>
      <c r="DB429" s="103" t="s">
        <v>145</v>
      </c>
      <c r="DC429" s="123" t="s">
        <v>441</v>
      </c>
      <c r="DD429" s="84" t="s">
        <v>4871</v>
      </c>
      <c r="DE429" s="84"/>
      <c r="DF429" s="84"/>
      <c r="DG429" s="84"/>
      <c r="DH429" s="52"/>
      <c r="DI429" s="52"/>
      <c r="DJ429" s="52"/>
      <c r="DK429" s="52"/>
      <c r="DL429" s="52"/>
      <c r="DM429" s="52"/>
    </row>
    <row r="430" ht="25.5" customHeight="1">
      <c r="A430" s="191">
        <v>428.0</v>
      </c>
      <c r="B430" s="86" t="s">
        <v>4872</v>
      </c>
      <c r="C430" s="94" t="s">
        <v>4873</v>
      </c>
      <c r="D430" s="88" t="s">
        <v>4874</v>
      </c>
      <c r="E430" s="89" t="s">
        <v>2660</v>
      </c>
      <c r="F430" s="89" t="s">
        <v>2661</v>
      </c>
      <c r="G430" s="185">
        <v>8.00098385E8</v>
      </c>
      <c r="H430" s="185">
        <v>3.0</v>
      </c>
      <c r="I430" s="89" t="s">
        <v>120</v>
      </c>
      <c r="J430" s="89" t="s">
        <v>120</v>
      </c>
      <c r="K430" s="89" t="s">
        <v>120</v>
      </c>
      <c r="L430" s="89" t="s">
        <v>120</v>
      </c>
      <c r="M430" s="89" t="s">
        <v>120</v>
      </c>
      <c r="N430" s="89" t="s">
        <v>120</v>
      </c>
      <c r="O430" s="94" t="s">
        <v>4875</v>
      </c>
      <c r="P430" s="103" t="s">
        <v>593</v>
      </c>
      <c r="Q430" s="94">
        <v>6335881.0</v>
      </c>
      <c r="R430" s="176" t="s">
        <v>4876</v>
      </c>
      <c r="S430" s="89" t="s">
        <v>120</v>
      </c>
      <c r="T430" s="88" t="s">
        <v>120</v>
      </c>
      <c r="U430" s="88" t="s">
        <v>120</v>
      </c>
      <c r="V430" s="88" t="s">
        <v>120</v>
      </c>
      <c r="W430" s="89" t="s">
        <v>120</v>
      </c>
      <c r="X430" s="87" t="s">
        <v>120</v>
      </c>
      <c r="Y430" s="87" t="s">
        <v>120</v>
      </c>
      <c r="Z430" s="130" t="s">
        <v>2664</v>
      </c>
      <c r="AA430" s="94" t="s">
        <v>4872</v>
      </c>
      <c r="AB430" s="94" t="s">
        <v>4473</v>
      </c>
      <c r="AC430" s="130" t="s">
        <v>4474</v>
      </c>
      <c r="AD430" s="94" t="s">
        <v>4877</v>
      </c>
      <c r="AE430" s="206" t="s">
        <v>4878</v>
      </c>
      <c r="AF430" s="204" t="s">
        <v>4879</v>
      </c>
      <c r="AG430" s="143">
        <v>690.0</v>
      </c>
      <c r="AH430" s="199">
        <v>6.215211E8</v>
      </c>
      <c r="AI430" s="201">
        <v>44475.0</v>
      </c>
      <c r="AJ430" s="100">
        <v>61032.0</v>
      </c>
      <c r="AK430" s="212" t="s">
        <v>441</v>
      </c>
      <c r="AL430" s="212" t="s">
        <v>441</v>
      </c>
      <c r="AM430" s="101">
        <v>44698.0</v>
      </c>
      <c r="AN430" s="154">
        <v>5.0</v>
      </c>
      <c r="AO430" s="94">
        <v>0.0</v>
      </c>
      <c r="AP430" s="103" t="str">
        <f t="shared" ref="AP430:AP440" si="52">AN430*30</f>
        <v>150</v>
      </c>
      <c r="AQ430" s="94" t="s">
        <v>4476</v>
      </c>
      <c r="AR430" s="105">
        <v>6.215211E8</v>
      </c>
      <c r="AS430" s="105" t="s">
        <v>120</v>
      </c>
      <c r="AT430" s="106">
        <v>428.0</v>
      </c>
      <c r="AU430" s="105">
        <v>6.215211E8</v>
      </c>
      <c r="AV430" s="183">
        <v>44560.0</v>
      </c>
      <c r="AW430" s="212" t="s">
        <v>4880</v>
      </c>
      <c r="AX430" s="84"/>
      <c r="AY430" s="84"/>
      <c r="AZ430" s="84"/>
      <c r="BA430" s="84"/>
      <c r="BB430" s="84"/>
      <c r="BC430" s="84"/>
      <c r="BD430" s="84"/>
      <c r="BE430" s="84"/>
      <c r="BF430" s="84"/>
      <c r="BG430" s="84"/>
      <c r="BH430" s="84"/>
      <c r="BI430" s="84"/>
      <c r="BJ430" s="84"/>
      <c r="BK430" s="84"/>
      <c r="BL430" s="84"/>
      <c r="BM430" s="84"/>
      <c r="BN430" s="84"/>
      <c r="BO430" s="84"/>
      <c r="BP430" s="84"/>
      <c r="BQ430" s="84"/>
      <c r="BR430" s="84"/>
      <c r="BS430" s="84"/>
      <c r="BT430" s="84"/>
      <c r="BU430" s="84"/>
      <c r="BV430" s="84"/>
      <c r="BW430" s="84"/>
      <c r="BX430" s="84"/>
      <c r="BY430" s="84"/>
      <c r="BZ430" s="84"/>
      <c r="CA430" s="84"/>
      <c r="CB430" s="84"/>
      <c r="CC430" s="114" t="str">
        <f t="shared" si="50"/>
        <v>$ 621,521,100</v>
      </c>
      <c r="CD430" s="115" t="str">
        <f t="shared" si="49"/>
        <v>180</v>
      </c>
      <c r="CE430" s="84"/>
      <c r="CF430" s="101">
        <v>44698.0</v>
      </c>
      <c r="CG430" s="130" t="s">
        <v>4267</v>
      </c>
      <c r="CH430" s="103" t="s">
        <v>441</v>
      </c>
      <c r="CI430" s="118" t="s">
        <v>441</v>
      </c>
      <c r="CJ430" s="84"/>
      <c r="CK430" s="84"/>
      <c r="CL430" s="101">
        <v>44558.0</v>
      </c>
      <c r="CM430" s="102" t="s">
        <v>120</v>
      </c>
      <c r="CN430" s="119" t="s">
        <v>4881</v>
      </c>
      <c r="CO430" s="120" t="s">
        <v>4882</v>
      </c>
      <c r="CP430" s="121" t="s">
        <v>294</v>
      </c>
      <c r="CQ430" s="84"/>
      <c r="CR430" s="84"/>
      <c r="CS430" s="84"/>
      <c r="CT430" s="84"/>
      <c r="CU430" s="84"/>
      <c r="CV430" s="84"/>
      <c r="CW430" s="84"/>
      <c r="CX430" s="84"/>
      <c r="CY430" s="123" t="s">
        <v>175</v>
      </c>
      <c r="CZ430" s="103" t="s">
        <v>143</v>
      </c>
      <c r="DA430" s="103" t="s">
        <v>205</v>
      </c>
      <c r="DB430" s="103" t="s">
        <v>145</v>
      </c>
      <c r="DC430" s="123" t="s">
        <v>441</v>
      </c>
      <c r="DD430" s="84"/>
      <c r="DE430" s="84"/>
      <c r="DF430" s="84"/>
      <c r="DG430" s="84"/>
      <c r="DH430" s="52"/>
      <c r="DI430" s="52"/>
      <c r="DJ430" s="52"/>
      <c r="DK430" s="52"/>
      <c r="DL430" s="52"/>
      <c r="DM430" s="52"/>
    </row>
    <row r="431" ht="33.75" customHeight="1">
      <c r="A431" s="191">
        <v>429.0</v>
      </c>
      <c r="B431" s="86" t="s">
        <v>4883</v>
      </c>
      <c r="C431" s="94" t="s">
        <v>4884</v>
      </c>
      <c r="D431" s="88" t="s">
        <v>4885</v>
      </c>
      <c r="E431" s="89" t="s">
        <v>2660</v>
      </c>
      <c r="F431" s="89" t="s">
        <v>2661</v>
      </c>
      <c r="G431" s="185">
        <v>9.0155231E8</v>
      </c>
      <c r="H431" s="185">
        <v>5.0</v>
      </c>
      <c r="I431" s="89" t="s">
        <v>120</v>
      </c>
      <c r="J431" s="89" t="s">
        <v>120</v>
      </c>
      <c r="K431" s="89" t="s">
        <v>120</v>
      </c>
      <c r="L431" s="89" t="s">
        <v>120</v>
      </c>
      <c r="M431" s="89" t="s">
        <v>120</v>
      </c>
      <c r="N431" s="89" t="s">
        <v>120</v>
      </c>
      <c r="O431" s="130" t="s">
        <v>4886</v>
      </c>
      <c r="P431" s="94" t="s">
        <v>269</v>
      </c>
      <c r="Q431" s="206"/>
      <c r="R431" s="176" t="s">
        <v>4887</v>
      </c>
      <c r="S431" s="89" t="s">
        <v>120</v>
      </c>
      <c r="T431" s="88" t="s">
        <v>120</v>
      </c>
      <c r="U431" s="88" t="s">
        <v>120</v>
      </c>
      <c r="V431" s="88" t="s">
        <v>120</v>
      </c>
      <c r="W431" s="89" t="s">
        <v>120</v>
      </c>
      <c r="X431" s="87" t="s">
        <v>120</v>
      </c>
      <c r="Y431" s="87" t="s">
        <v>120</v>
      </c>
      <c r="Z431" s="130" t="s">
        <v>2664</v>
      </c>
      <c r="AA431" s="94" t="s">
        <v>4883</v>
      </c>
      <c r="AB431" s="94" t="s">
        <v>4473</v>
      </c>
      <c r="AC431" s="94" t="s">
        <v>161</v>
      </c>
      <c r="AD431" s="94" t="s">
        <v>4888</v>
      </c>
      <c r="AE431" s="206" t="s">
        <v>4626</v>
      </c>
      <c r="AF431" s="204" t="s">
        <v>618</v>
      </c>
      <c r="AG431" s="143">
        <v>745.0</v>
      </c>
      <c r="AH431" s="199">
        <v>1.499126E9</v>
      </c>
      <c r="AI431" s="201">
        <v>44510.0</v>
      </c>
      <c r="AJ431" s="100">
        <v>63875.0</v>
      </c>
      <c r="AK431" s="212">
        <v>44560.0</v>
      </c>
      <c r="AL431" s="212" t="s">
        <v>441</v>
      </c>
      <c r="AM431" s="101">
        <v>44744.0</v>
      </c>
      <c r="AN431" s="154">
        <v>6.0</v>
      </c>
      <c r="AO431" s="94">
        <v>0.0</v>
      </c>
      <c r="AP431" s="103" t="str">
        <f t="shared" si="52"/>
        <v>180</v>
      </c>
      <c r="AQ431" s="94" t="s">
        <v>4615</v>
      </c>
      <c r="AR431" s="105">
        <v>1.48477E9</v>
      </c>
      <c r="AS431" s="105" t="s">
        <v>120</v>
      </c>
      <c r="AT431" s="106">
        <v>1164.0</v>
      </c>
      <c r="AU431" s="105">
        <v>1.48477E9</v>
      </c>
      <c r="AV431" s="183">
        <v>44560.0</v>
      </c>
      <c r="AW431" s="212" t="s">
        <v>441</v>
      </c>
      <c r="AX431" s="84"/>
      <c r="AY431" s="84"/>
      <c r="AZ431" s="84"/>
      <c r="BA431" s="84"/>
      <c r="BB431" s="84"/>
      <c r="BC431" s="84"/>
      <c r="BD431" s="84"/>
      <c r="BE431" s="84"/>
      <c r="BF431" s="84"/>
      <c r="BG431" s="84"/>
      <c r="BH431" s="84"/>
      <c r="BI431" s="84"/>
      <c r="BJ431" s="84"/>
      <c r="BK431" s="84"/>
      <c r="BL431" s="84"/>
      <c r="BM431" s="84"/>
      <c r="BN431" s="84"/>
      <c r="BO431" s="84"/>
      <c r="BP431" s="84"/>
      <c r="BQ431" s="84"/>
      <c r="BR431" s="84"/>
      <c r="BS431" s="84"/>
      <c r="BT431" s="84"/>
      <c r="BU431" s="84"/>
      <c r="BV431" s="84"/>
      <c r="BW431" s="84"/>
      <c r="BX431" s="84"/>
      <c r="BY431" s="84"/>
      <c r="BZ431" s="84"/>
      <c r="CA431" s="84"/>
      <c r="CB431" s="84"/>
      <c r="CC431" s="114" t="str">
        <f t="shared" si="50"/>
        <v>$ 1,484,770,000</v>
      </c>
      <c r="CD431" s="115" t="str">
        <f t="shared" si="49"/>
        <v>180</v>
      </c>
      <c r="CE431" s="84"/>
      <c r="CF431" s="101">
        <v>44744.0</v>
      </c>
      <c r="CG431" s="130" t="s">
        <v>4267</v>
      </c>
      <c r="CH431" s="103" t="s">
        <v>441</v>
      </c>
      <c r="CI431" s="118" t="s">
        <v>441</v>
      </c>
      <c r="CJ431" s="84"/>
      <c r="CK431" s="84"/>
      <c r="CL431" s="101">
        <v>44560.0</v>
      </c>
      <c r="CM431" s="102" t="s">
        <v>120</v>
      </c>
      <c r="CN431" s="119" t="s">
        <v>4889</v>
      </c>
      <c r="CO431" s="120" t="s">
        <v>4890</v>
      </c>
      <c r="CP431" s="121" t="s">
        <v>3341</v>
      </c>
      <c r="CQ431" s="84"/>
      <c r="CR431" s="84"/>
      <c r="CS431" s="84"/>
      <c r="CT431" s="84"/>
      <c r="CU431" s="84"/>
      <c r="CV431" s="84"/>
      <c r="CW431" s="84"/>
      <c r="CX431" s="84"/>
      <c r="CY431" s="123" t="s">
        <v>175</v>
      </c>
      <c r="CZ431" s="103" t="s">
        <v>143</v>
      </c>
      <c r="DA431" s="103" t="s">
        <v>205</v>
      </c>
      <c r="DB431" s="103" t="s">
        <v>145</v>
      </c>
      <c r="DC431" s="123" t="s">
        <v>441</v>
      </c>
      <c r="DD431" s="84"/>
      <c r="DE431" s="158" t="s">
        <v>4891</v>
      </c>
      <c r="DF431" s="232" t="s">
        <v>4892</v>
      </c>
      <c r="DG431" s="232" t="s">
        <v>4893</v>
      </c>
      <c r="DH431" s="52"/>
      <c r="DI431" s="52"/>
      <c r="DJ431" s="52"/>
      <c r="DK431" s="52"/>
      <c r="DL431" s="52"/>
      <c r="DM431" s="52"/>
    </row>
    <row r="432" ht="33.75" customHeight="1">
      <c r="A432" s="237">
        <v>430.0</v>
      </c>
      <c r="B432" s="86" t="s">
        <v>4894</v>
      </c>
      <c r="C432" s="94" t="s">
        <v>4895</v>
      </c>
      <c r="D432" s="88" t="s">
        <v>4896</v>
      </c>
      <c r="E432" s="89" t="s">
        <v>2660</v>
      </c>
      <c r="F432" s="89" t="s">
        <v>2661</v>
      </c>
      <c r="G432" s="185">
        <v>9.01552242E8</v>
      </c>
      <c r="H432" s="185">
        <v>2.0</v>
      </c>
      <c r="I432" s="89" t="s">
        <v>120</v>
      </c>
      <c r="J432" s="89" t="s">
        <v>120</v>
      </c>
      <c r="K432" s="89" t="s">
        <v>120</v>
      </c>
      <c r="L432" s="89" t="s">
        <v>120</v>
      </c>
      <c r="M432" s="89" t="s">
        <v>120</v>
      </c>
      <c r="N432" s="89" t="s">
        <v>120</v>
      </c>
      <c r="O432" s="94" t="s">
        <v>4897</v>
      </c>
      <c r="P432" s="84"/>
      <c r="Q432" s="84"/>
      <c r="R432" s="176" t="s">
        <v>4898</v>
      </c>
      <c r="S432" s="89" t="s">
        <v>120</v>
      </c>
      <c r="T432" s="88" t="s">
        <v>120</v>
      </c>
      <c r="U432" s="88" t="s">
        <v>120</v>
      </c>
      <c r="V432" s="88" t="s">
        <v>120</v>
      </c>
      <c r="W432" s="89" t="s">
        <v>120</v>
      </c>
      <c r="X432" s="87" t="s">
        <v>120</v>
      </c>
      <c r="Y432" s="87" t="s">
        <v>120</v>
      </c>
      <c r="Z432" s="130" t="s">
        <v>2664</v>
      </c>
      <c r="AA432" s="94" t="s">
        <v>4894</v>
      </c>
      <c r="AB432" s="94" t="s">
        <v>4473</v>
      </c>
      <c r="AC432" s="130" t="s">
        <v>4474</v>
      </c>
      <c r="AD432" s="94" t="s">
        <v>4899</v>
      </c>
      <c r="AE432" s="238" t="s">
        <v>4900</v>
      </c>
      <c r="AF432" s="204" t="s">
        <v>4901</v>
      </c>
      <c r="AG432" s="143">
        <v>742.0</v>
      </c>
      <c r="AH432" s="117" t="s">
        <v>4902</v>
      </c>
      <c r="AI432" s="201">
        <v>44510.0</v>
      </c>
      <c r="AJ432" s="100">
        <v>63864.0</v>
      </c>
      <c r="AK432" s="212" t="s">
        <v>441</v>
      </c>
      <c r="AL432" s="212" t="s">
        <v>441</v>
      </c>
      <c r="AM432" s="101">
        <v>44742.0</v>
      </c>
      <c r="AN432" s="154">
        <v>6.0</v>
      </c>
      <c r="AO432" s="94">
        <v>0.0</v>
      </c>
      <c r="AP432" s="103" t="str">
        <f t="shared" si="52"/>
        <v>180</v>
      </c>
      <c r="AQ432" s="94" t="s">
        <v>4615</v>
      </c>
      <c r="AR432" s="105">
        <v>7.370424E8</v>
      </c>
      <c r="AS432" s="105" t="s">
        <v>120</v>
      </c>
      <c r="AT432" s="106">
        <v>1212.0</v>
      </c>
      <c r="AU432" s="105">
        <v>7.370424E8</v>
      </c>
      <c r="AV432" s="183">
        <v>44561.0</v>
      </c>
      <c r="AW432" s="212" t="s">
        <v>441</v>
      </c>
      <c r="AX432" s="84"/>
      <c r="AY432" s="84"/>
      <c r="AZ432" s="84"/>
      <c r="BA432" s="84"/>
      <c r="BB432" s="84"/>
      <c r="BC432" s="84"/>
      <c r="BD432" s="84"/>
      <c r="BE432" s="84"/>
      <c r="BF432" s="84"/>
      <c r="BG432" s="84"/>
      <c r="BH432" s="84"/>
      <c r="BI432" s="84"/>
      <c r="BJ432" s="84"/>
      <c r="BK432" s="84"/>
      <c r="BL432" s="84"/>
      <c r="BM432" s="84"/>
      <c r="BN432" s="84"/>
      <c r="BO432" s="84"/>
      <c r="BP432" s="84"/>
      <c r="BQ432" s="84"/>
      <c r="BR432" s="84"/>
      <c r="BS432" s="84"/>
      <c r="BT432" s="84"/>
      <c r="BU432" s="84"/>
      <c r="BV432" s="84"/>
      <c r="BW432" s="84"/>
      <c r="BX432" s="84"/>
      <c r="BY432" s="84"/>
      <c r="BZ432" s="84"/>
      <c r="CA432" s="84"/>
      <c r="CB432" s="84"/>
      <c r="CC432" s="114" t="str">
        <f t="shared" si="50"/>
        <v>$ 737,042,400</v>
      </c>
      <c r="CD432" s="115" t="str">
        <f t="shared" si="49"/>
        <v>150</v>
      </c>
      <c r="CE432" s="84"/>
      <c r="CF432" s="101">
        <v>44742.0</v>
      </c>
      <c r="CG432" s="130" t="s">
        <v>4267</v>
      </c>
      <c r="CH432" s="103" t="s">
        <v>441</v>
      </c>
      <c r="CI432" s="118" t="s">
        <v>441</v>
      </c>
      <c r="CJ432" s="84"/>
      <c r="CK432" s="84"/>
      <c r="CL432" s="101">
        <v>44557.0</v>
      </c>
      <c r="CM432" s="102" t="s">
        <v>120</v>
      </c>
      <c r="CN432" s="119" t="s">
        <v>4903</v>
      </c>
      <c r="CO432" s="120" t="s">
        <v>4904</v>
      </c>
      <c r="CP432" s="121" t="s">
        <v>4530</v>
      </c>
      <c r="CQ432" s="123"/>
      <c r="CR432" s="103"/>
      <c r="CS432" s="103"/>
      <c r="CT432" s="84"/>
      <c r="CU432" s="84"/>
      <c r="CV432" s="84"/>
      <c r="CW432" s="84"/>
      <c r="CX432" s="84"/>
      <c r="CY432" s="123" t="s">
        <v>175</v>
      </c>
      <c r="CZ432" s="103" t="s">
        <v>143</v>
      </c>
      <c r="DA432" s="103" t="s">
        <v>205</v>
      </c>
      <c r="DB432" s="103" t="s">
        <v>145</v>
      </c>
      <c r="DC432" s="123" t="s">
        <v>441</v>
      </c>
      <c r="DD432" s="84"/>
      <c r="DE432" s="158" t="s">
        <v>4905</v>
      </c>
      <c r="DF432" s="232" t="s">
        <v>4906</v>
      </c>
      <c r="DG432" s="232" t="s">
        <v>4907</v>
      </c>
      <c r="DH432" s="52"/>
      <c r="DI432" s="52"/>
      <c r="DJ432" s="52"/>
      <c r="DK432" s="52"/>
      <c r="DL432" s="52"/>
      <c r="DM432" s="52"/>
    </row>
    <row r="433" ht="33.75" customHeight="1">
      <c r="A433" s="237">
        <v>431.0</v>
      </c>
      <c r="B433" s="86" t="s">
        <v>4908</v>
      </c>
      <c r="C433" s="94" t="s">
        <v>4909</v>
      </c>
      <c r="D433" s="88" t="s">
        <v>4910</v>
      </c>
      <c r="E433" s="89" t="s">
        <v>2660</v>
      </c>
      <c r="F433" s="89" t="s">
        <v>2661</v>
      </c>
      <c r="G433" s="239"/>
      <c r="H433" s="239"/>
      <c r="I433" s="89" t="s">
        <v>120</v>
      </c>
      <c r="J433" s="89" t="s">
        <v>120</v>
      </c>
      <c r="K433" s="89" t="s">
        <v>120</v>
      </c>
      <c r="L433" s="89" t="s">
        <v>120</v>
      </c>
      <c r="M433" s="89" t="s">
        <v>120</v>
      </c>
      <c r="N433" s="89" t="s">
        <v>120</v>
      </c>
      <c r="O433" s="94" t="s">
        <v>4911</v>
      </c>
      <c r="P433" s="84"/>
      <c r="Q433" s="84"/>
      <c r="R433" s="176" t="s">
        <v>4912</v>
      </c>
      <c r="S433" s="89" t="s">
        <v>120</v>
      </c>
      <c r="T433" s="88" t="s">
        <v>120</v>
      </c>
      <c r="U433" s="88" t="s">
        <v>120</v>
      </c>
      <c r="V433" s="88" t="s">
        <v>120</v>
      </c>
      <c r="W433" s="89" t="s">
        <v>120</v>
      </c>
      <c r="X433" s="87" t="s">
        <v>120</v>
      </c>
      <c r="Y433" s="87" t="s">
        <v>120</v>
      </c>
      <c r="Z433" s="130" t="s">
        <v>2664</v>
      </c>
      <c r="AA433" s="94" t="s">
        <v>4908</v>
      </c>
      <c r="AB433" s="94" t="s">
        <v>4473</v>
      </c>
      <c r="AC433" s="130" t="s">
        <v>4474</v>
      </c>
      <c r="AD433" s="94" t="s">
        <v>4913</v>
      </c>
      <c r="AE433" s="206" t="s">
        <v>4914</v>
      </c>
      <c r="AF433" s="204" t="s">
        <v>4915</v>
      </c>
      <c r="AG433" s="143">
        <v>726.0</v>
      </c>
      <c r="AH433" s="199">
        <v>5.70734289E8</v>
      </c>
      <c r="AI433" s="201">
        <v>44508.0</v>
      </c>
      <c r="AJ433" s="100">
        <v>63492.0</v>
      </c>
      <c r="AK433" s="212">
        <v>44560.0</v>
      </c>
      <c r="AL433" s="212" t="s">
        <v>441</v>
      </c>
      <c r="AM433" s="101">
        <v>44711.0</v>
      </c>
      <c r="AN433" s="154">
        <v>5.0</v>
      </c>
      <c r="AO433" s="94">
        <v>0.0</v>
      </c>
      <c r="AP433" s="103" t="str">
        <f t="shared" si="52"/>
        <v>150</v>
      </c>
      <c r="AQ433" s="94" t="s">
        <v>4476</v>
      </c>
      <c r="AR433" s="105">
        <v>5.70734289E8</v>
      </c>
      <c r="AS433" s="105" t="s">
        <v>120</v>
      </c>
      <c r="AT433" s="106">
        <v>1268.0</v>
      </c>
      <c r="AU433" s="105">
        <v>5.70734289E8</v>
      </c>
      <c r="AV433" s="183">
        <v>44561.0</v>
      </c>
      <c r="AW433" s="212" t="s">
        <v>441</v>
      </c>
      <c r="AX433" s="84"/>
      <c r="AY433" s="84"/>
      <c r="AZ433" s="84"/>
      <c r="BA433" s="84"/>
      <c r="BB433" s="84"/>
      <c r="BC433" s="84"/>
      <c r="BD433" s="84"/>
      <c r="BE433" s="84"/>
      <c r="BF433" s="84"/>
      <c r="BG433" s="84"/>
      <c r="BH433" s="84"/>
      <c r="BI433" s="84"/>
      <c r="BJ433" s="84"/>
      <c r="BK433" s="84"/>
      <c r="BL433" s="84"/>
      <c r="BM433" s="84"/>
      <c r="BN433" s="84"/>
      <c r="BO433" s="84"/>
      <c r="BP433" s="84"/>
      <c r="BQ433" s="84"/>
      <c r="BR433" s="84"/>
      <c r="BS433" s="84"/>
      <c r="BT433" s="84"/>
      <c r="BU433" s="84"/>
      <c r="BV433" s="84"/>
      <c r="BW433" s="84"/>
      <c r="BX433" s="84"/>
      <c r="BY433" s="84"/>
      <c r="BZ433" s="84"/>
      <c r="CA433" s="84"/>
      <c r="CB433" s="84"/>
      <c r="CC433" s="114" t="str">
        <f t="shared" si="50"/>
        <v>$ 570,734,289</v>
      </c>
      <c r="CD433" s="115" t="str">
        <f t="shared" si="49"/>
        <v>180</v>
      </c>
      <c r="CE433" s="84"/>
      <c r="CF433" s="101">
        <v>44711.0</v>
      </c>
      <c r="CG433" s="130" t="s">
        <v>4267</v>
      </c>
      <c r="CH433" s="103" t="s">
        <v>441</v>
      </c>
      <c r="CI433" s="118" t="s">
        <v>441</v>
      </c>
      <c r="CJ433" s="84"/>
      <c r="CK433" s="84"/>
      <c r="CL433" s="101">
        <v>44558.0</v>
      </c>
      <c r="CM433" s="102" t="s">
        <v>120</v>
      </c>
      <c r="CN433" s="119" t="s">
        <v>4916</v>
      </c>
      <c r="CO433" s="120" t="s">
        <v>4917</v>
      </c>
      <c r="CP433" s="121" t="s">
        <v>4530</v>
      </c>
      <c r="CQ433" s="84"/>
      <c r="CR433" s="84"/>
      <c r="CS433" s="84"/>
      <c r="CT433" s="84"/>
      <c r="CU433" s="84"/>
      <c r="CV433" s="84"/>
      <c r="CW433" s="84"/>
      <c r="CX433" s="84"/>
      <c r="CY433" s="123" t="s">
        <v>175</v>
      </c>
      <c r="CZ433" s="103" t="s">
        <v>143</v>
      </c>
      <c r="DA433" s="103" t="s">
        <v>205</v>
      </c>
      <c r="DB433" s="103" t="s">
        <v>145</v>
      </c>
      <c r="DC433" s="123" t="s">
        <v>441</v>
      </c>
      <c r="DD433" s="84"/>
      <c r="DE433" s="158" t="s">
        <v>4918</v>
      </c>
      <c r="DF433" s="232" t="s">
        <v>4919</v>
      </c>
      <c r="DG433" s="232" t="s">
        <v>4920</v>
      </c>
      <c r="DH433" s="52"/>
      <c r="DI433" s="52"/>
      <c r="DJ433" s="52"/>
      <c r="DK433" s="52"/>
      <c r="DL433" s="52"/>
      <c r="DM433" s="52"/>
    </row>
    <row r="434" ht="25.5" customHeight="1">
      <c r="A434" s="237">
        <v>432.0</v>
      </c>
      <c r="B434" s="86" t="s">
        <v>4921</v>
      </c>
      <c r="C434" s="94" t="s">
        <v>4922</v>
      </c>
      <c r="D434" s="88" t="s">
        <v>4923</v>
      </c>
      <c r="E434" s="89" t="s">
        <v>2660</v>
      </c>
      <c r="F434" s="89" t="s">
        <v>2661</v>
      </c>
      <c r="G434" s="185">
        <v>9.001990958E9</v>
      </c>
      <c r="H434" s="185">
        <v>1.0</v>
      </c>
      <c r="I434" s="89" t="s">
        <v>120</v>
      </c>
      <c r="J434" s="89" t="s">
        <v>120</v>
      </c>
      <c r="K434" s="89" t="s">
        <v>120</v>
      </c>
      <c r="L434" s="89" t="s">
        <v>120</v>
      </c>
      <c r="M434" s="89" t="s">
        <v>120</v>
      </c>
      <c r="N434" s="89" t="s">
        <v>120</v>
      </c>
      <c r="O434" s="94" t="s">
        <v>4924</v>
      </c>
      <c r="P434" s="94" t="s">
        <v>880</v>
      </c>
      <c r="Q434" s="94">
        <v>6848711.0</v>
      </c>
      <c r="R434" s="176" t="s">
        <v>4925</v>
      </c>
      <c r="S434" s="89" t="s">
        <v>120</v>
      </c>
      <c r="T434" s="88" t="s">
        <v>120</v>
      </c>
      <c r="U434" s="88" t="s">
        <v>120</v>
      </c>
      <c r="V434" s="88" t="s">
        <v>120</v>
      </c>
      <c r="W434" s="89" t="s">
        <v>120</v>
      </c>
      <c r="X434" s="87" t="s">
        <v>120</v>
      </c>
      <c r="Y434" s="87" t="s">
        <v>120</v>
      </c>
      <c r="Z434" s="130" t="s">
        <v>2664</v>
      </c>
      <c r="AA434" s="94" t="s">
        <v>4921</v>
      </c>
      <c r="AB434" s="94" t="s">
        <v>3608</v>
      </c>
      <c r="AC434" s="130" t="s">
        <v>4450</v>
      </c>
      <c r="AD434" s="94" t="s">
        <v>4926</v>
      </c>
      <c r="AE434" s="206" t="s">
        <v>4927</v>
      </c>
      <c r="AF434" s="204" t="s">
        <v>4928</v>
      </c>
      <c r="AG434" s="143">
        <v>806.0</v>
      </c>
      <c r="AH434" s="199">
        <v>5.44E8</v>
      </c>
      <c r="AI434" s="201">
        <v>44540.0</v>
      </c>
      <c r="AJ434" s="100">
        <v>65667.0</v>
      </c>
      <c r="AK434" s="212">
        <v>44560.0</v>
      </c>
      <c r="AL434" s="212" t="s">
        <v>441</v>
      </c>
      <c r="AM434" s="101">
        <v>44742.0</v>
      </c>
      <c r="AN434" s="154">
        <v>6.0</v>
      </c>
      <c r="AO434" s="94">
        <v>0.0</v>
      </c>
      <c r="AP434" s="103" t="str">
        <f t="shared" si="52"/>
        <v>180</v>
      </c>
      <c r="AQ434" s="94" t="s">
        <v>4615</v>
      </c>
      <c r="AR434" s="105">
        <v>5.44E8</v>
      </c>
      <c r="AS434" s="105" t="s">
        <v>120</v>
      </c>
      <c r="AT434" s="106">
        <v>1173.0</v>
      </c>
      <c r="AU434" s="105">
        <v>5.44E8</v>
      </c>
      <c r="AV434" s="183">
        <v>44561.0</v>
      </c>
      <c r="AW434" s="212" t="s">
        <v>441</v>
      </c>
      <c r="AX434" s="84"/>
      <c r="AY434" s="84"/>
      <c r="AZ434" s="84"/>
      <c r="BA434" s="84"/>
      <c r="BB434" s="84"/>
      <c r="BC434" s="84"/>
      <c r="BD434" s="84"/>
      <c r="BE434" s="84"/>
      <c r="BF434" s="84"/>
      <c r="BG434" s="84"/>
      <c r="BH434" s="84"/>
      <c r="BI434" s="84"/>
      <c r="BJ434" s="84"/>
      <c r="BK434" s="84"/>
      <c r="BL434" s="84"/>
      <c r="BM434" s="84"/>
      <c r="BN434" s="84"/>
      <c r="BO434" s="84"/>
      <c r="BP434" s="84"/>
      <c r="BQ434" s="84"/>
      <c r="BR434" s="84"/>
      <c r="BS434" s="84"/>
      <c r="BT434" s="84"/>
      <c r="BU434" s="84"/>
      <c r="BV434" s="84"/>
      <c r="BW434" s="84"/>
      <c r="BX434" s="84"/>
      <c r="BY434" s="84"/>
      <c r="BZ434" s="84"/>
      <c r="CA434" s="84"/>
      <c r="CB434" s="84"/>
      <c r="CC434" s="114" t="str">
        <f t="shared" si="50"/>
        <v>$ 544,000,000</v>
      </c>
      <c r="CD434" s="115" t="str">
        <f t="shared" si="49"/>
        <v>150</v>
      </c>
      <c r="CE434" s="84"/>
      <c r="CF434" s="101">
        <v>44742.0</v>
      </c>
      <c r="CG434" s="130" t="s">
        <v>4267</v>
      </c>
      <c r="CH434" s="103" t="s">
        <v>441</v>
      </c>
      <c r="CI434" s="118" t="s">
        <v>441</v>
      </c>
      <c r="CJ434" s="84"/>
      <c r="CK434" s="84"/>
      <c r="CL434" s="101">
        <v>44560.0</v>
      </c>
      <c r="CM434" s="102" t="s">
        <v>120</v>
      </c>
      <c r="CN434" s="119" t="s">
        <v>4929</v>
      </c>
      <c r="CO434" s="120" t="s">
        <v>4930</v>
      </c>
      <c r="CP434" s="121" t="s">
        <v>420</v>
      </c>
      <c r="CQ434" s="84"/>
      <c r="CR434" s="84"/>
      <c r="CS434" s="84"/>
      <c r="CT434" s="84"/>
      <c r="CU434" s="84"/>
      <c r="CV434" s="84"/>
      <c r="CW434" s="84"/>
      <c r="CX434" s="84"/>
      <c r="CY434" s="123" t="s">
        <v>175</v>
      </c>
      <c r="CZ434" s="103" t="s">
        <v>143</v>
      </c>
      <c r="DA434" s="103" t="s">
        <v>205</v>
      </c>
      <c r="DB434" s="103" t="s">
        <v>145</v>
      </c>
      <c r="DC434" s="123" t="s">
        <v>441</v>
      </c>
      <c r="DD434" s="84"/>
      <c r="DE434" s="84"/>
      <c r="DF434" s="84"/>
      <c r="DG434" s="84"/>
      <c r="DH434" s="52"/>
      <c r="DI434" s="52"/>
      <c r="DJ434" s="52"/>
      <c r="DK434" s="52"/>
      <c r="DL434" s="52"/>
      <c r="DM434" s="52"/>
    </row>
    <row r="435" ht="25.5" customHeight="1">
      <c r="A435" s="237">
        <v>433.0</v>
      </c>
      <c r="B435" s="86" t="s">
        <v>4931</v>
      </c>
      <c r="C435" s="94" t="s">
        <v>4932</v>
      </c>
      <c r="D435" s="88" t="s">
        <v>4933</v>
      </c>
      <c r="E435" s="89" t="s">
        <v>2660</v>
      </c>
      <c r="F435" s="89" t="s">
        <v>2661</v>
      </c>
      <c r="G435" s="185">
        <v>9.01199491E8</v>
      </c>
      <c r="H435" s="185">
        <v>6.0</v>
      </c>
      <c r="I435" s="89" t="s">
        <v>120</v>
      </c>
      <c r="J435" s="89" t="s">
        <v>120</v>
      </c>
      <c r="K435" s="89" t="s">
        <v>120</v>
      </c>
      <c r="L435" s="89" t="s">
        <v>120</v>
      </c>
      <c r="M435" s="89" t="s">
        <v>120</v>
      </c>
      <c r="N435" s="89" t="s">
        <v>120</v>
      </c>
      <c r="O435" s="94" t="s">
        <v>4934</v>
      </c>
      <c r="P435" s="94" t="s">
        <v>150</v>
      </c>
      <c r="Q435" s="94" t="s">
        <v>4935</v>
      </c>
      <c r="R435" s="176" t="s">
        <v>4936</v>
      </c>
      <c r="S435" s="89" t="s">
        <v>120</v>
      </c>
      <c r="T435" s="88" t="s">
        <v>120</v>
      </c>
      <c r="U435" s="88" t="s">
        <v>120</v>
      </c>
      <c r="V435" s="88" t="s">
        <v>120</v>
      </c>
      <c r="W435" s="89" t="s">
        <v>120</v>
      </c>
      <c r="X435" s="87" t="s">
        <v>120</v>
      </c>
      <c r="Y435" s="87" t="s">
        <v>120</v>
      </c>
      <c r="Z435" s="130" t="s">
        <v>2664</v>
      </c>
      <c r="AA435" s="94" t="s">
        <v>4931</v>
      </c>
      <c r="AB435" s="94" t="s">
        <v>4623</v>
      </c>
      <c r="AC435" s="130" t="s">
        <v>4624</v>
      </c>
      <c r="AD435" s="94" t="s">
        <v>4937</v>
      </c>
      <c r="AE435" s="206" t="s">
        <v>4878</v>
      </c>
      <c r="AF435" s="204" t="s">
        <v>4938</v>
      </c>
      <c r="AG435" s="143">
        <v>740.0</v>
      </c>
      <c r="AH435" s="199">
        <v>6.90579E7</v>
      </c>
      <c r="AI435" s="201">
        <v>44509.0</v>
      </c>
      <c r="AJ435" s="100">
        <v>63570.0</v>
      </c>
      <c r="AK435" s="212">
        <v>44561.0</v>
      </c>
      <c r="AL435" s="212" t="s">
        <v>441</v>
      </c>
      <c r="AM435" s="101">
        <v>44705.0</v>
      </c>
      <c r="AN435" s="154">
        <v>5.0</v>
      </c>
      <c r="AO435" s="94">
        <v>0.0</v>
      </c>
      <c r="AP435" s="103" t="str">
        <f t="shared" si="52"/>
        <v>150</v>
      </c>
      <c r="AQ435" s="94" t="s">
        <v>4476</v>
      </c>
      <c r="AR435" s="105">
        <v>6.90579E7</v>
      </c>
      <c r="AS435" s="105" t="s">
        <v>120</v>
      </c>
      <c r="AT435" s="106">
        <v>1211.0</v>
      </c>
      <c r="AU435" s="105">
        <v>6.90579E7</v>
      </c>
      <c r="AV435" s="183">
        <v>44561.0</v>
      </c>
      <c r="AW435" s="212" t="s">
        <v>441</v>
      </c>
      <c r="AX435" s="84"/>
      <c r="AY435" s="84"/>
      <c r="AZ435" s="84"/>
      <c r="BA435" s="84"/>
      <c r="BB435" s="84"/>
      <c r="BC435" s="84"/>
      <c r="BD435" s="84"/>
      <c r="BE435" s="84"/>
      <c r="BF435" s="84"/>
      <c r="BG435" s="84"/>
      <c r="BH435" s="84"/>
      <c r="BI435" s="84"/>
      <c r="BJ435" s="84"/>
      <c r="BK435" s="84"/>
      <c r="BL435" s="84"/>
      <c r="BM435" s="84"/>
      <c r="BN435" s="84"/>
      <c r="BO435" s="84"/>
      <c r="BP435" s="84"/>
      <c r="BQ435" s="84"/>
      <c r="BR435" s="84"/>
      <c r="BS435" s="84"/>
      <c r="BT435" s="84"/>
      <c r="BU435" s="84"/>
      <c r="BV435" s="84"/>
      <c r="BW435" s="84"/>
      <c r="BX435" s="84"/>
      <c r="BY435" s="84"/>
      <c r="BZ435" s="84"/>
      <c r="CA435" s="84"/>
      <c r="CB435" s="84"/>
      <c r="CC435" s="114" t="str">
        <f t="shared" si="50"/>
        <v>$ 69,057,900</v>
      </c>
      <c r="CD435" s="115" t="str">
        <f t="shared" si="49"/>
        <v>180</v>
      </c>
      <c r="CE435" s="84"/>
      <c r="CF435" s="101">
        <v>44705.0</v>
      </c>
      <c r="CG435" s="130" t="s">
        <v>4267</v>
      </c>
      <c r="CH435" s="103" t="s">
        <v>441</v>
      </c>
      <c r="CI435" s="118" t="s">
        <v>441</v>
      </c>
      <c r="CJ435" s="84"/>
      <c r="CK435" s="84"/>
      <c r="CL435" s="101">
        <v>44561.0</v>
      </c>
      <c r="CM435" s="102" t="s">
        <v>120</v>
      </c>
      <c r="CN435" s="119" t="s">
        <v>4939</v>
      </c>
      <c r="CO435" s="120" t="s">
        <v>4940</v>
      </c>
      <c r="CP435" s="121" t="s">
        <v>294</v>
      </c>
      <c r="CQ435" s="84"/>
      <c r="CR435" s="84"/>
      <c r="CS435" s="84"/>
      <c r="CT435" s="84"/>
      <c r="CU435" s="84"/>
      <c r="CV435" s="84"/>
      <c r="CW435" s="84"/>
      <c r="CX435" s="84"/>
      <c r="CY435" s="123" t="s">
        <v>175</v>
      </c>
      <c r="CZ435" s="103" t="s">
        <v>143</v>
      </c>
      <c r="DA435" s="103" t="s">
        <v>205</v>
      </c>
      <c r="DB435" s="103" t="s">
        <v>145</v>
      </c>
      <c r="DC435" s="123" t="s">
        <v>441</v>
      </c>
      <c r="DD435" s="84"/>
      <c r="DE435" s="84"/>
      <c r="DF435" s="84"/>
      <c r="DG435" s="84"/>
      <c r="DH435" s="52"/>
      <c r="DI435" s="52"/>
      <c r="DJ435" s="52"/>
      <c r="DK435" s="52"/>
      <c r="DL435" s="52"/>
      <c r="DM435" s="52"/>
    </row>
    <row r="436" ht="25.5" customHeight="1">
      <c r="A436" s="237">
        <v>434.0</v>
      </c>
      <c r="B436" s="86" t="s">
        <v>4941</v>
      </c>
      <c r="C436" s="94" t="s">
        <v>4942</v>
      </c>
      <c r="D436" s="88" t="s">
        <v>4620</v>
      </c>
      <c r="E436" s="89" t="s">
        <v>123</v>
      </c>
      <c r="F436" s="89" t="s">
        <v>124</v>
      </c>
      <c r="G436" s="185">
        <v>5.1976458E7</v>
      </c>
      <c r="H436" s="185">
        <v>3.0</v>
      </c>
      <c r="I436" s="89" t="s">
        <v>120</v>
      </c>
      <c r="J436" s="89" t="s">
        <v>120</v>
      </c>
      <c r="K436" s="89" t="s">
        <v>120</v>
      </c>
      <c r="L436" s="89" t="s">
        <v>120</v>
      </c>
      <c r="M436" s="89" t="s">
        <v>120</v>
      </c>
      <c r="N436" s="89" t="s">
        <v>120</v>
      </c>
      <c r="O436" s="94" t="s">
        <v>4621</v>
      </c>
      <c r="P436" s="103"/>
      <c r="Q436" s="94">
        <v>5.1976458E7</v>
      </c>
      <c r="R436" s="176" t="s">
        <v>4622</v>
      </c>
      <c r="S436" s="89" t="s">
        <v>120</v>
      </c>
      <c r="T436" s="88" t="s">
        <v>120</v>
      </c>
      <c r="U436" s="88" t="s">
        <v>120</v>
      </c>
      <c r="V436" s="88" t="s">
        <v>120</v>
      </c>
      <c r="W436" s="89" t="s">
        <v>120</v>
      </c>
      <c r="X436" s="87" t="s">
        <v>120</v>
      </c>
      <c r="Y436" s="87" t="s">
        <v>120</v>
      </c>
      <c r="Z436" s="130" t="s">
        <v>2664</v>
      </c>
      <c r="AA436" s="94" t="s">
        <v>4941</v>
      </c>
      <c r="AB436" s="94" t="s">
        <v>4623</v>
      </c>
      <c r="AC436" s="130" t="s">
        <v>4624</v>
      </c>
      <c r="AD436" s="94" t="s">
        <v>4943</v>
      </c>
      <c r="AE436" s="206" t="s">
        <v>4803</v>
      </c>
      <c r="AF436" s="204" t="s">
        <v>4804</v>
      </c>
      <c r="AG436" s="143">
        <v>1064.0</v>
      </c>
      <c r="AH436" s="199">
        <v>4.241454E7</v>
      </c>
      <c r="AI436" s="201">
        <v>44561.0</v>
      </c>
      <c r="AJ436" s="100">
        <v>63621.0</v>
      </c>
      <c r="AK436" s="212">
        <v>44561.0</v>
      </c>
      <c r="AL436" s="212" t="s">
        <v>441</v>
      </c>
      <c r="AM436" s="101">
        <v>44762.0</v>
      </c>
      <c r="AN436" s="154">
        <v>6.0</v>
      </c>
      <c r="AO436" s="94">
        <v>0.0</v>
      </c>
      <c r="AP436" s="103" t="str">
        <f t="shared" si="52"/>
        <v>180</v>
      </c>
      <c r="AQ436" s="94" t="s">
        <v>4615</v>
      </c>
      <c r="AR436" s="105">
        <v>4.24E7</v>
      </c>
      <c r="AS436" s="105" t="s">
        <v>120</v>
      </c>
      <c r="AT436" s="235"/>
      <c r="AU436" s="207"/>
      <c r="AV436" s="239"/>
      <c r="AW436" s="212" t="s">
        <v>441</v>
      </c>
      <c r="AX436" s="84"/>
      <c r="AY436" s="84"/>
      <c r="AZ436" s="84"/>
      <c r="BA436" s="84"/>
      <c r="BB436" s="84"/>
      <c r="BC436" s="84"/>
      <c r="BD436" s="84"/>
      <c r="BE436" s="84"/>
      <c r="BF436" s="84"/>
      <c r="BG436" s="84"/>
      <c r="BH436" s="84"/>
      <c r="BI436" s="84"/>
      <c r="BJ436" s="84"/>
      <c r="BK436" s="84"/>
      <c r="BL436" s="84"/>
      <c r="BM436" s="84"/>
      <c r="BN436" s="84"/>
      <c r="BO436" s="84"/>
      <c r="BP436" s="84"/>
      <c r="BQ436" s="84"/>
      <c r="BR436" s="84"/>
      <c r="BS436" s="84"/>
      <c r="BT436" s="84"/>
      <c r="BU436" s="84"/>
      <c r="BV436" s="84"/>
      <c r="BW436" s="84"/>
      <c r="BX436" s="84"/>
      <c r="BY436" s="84"/>
      <c r="BZ436" s="84"/>
      <c r="CA436" s="84"/>
      <c r="CB436" s="84"/>
      <c r="CC436" s="114" t="str">
        <f t="shared" si="50"/>
        <v>$ 42,400,000</v>
      </c>
      <c r="CD436" s="115" t="str">
        <f t="shared" si="49"/>
        <v>240</v>
      </c>
      <c r="CE436" s="84"/>
      <c r="CF436" s="101">
        <v>44762.0</v>
      </c>
      <c r="CG436" s="130" t="s">
        <v>4267</v>
      </c>
      <c r="CH436" s="103" t="s">
        <v>441</v>
      </c>
      <c r="CI436" s="118" t="s">
        <v>441</v>
      </c>
      <c r="CJ436" s="84"/>
      <c r="CK436" s="84"/>
      <c r="CL436" s="101">
        <v>44561.0</v>
      </c>
      <c r="CM436" s="102" t="s">
        <v>120</v>
      </c>
      <c r="CN436" s="119" t="s">
        <v>4944</v>
      </c>
      <c r="CO436" s="120" t="s">
        <v>4945</v>
      </c>
      <c r="CP436" s="121" t="s">
        <v>294</v>
      </c>
      <c r="CQ436" s="84"/>
      <c r="CR436" s="84"/>
      <c r="CS436" s="84"/>
      <c r="CT436" s="84"/>
      <c r="CU436" s="84"/>
      <c r="CV436" s="84"/>
      <c r="CW436" s="84"/>
      <c r="CX436" s="84"/>
      <c r="CY436" s="123" t="s">
        <v>175</v>
      </c>
      <c r="CZ436" s="103" t="s">
        <v>143</v>
      </c>
      <c r="DA436" s="103" t="s">
        <v>205</v>
      </c>
      <c r="DB436" s="103" t="s">
        <v>145</v>
      </c>
      <c r="DC436" s="123" t="s">
        <v>441</v>
      </c>
      <c r="DD436" s="84"/>
      <c r="DE436" s="84"/>
      <c r="DF436" s="84"/>
      <c r="DG436" s="84"/>
      <c r="DH436" s="52"/>
      <c r="DI436" s="52"/>
      <c r="DJ436" s="52"/>
      <c r="DK436" s="52"/>
      <c r="DL436" s="52"/>
      <c r="DM436" s="52"/>
    </row>
    <row r="437" ht="25.5" customHeight="1">
      <c r="A437" s="237">
        <v>435.0</v>
      </c>
      <c r="B437" s="86" t="s">
        <v>4946</v>
      </c>
      <c r="C437" s="94" t="s">
        <v>4947</v>
      </c>
      <c r="D437" s="88" t="s">
        <v>4620</v>
      </c>
      <c r="E437" s="89" t="s">
        <v>123</v>
      </c>
      <c r="F437" s="89" t="s">
        <v>124</v>
      </c>
      <c r="G437" s="185">
        <v>5.1976458E7</v>
      </c>
      <c r="H437" s="185">
        <v>3.0</v>
      </c>
      <c r="I437" s="89" t="s">
        <v>120</v>
      </c>
      <c r="J437" s="89" t="s">
        <v>120</v>
      </c>
      <c r="K437" s="89" t="s">
        <v>120</v>
      </c>
      <c r="L437" s="89" t="s">
        <v>120</v>
      </c>
      <c r="M437" s="89" t="s">
        <v>120</v>
      </c>
      <c r="N437" s="89" t="s">
        <v>120</v>
      </c>
      <c r="O437" s="94" t="s">
        <v>4621</v>
      </c>
      <c r="P437" s="103"/>
      <c r="Q437" s="94">
        <v>5.1976458E7</v>
      </c>
      <c r="R437" s="176" t="s">
        <v>4622</v>
      </c>
      <c r="S437" s="89" t="s">
        <v>120</v>
      </c>
      <c r="T437" s="88" t="s">
        <v>120</v>
      </c>
      <c r="U437" s="88" t="s">
        <v>120</v>
      </c>
      <c r="V437" s="88" t="s">
        <v>120</v>
      </c>
      <c r="W437" s="89" t="s">
        <v>120</v>
      </c>
      <c r="X437" s="87" t="s">
        <v>120</v>
      </c>
      <c r="Y437" s="87" t="s">
        <v>120</v>
      </c>
      <c r="Z437" s="130" t="s">
        <v>2664</v>
      </c>
      <c r="AA437" s="94" t="s">
        <v>4946</v>
      </c>
      <c r="AB437" s="94" t="s">
        <v>4623</v>
      </c>
      <c r="AC437" s="130" t="s">
        <v>4624</v>
      </c>
      <c r="AD437" s="94" t="s">
        <v>4948</v>
      </c>
      <c r="AE437" s="206" t="s">
        <v>4730</v>
      </c>
      <c r="AF437" s="204" t="s">
        <v>189</v>
      </c>
      <c r="AG437" s="143">
        <v>768.0</v>
      </c>
      <c r="AH437" s="199">
        <v>1.01438132E8</v>
      </c>
      <c r="AI437" s="201">
        <v>44525.0</v>
      </c>
      <c r="AJ437" s="100">
        <v>64500.0</v>
      </c>
      <c r="AK437" s="212">
        <v>44561.0</v>
      </c>
      <c r="AL437" s="212" t="s">
        <v>441</v>
      </c>
      <c r="AM437" s="101">
        <v>44779.0</v>
      </c>
      <c r="AN437" s="154">
        <v>8.0</v>
      </c>
      <c r="AO437" s="94">
        <v>0.0</v>
      </c>
      <c r="AP437" s="103" t="str">
        <f t="shared" si="52"/>
        <v>240</v>
      </c>
      <c r="AQ437" s="94" t="s">
        <v>3392</v>
      </c>
      <c r="AR437" s="105">
        <v>1.0115E8</v>
      </c>
      <c r="AS437" s="105" t="s">
        <v>120</v>
      </c>
      <c r="AT437" s="235"/>
      <c r="AU437" s="207"/>
      <c r="AV437" s="236"/>
      <c r="AW437" s="212" t="s">
        <v>441</v>
      </c>
      <c r="AX437" s="84"/>
      <c r="AY437" s="84"/>
      <c r="AZ437" s="84"/>
      <c r="BA437" s="84"/>
      <c r="BB437" s="84"/>
      <c r="BC437" s="84"/>
      <c r="BD437" s="84"/>
      <c r="BE437" s="84"/>
      <c r="BF437" s="84"/>
      <c r="BG437" s="84"/>
      <c r="BH437" s="84"/>
      <c r="BI437" s="84"/>
      <c r="BJ437" s="84"/>
      <c r="BK437" s="84"/>
      <c r="BL437" s="84"/>
      <c r="BM437" s="84"/>
      <c r="BN437" s="84"/>
      <c r="BO437" s="84"/>
      <c r="BP437" s="84"/>
      <c r="BQ437" s="84"/>
      <c r="BR437" s="84"/>
      <c r="BS437" s="84"/>
      <c r="BT437" s="84"/>
      <c r="BU437" s="84"/>
      <c r="BV437" s="84"/>
      <c r="BW437" s="84"/>
      <c r="BX437" s="84"/>
      <c r="BY437" s="84"/>
      <c r="BZ437" s="84"/>
      <c r="CA437" s="84"/>
      <c r="CB437" s="84"/>
      <c r="CC437" s="114" t="str">
        <f t="shared" si="50"/>
        <v>$ 101,150,000</v>
      </c>
      <c r="CD437" s="115" t="str">
        <f t="shared" si="49"/>
        <v>240</v>
      </c>
      <c r="CE437" s="84"/>
      <c r="CF437" s="101">
        <v>44779.0</v>
      </c>
      <c r="CG437" s="130" t="s">
        <v>4267</v>
      </c>
      <c r="CH437" s="103" t="s">
        <v>441</v>
      </c>
      <c r="CI437" s="118" t="s">
        <v>441</v>
      </c>
      <c r="CJ437" s="84"/>
      <c r="CK437" s="84"/>
      <c r="CL437" s="101">
        <v>44561.0</v>
      </c>
      <c r="CM437" s="102" t="s">
        <v>120</v>
      </c>
      <c r="CN437" s="119" t="s">
        <v>4949</v>
      </c>
      <c r="CO437" s="120" t="s">
        <v>4950</v>
      </c>
      <c r="CP437" s="121" t="s">
        <v>3207</v>
      </c>
      <c r="CQ437" s="84"/>
      <c r="CR437" s="84"/>
      <c r="CS437" s="84"/>
      <c r="CT437" s="84"/>
      <c r="CU437" s="84"/>
      <c r="CV437" s="84"/>
      <c r="CW437" s="84"/>
      <c r="CX437" s="84"/>
      <c r="CY437" s="123" t="s">
        <v>175</v>
      </c>
      <c r="CZ437" s="103" t="s">
        <v>143</v>
      </c>
      <c r="DA437" s="103" t="s">
        <v>205</v>
      </c>
      <c r="DB437" s="103" t="s">
        <v>145</v>
      </c>
      <c r="DC437" s="123" t="s">
        <v>441</v>
      </c>
      <c r="DD437" s="84"/>
      <c r="DE437" s="84"/>
      <c r="DF437" s="84"/>
      <c r="DG437" s="84"/>
      <c r="DH437" s="52"/>
      <c r="DI437" s="52"/>
      <c r="DJ437" s="52"/>
      <c r="DK437" s="52"/>
      <c r="DL437" s="52"/>
      <c r="DM437" s="52"/>
    </row>
    <row r="438" ht="33.75" customHeight="1">
      <c r="A438" s="237">
        <v>436.0</v>
      </c>
      <c r="B438" s="86" t="s">
        <v>4951</v>
      </c>
      <c r="C438" s="94" t="s">
        <v>4952</v>
      </c>
      <c r="D438" s="88" t="s">
        <v>4953</v>
      </c>
      <c r="E438" s="89" t="s">
        <v>2660</v>
      </c>
      <c r="F438" s="89" t="s">
        <v>2661</v>
      </c>
      <c r="G438" s="239"/>
      <c r="H438" s="239"/>
      <c r="I438" s="89" t="s">
        <v>120</v>
      </c>
      <c r="J438" s="89" t="s">
        <v>120</v>
      </c>
      <c r="K438" s="89" t="s">
        <v>120</v>
      </c>
      <c r="L438" s="89" t="s">
        <v>120</v>
      </c>
      <c r="M438" s="89" t="s">
        <v>120</v>
      </c>
      <c r="N438" s="89" t="s">
        <v>120</v>
      </c>
      <c r="O438" s="94" t="s">
        <v>4954</v>
      </c>
      <c r="P438" s="84"/>
      <c r="Q438" s="94">
        <v>8012177.0</v>
      </c>
      <c r="R438" s="176" t="s">
        <v>4955</v>
      </c>
      <c r="S438" s="89" t="s">
        <v>120</v>
      </c>
      <c r="T438" s="88" t="s">
        <v>120</v>
      </c>
      <c r="U438" s="88" t="s">
        <v>120</v>
      </c>
      <c r="V438" s="88" t="s">
        <v>120</v>
      </c>
      <c r="W438" s="89" t="s">
        <v>120</v>
      </c>
      <c r="X438" s="87" t="s">
        <v>120</v>
      </c>
      <c r="Y438" s="87" t="s">
        <v>120</v>
      </c>
      <c r="Z438" s="130" t="s">
        <v>2664</v>
      </c>
      <c r="AA438" s="94" t="s">
        <v>4951</v>
      </c>
      <c r="AB438" s="94" t="s">
        <v>4623</v>
      </c>
      <c r="AC438" s="130" t="s">
        <v>4696</v>
      </c>
      <c r="AD438" s="94" t="s">
        <v>4956</v>
      </c>
      <c r="AE438" s="206" t="s">
        <v>4730</v>
      </c>
      <c r="AF438" s="204" t="s">
        <v>189</v>
      </c>
      <c r="AG438" s="143">
        <v>731.0</v>
      </c>
      <c r="AH438" s="199">
        <v>1.014381324E9</v>
      </c>
      <c r="AI438" s="201">
        <v>44508.0</v>
      </c>
      <c r="AJ438" s="100">
        <v>63818.0</v>
      </c>
      <c r="AK438" s="212">
        <v>44561.0</v>
      </c>
      <c r="AL438" s="212" t="s">
        <v>441</v>
      </c>
      <c r="AM438" s="101">
        <v>44793.0</v>
      </c>
      <c r="AN438" s="154">
        <v>8.0</v>
      </c>
      <c r="AO438" s="94">
        <v>0.0</v>
      </c>
      <c r="AP438" s="103" t="str">
        <f t="shared" si="52"/>
        <v>240</v>
      </c>
      <c r="AQ438" s="94" t="s">
        <v>3392</v>
      </c>
      <c r="AR438" s="105">
        <v>1.014381324E9</v>
      </c>
      <c r="AS438" s="105" t="s">
        <v>120</v>
      </c>
      <c r="AT438" s="106">
        <v>1277.0</v>
      </c>
      <c r="AU438" s="105">
        <v>1.014381324E9</v>
      </c>
      <c r="AV438" s="183">
        <v>44561.0</v>
      </c>
      <c r="AW438" s="212" t="s">
        <v>441</v>
      </c>
      <c r="AX438" s="84"/>
      <c r="AY438" s="84"/>
      <c r="AZ438" s="84"/>
      <c r="BA438" s="84"/>
      <c r="BB438" s="84"/>
      <c r="BC438" s="84"/>
      <c r="BD438" s="84"/>
      <c r="BE438" s="84"/>
      <c r="BF438" s="84"/>
      <c r="BG438" s="84"/>
      <c r="BH438" s="84"/>
      <c r="BI438" s="84"/>
      <c r="BJ438" s="84"/>
      <c r="BK438" s="84"/>
      <c r="BL438" s="84"/>
      <c r="BM438" s="84"/>
      <c r="BN438" s="84"/>
      <c r="BO438" s="84"/>
      <c r="BP438" s="84"/>
      <c r="BQ438" s="84"/>
      <c r="BR438" s="84"/>
      <c r="BS438" s="84"/>
      <c r="BT438" s="84"/>
      <c r="BU438" s="84"/>
      <c r="BV438" s="84"/>
      <c r="BW438" s="84"/>
      <c r="BX438" s="84"/>
      <c r="BY438" s="84"/>
      <c r="BZ438" s="84"/>
      <c r="CA438" s="84"/>
      <c r="CB438" s="84"/>
      <c r="CC438" s="114" t="str">
        <f t="shared" si="50"/>
        <v>$ 1,014,381,324</v>
      </c>
      <c r="CD438" s="115" t="str">
        <f t="shared" si="49"/>
        <v>150</v>
      </c>
      <c r="CE438" s="84"/>
      <c r="CF438" s="101">
        <v>44793.0</v>
      </c>
      <c r="CG438" s="130" t="s">
        <v>4267</v>
      </c>
      <c r="CH438" s="103" t="s">
        <v>441</v>
      </c>
      <c r="CI438" s="118" t="s">
        <v>441</v>
      </c>
      <c r="CJ438" s="84"/>
      <c r="CK438" s="84"/>
      <c r="CL438" s="101">
        <v>44561.0</v>
      </c>
      <c r="CM438" s="102" t="s">
        <v>120</v>
      </c>
      <c r="CN438" s="119" t="s">
        <v>4957</v>
      </c>
      <c r="CO438" s="120" t="s">
        <v>4958</v>
      </c>
      <c r="CP438" s="121" t="s">
        <v>3207</v>
      </c>
      <c r="CQ438" s="84"/>
      <c r="CR438" s="84"/>
      <c r="CS438" s="84"/>
      <c r="CT438" s="84"/>
      <c r="CU438" s="84"/>
      <c r="CV438" s="84"/>
      <c r="CW438" s="84"/>
      <c r="CX438" s="84"/>
      <c r="CY438" s="123" t="s">
        <v>175</v>
      </c>
      <c r="CZ438" s="103" t="s">
        <v>143</v>
      </c>
      <c r="DA438" s="103" t="s">
        <v>205</v>
      </c>
      <c r="DB438" s="103" t="s">
        <v>145</v>
      </c>
      <c r="DC438" s="123" t="s">
        <v>441</v>
      </c>
      <c r="DD438" s="84"/>
      <c r="DE438" s="158" t="s">
        <v>4959</v>
      </c>
      <c r="DF438" s="232" t="s">
        <v>4960</v>
      </c>
      <c r="DG438" s="232" t="s">
        <v>4961</v>
      </c>
      <c r="DH438" s="52"/>
      <c r="DI438" s="52"/>
      <c r="DJ438" s="52"/>
      <c r="DK438" s="52"/>
      <c r="DL438" s="52"/>
      <c r="DM438" s="52"/>
    </row>
    <row r="439" ht="25.5" customHeight="1">
      <c r="A439" s="237">
        <v>437.0</v>
      </c>
      <c r="B439" s="86" t="s">
        <v>4962</v>
      </c>
      <c r="C439" s="94" t="s">
        <v>4963</v>
      </c>
      <c r="D439" s="88" t="s">
        <v>4964</v>
      </c>
      <c r="E439" s="89" t="s">
        <v>2660</v>
      </c>
      <c r="F439" s="89" t="s">
        <v>2661</v>
      </c>
      <c r="G439" s="185">
        <v>9.00372215E8</v>
      </c>
      <c r="H439" s="185">
        <v>7.0</v>
      </c>
      <c r="I439" s="89" t="s">
        <v>120</v>
      </c>
      <c r="J439" s="89" t="s">
        <v>120</v>
      </c>
      <c r="K439" s="89" t="s">
        <v>120</v>
      </c>
      <c r="L439" s="89" t="s">
        <v>120</v>
      </c>
      <c r="M439" s="89" t="s">
        <v>120</v>
      </c>
      <c r="N439" s="89" t="s">
        <v>120</v>
      </c>
      <c r="O439" s="94" t="s">
        <v>4965</v>
      </c>
      <c r="P439" s="84"/>
      <c r="Q439" s="94">
        <v>7430070.0</v>
      </c>
      <c r="R439" s="176" t="s">
        <v>4966</v>
      </c>
      <c r="S439" s="89" t="s">
        <v>120</v>
      </c>
      <c r="T439" s="88" t="s">
        <v>120</v>
      </c>
      <c r="U439" s="88" t="s">
        <v>120</v>
      </c>
      <c r="V439" s="88" t="s">
        <v>120</v>
      </c>
      <c r="W439" s="89" t="s">
        <v>120</v>
      </c>
      <c r="X439" s="87" t="s">
        <v>120</v>
      </c>
      <c r="Y439" s="87" t="s">
        <v>120</v>
      </c>
      <c r="Z439" s="130" t="s">
        <v>2664</v>
      </c>
      <c r="AA439" s="94" t="s">
        <v>4962</v>
      </c>
      <c r="AB439" s="94" t="s">
        <v>4473</v>
      </c>
      <c r="AC439" s="130" t="s">
        <v>4474</v>
      </c>
      <c r="AD439" s="94" t="s">
        <v>4967</v>
      </c>
      <c r="AE439" s="206" t="s">
        <v>4626</v>
      </c>
      <c r="AF439" s="204" t="s">
        <v>618</v>
      </c>
      <c r="AG439" s="143">
        <v>739.0</v>
      </c>
      <c r="AH439" s="199">
        <v>5.809289E8</v>
      </c>
      <c r="AI439" s="201">
        <v>44510.0</v>
      </c>
      <c r="AJ439" s="100">
        <v>61046.0</v>
      </c>
      <c r="AK439" s="212">
        <v>44561.0</v>
      </c>
      <c r="AL439" s="212" t="s">
        <v>441</v>
      </c>
      <c r="AM439" s="101">
        <v>44712.0</v>
      </c>
      <c r="AN439" s="154">
        <v>5.0</v>
      </c>
      <c r="AO439" s="94">
        <v>0.0</v>
      </c>
      <c r="AP439" s="103" t="str">
        <f t="shared" si="52"/>
        <v>150</v>
      </c>
      <c r="AQ439" s="94" t="s">
        <v>4476</v>
      </c>
      <c r="AR439" s="105">
        <v>5.804289E8</v>
      </c>
      <c r="AS439" s="105" t="s">
        <v>120</v>
      </c>
      <c r="AT439" s="106">
        <v>1214.0</v>
      </c>
      <c r="AU439" s="105">
        <v>5.804289E8</v>
      </c>
      <c r="AV439" s="183">
        <v>44561.0</v>
      </c>
      <c r="AW439" s="212" t="s">
        <v>441</v>
      </c>
      <c r="AX439" s="84"/>
      <c r="AY439" s="84"/>
      <c r="AZ439" s="84"/>
      <c r="BA439" s="84"/>
      <c r="BB439" s="84"/>
      <c r="BC439" s="84"/>
      <c r="BD439" s="84"/>
      <c r="BE439" s="84"/>
      <c r="BF439" s="84"/>
      <c r="BG439" s="84"/>
      <c r="BH439" s="84"/>
      <c r="BI439" s="84"/>
      <c r="BJ439" s="84"/>
      <c r="BK439" s="84"/>
      <c r="BL439" s="84"/>
      <c r="BM439" s="84"/>
      <c r="BN439" s="84"/>
      <c r="BO439" s="84"/>
      <c r="BP439" s="84"/>
      <c r="BQ439" s="84"/>
      <c r="BR439" s="84"/>
      <c r="BS439" s="84"/>
      <c r="BT439" s="84"/>
      <c r="BU439" s="84"/>
      <c r="BV439" s="84"/>
      <c r="BW439" s="84"/>
      <c r="BX439" s="84"/>
      <c r="BY439" s="84"/>
      <c r="BZ439" s="84"/>
      <c r="CA439" s="84"/>
      <c r="CB439" s="84"/>
      <c r="CC439" s="114" t="str">
        <f t="shared" si="50"/>
        <v>$ 580,428,900</v>
      </c>
      <c r="CD439" s="115" t="str">
        <f t="shared" si="49"/>
        <v>150</v>
      </c>
      <c r="CE439" s="84"/>
      <c r="CF439" s="101">
        <v>44712.0</v>
      </c>
      <c r="CG439" s="130" t="s">
        <v>4267</v>
      </c>
      <c r="CH439" s="103" t="s">
        <v>441</v>
      </c>
      <c r="CI439" s="118" t="s">
        <v>441</v>
      </c>
      <c r="CJ439" s="84"/>
      <c r="CK439" s="84"/>
      <c r="CL439" s="101">
        <v>44561.0</v>
      </c>
      <c r="CM439" s="102" t="s">
        <v>120</v>
      </c>
      <c r="CN439" s="119" t="s">
        <v>4968</v>
      </c>
      <c r="CO439" s="120" t="s">
        <v>4969</v>
      </c>
      <c r="CP439" s="121" t="s">
        <v>3207</v>
      </c>
      <c r="CQ439" s="84"/>
      <c r="CR439" s="84"/>
      <c r="CS439" s="84"/>
      <c r="CT439" s="84"/>
      <c r="CU439" s="84"/>
      <c r="CV439" s="84"/>
      <c r="CW439" s="84"/>
      <c r="CX439" s="84"/>
      <c r="CY439" s="123" t="s">
        <v>142</v>
      </c>
      <c r="CZ439" s="103" t="s">
        <v>143</v>
      </c>
      <c r="DA439" s="103" t="s">
        <v>205</v>
      </c>
      <c r="DB439" s="103" t="s">
        <v>145</v>
      </c>
      <c r="DC439" s="123" t="s">
        <v>441</v>
      </c>
      <c r="DD439" s="84"/>
      <c r="DE439" s="84"/>
      <c r="DF439" s="84"/>
      <c r="DG439" s="84"/>
      <c r="DH439" s="52"/>
      <c r="DI439" s="52"/>
      <c r="DJ439" s="52"/>
      <c r="DK439" s="52"/>
      <c r="DL439" s="52"/>
      <c r="DM439" s="52"/>
    </row>
    <row r="440" ht="25.5" customHeight="1">
      <c r="A440" s="237">
        <v>438.0</v>
      </c>
      <c r="B440" s="86" t="s">
        <v>4970</v>
      </c>
      <c r="C440" s="94" t="s">
        <v>4971</v>
      </c>
      <c r="D440" s="88" t="s">
        <v>4972</v>
      </c>
      <c r="E440" s="89" t="s">
        <v>2660</v>
      </c>
      <c r="F440" s="89" t="s">
        <v>2661</v>
      </c>
      <c r="G440" s="185">
        <v>9.00094963E8</v>
      </c>
      <c r="H440" s="185">
        <v>5.0</v>
      </c>
      <c r="I440" s="89" t="s">
        <v>120</v>
      </c>
      <c r="J440" s="89" t="s">
        <v>120</v>
      </c>
      <c r="K440" s="89" t="s">
        <v>120</v>
      </c>
      <c r="L440" s="89" t="s">
        <v>120</v>
      </c>
      <c r="M440" s="89" t="s">
        <v>120</v>
      </c>
      <c r="N440" s="89" t="s">
        <v>120</v>
      </c>
      <c r="O440" s="94" t="s">
        <v>4973</v>
      </c>
      <c r="P440" s="84"/>
      <c r="Q440" s="94">
        <v>9261146.0</v>
      </c>
      <c r="R440" s="176" t="s">
        <v>4974</v>
      </c>
      <c r="S440" s="89" t="s">
        <v>120</v>
      </c>
      <c r="T440" s="88" t="s">
        <v>120</v>
      </c>
      <c r="U440" s="88" t="s">
        <v>120</v>
      </c>
      <c r="V440" s="88" t="s">
        <v>120</v>
      </c>
      <c r="W440" s="89" t="s">
        <v>120</v>
      </c>
      <c r="X440" s="87" t="s">
        <v>120</v>
      </c>
      <c r="Y440" s="87" t="s">
        <v>120</v>
      </c>
      <c r="Z440" s="130" t="s">
        <v>2664</v>
      </c>
      <c r="AA440" s="94" t="s">
        <v>4970</v>
      </c>
      <c r="AB440" s="94" t="s">
        <v>4473</v>
      </c>
      <c r="AC440" s="94" t="s">
        <v>161</v>
      </c>
      <c r="AD440" s="94" t="s">
        <v>4975</v>
      </c>
      <c r="AE440" s="206" t="s">
        <v>4767</v>
      </c>
      <c r="AF440" s="204" t="s">
        <v>4768</v>
      </c>
      <c r="AG440" s="143">
        <v>728.0</v>
      </c>
      <c r="AH440" s="199">
        <v>3.46152E8</v>
      </c>
      <c r="AI440" s="201">
        <v>44508.0</v>
      </c>
      <c r="AJ440" s="100">
        <v>64063.0</v>
      </c>
      <c r="AK440" s="212">
        <v>44561.0</v>
      </c>
      <c r="AL440" s="212" t="s">
        <v>441</v>
      </c>
      <c r="AM440" s="101">
        <v>44748.0</v>
      </c>
      <c r="AN440" s="154">
        <v>5.0</v>
      </c>
      <c r="AO440" s="94">
        <v>0.0</v>
      </c>
      <c r="AP440" s="103" t="str">
        <f t="shared" si="52"/>
        <v>150</v>
      </c>
      <c r="AQ440" s="94" t="s">
        <v>4476</v>
      </c>
      <c r="AR440" s="105">
        <v>3.38252E8</v>
      </c>
      <c r="AS440" s="105" t="s">
        <v>120</v>
      </c>
      <c r="AT440" s="106">
        <v>1213.0</v>
      </c>
      <c r="AU440" s="105">
        <v>3.38252E8</v>
      </c>
      <c r="AV440" s="183">
        <v>44561.0</v>
      </c>
      <c r="AW440" s="212" t="s">
        <v>441</v>
      </c>
      <c r="AX440" s="84"/>
      <c r="AY440" s="84"/>
      <c r="AZ440" s="84"/>
      <c r="BA440" s="84"/>
      <c r="BB440" s="84"/>
      <c r="BC440" s="84"/>
      <c r="BD440" s="84"/>
      <c r="BE440" s="84"/>
      <c r="BF440" s="84"/>
      <c r="BG440" s="84"/>
      <c r="BH440" s="84"/>
      <c r="BI440" s="84"/>
      <c r="BJ440" s="84"/>
      <c r="BK440" s="84"/>
      <c r="BL440" s="84"/>
      <c r="BM440" s="84"/>
      <c r="BN440" s="84"/>
      <c r="BO440" s="84"/>
      <c r="BP440" s="84"/>
      <c r="BQ440" s="84"/>
      <c r="BR440" s="84"/>
      <c r="BS440" s="84"/>
      <c r="BT440" s="84"/>
      <c r="BU440" s="84"/>
      <c r="BV440" s="84"/>
      <c r="BW440" s="84"/>
      <c r="BX440" s="84"/>
      <c r="BY440" s="84"/>
      <c r="BZ440" s="84"/>
      <c r="CA440" s="84"/>
      <c r="CB440" s="84"/>
      <c r="CC440" s="114" t="str">
        <f t="shared" si="50"/>
        <v>$ 338,252,000</v>
      </c>
      <c r="CD440" s="115" t="str">
        <f t="shared" si="49"/>
        <v>0</v>
      </c>
      <c r="CE440" s="84"/>
      <c r="CF440" s="101">
        <v>44748.0</v>
      </c>
      <c r="CG440" s="130" t="s">
        <v>4267</v>
      </c>
      <c r="CH440" s="103" t="s">
        <v>441</v>
      </c>
      <c r="CI440" s="118" t="s">
        <v>441</v>
      </c>
      <c r="CJ440" s="84"/>
      <c r="CK440" s="84"/>
      <c r="CL440" s="101">
        <v>44561.0</v>
      </c>
      <c r="CM440" s="102" t="s">
        <v>120</v>
      </c>
      <c r="CN440" s="119" t="s">
        <v>4976</v>
      </c>
      <c r="CO440" s="120" t="s">
        <v>4977</v>
      </c>
      <c r="CP440" s="121" t="s">
        <v>3207</v>
      </c>
      <c r="CQ440" s="84"/>
      <c r="CR440" s="84"/>
      <c r="CS440" s="84"/>
      <c r="CT440" s="84"/>
      <c r="CU440" s="84"/>
      <c r="CV440" s="84"/>
      <c r="CW440" s="84"/>
      <c r="CX440" s="84"/>
      <c r="CY440" s="123" t="s">
        <v>142</v>
      </c>
      <c r="CZ440" s="103" t="s">
        <v>143</v>
      </c>
      <c r="DA440" s="103" t="s">
        <v>205</v>
      </c>
      <c r="DB440" s="103" t="s">
        <v>145</v>
      </c>
      <c r="DC440" s="123" t="s">
        <v>441</v>
      </c>
      <c r="DD440" s="84"/>
      <c r="DE440" s="84"/>
      <c r="DF440" s="84"/>
      <c r="DG440" s="84"/>
      <c r="DH440" s="52"/>
      <c r="DI440" s="52"/>
      <c r="DJ440" s="52"/>
      <c r="DK440" s="52"/>
      <c r="DL440" s="52"/>
      <c r="DM440" s="52"/>
    </row>
  </sheetData>
  <autoFilter ref="$A$1:$DM$440"/>
  <mergeCells count="6">
    <mergeCell ref="K1:M1"/>
    <mergeCell ref="CD1:CE1"/>
    <mergeCell ref="BQ1:BR1"/>
    <mergeCell ref="AN1:AQ1"/>
    <mergeCell ref="X1:Y1"/>
    <mergeCell ref="BD1:BG1"/>
  </mergeCells>
  <hyperlinks>
    <hyperlink r:id="rId1" ref="R3"/>
    <hyperlink r:id="rId2" ref="CN3"/>
    <hyperlink r:id="rId3" ref="R4"/>
    <hyperlink r:id="rId4" ref="S4"/>
    <hyperlink r:id="rId5" ref="CN4"/>
    <hyperlink r:id="rId6" ref="R5"/>
    <hyperlink r:id="rId7" ref="S5"/>
    <hyperlink r:id="rId8" ref="CN5"/>
    <hyperlink r:id="rId9" ref="R6"/>
    <hyperlink r:id="rId10" ref="S6"/>
    <hyperlink r:id="rId11" ref="CN6"/>
    <hyperlink r:id="rId12" ref="S7"/>
    <hyperlink r:id="rId13" ref="CN7"/>
    <hyperlink r:id="rId14" ref="R8"/>
    <hyperlink r:id="rId15" ref="S8"/>
    <hyperlink r:id="rId16" ref="CN8"/>
    <hyperlink r:id="rId17" ref="R9"/>
    <hyperlink r:id="rId18" ref="S9"/>
    <hyperlink r:id="rId19" ref="CN9"/>
    <hyperlink r:id="rId20" ref="R10"/>
    <hyperlink r:id="rId21" ref="S10"/>
    <hyperlink r:id="rId22" ref="CN10"/>
    <hyperlink r:id="rId23" ref="S11"/>
    <hyperlink r:id="rId24" ref="CN11"/>
    <hyperlink r:id="rId25" ref="R12"/>
    <hyperlink r:id="rId26" ref="S12"/>
    <hyperlink r:id="rId27" ref="CN12"/>
    <hyperlink r:id="rId28" ref="R13"/>
    <hyperlink r:id="rId29" ref="S13"/>
    <hyperlink r:id="rId30" ref="CN13"/>
    <hyperlink r:id="rId31" ref="R14"/>
    <hyperlink r:id="rId32" ref="S14"/>
    <hyperlink r:id="rId33" ref="CN14"/>
    <hyperlink r:id="rId34" ref="C15"/>
    <hyperlink r:id="rId35" ref="R15"/>
    <hyperlink r:id="rId36" ref="S15"/>
    <hyperlink r:id="rId37" ref="CN15"/>
    <hyperlink r:id="rId38" ref="C16"/>
    <hyperlink r:id="rId39" ref="R16"/>
    <hyperlink r:id="rId40" ref="S16"/>
    <hyperlink r:id="rId41" ref="CN16"/>
    <hyperlink r:id="rId42" ref="C17"/>
    <hyperlink r:id="rId43" ref="R17"/>
    <hyperlink r:id="rId44" ref="S17"/>
    <hyperlink r:id="rId45" ref="CN17"/>
    <hyperlink r:id="rId46" ref="C18"/>
    <hyperlink r:id="rId47" ref="R18"/>
    <hyperlink r:id="rId48" ref="S18"/>
    <hyperlink r:id="rId49" ref="CN18"/>
    <hyperlink r:id="rId50" ref="C19"/>
    <hyperlink r:id="rId51" ref="R19"/>
    <hyperlink r:id="rId52" ref="S19"/>
    <hyperlink r:id="rId53" ref="CN19"/>
    <hyperlink r:id="rId54" ref="R20"/>
    <hyperlink r:id="rId55" ref="S20"/>
    <hyperlink r:id="rId56" ref="CN20"/>
    <hyperlink r:id="rId57" ref="R21"/>
    <hyperlink r:id="rId58" ref="S21"/>
    <hyperlink r:id="rId59" ref="CN21"/>
    <hyperlink r:id="rId60" ref="R22"/>
    <hyperlink r:id="rId61" ref="S22"/>
    <hyperlink r:id="rId62" ref="CN22"/>
    <hyperlink r:id="rId63" ref="S23"/>
    <hyperlink r:id="rId64" ref="CN23"/>
    <hyperlink r:id="rId65" ref="R24"/>
    <hyperlink r:id="rId66" ref="S24"/>
    <hyperlink r:id="rId67" ref="CN24"/>
    <hyperlink r:id="rId68" ref="R25"/>
    <hyperlink r:id="rId69" ref="S25"/>
    <hyperlink r:id="rId70" ref="CN25"/>
    <hyperlink r:id="rId71" ref="S26"/>
    <hyperlink r:id="rId72" ref="CN26"/>
    <hyperlink r:id="rId73" ref="R27"/>
    <hyperlink r:id="rId74" ref="S27"/>
    <hyperlink r:id="rId75" ref="CN27"/>
    <hyperlink r:id="rId76" ref="R28"/>
    <hyperlink r:id="rId77" ref="S28"/>
    <hyperlink r:id="rId78" ref="CN28"/>
    <hyperlink r:id="rId79" ref="R29"/>
    <hyperlink r:id="rId80" ref="S29"/>
    <hyperlink r:id="rId81" ref="CN29"/>
    <hyperlink r:id="rId82" ref="R30"/>
    <hyperlink r:id="rId83" ref="S30"/>
    <hyperlink r:id="rId84" ref="CN30"/>
    <hyperlink r:id="rId85" ref="R31"/>
    <hyperlink r:id="rId86" ref="S31"/>
    <hyperlink r:id="rId87" ref="CN31"/>
    <hyperlink r:id="rId88" ref="R32"/>
    <hyperlink r:id="rId89" ref="S32"/>
    <hyperlink r:id="rId90" ref="CN32"/>
    <hyperlink r:id="rId91" ref="R33"/>
    <hyperlink r:id="rId92" ref="S33"/>
    <hyperlink r:id="rId93" ref="CN33"/>
    <hyperlink r:id="rId94" ref="R34"/>
    <hyperlink r:id="rId95" ref="S34"/>
    <hyperlink r:id="rId96" ref="CN34"/>
    <hyperlink r:id="rId97" ref="R35"/>
    <hyperlink r:id="rId98" ref="S35"/>
    <hyperlink r:id="rId99" ref="CN35"/>
    <hyperlink r:id="rId100" ref="R36"/>
    <hyperlink r:id="rId101" ref="S36"/>
    <hyperlink r:id="rId102" ref="CN36"/>
    <hyperlink r:id="rId103" ref="R37"/>
    <hyperlink r:id="rId104" ref="S37"/>
    <hyperlink r:id="rId105" ref="CN37"/>
    <hyperlink r:id="rId106" ref="R38"/>
    <hyperlink r:id="rId107" ref="S38"/>
    <hyperlink r:id="rId108" ref="CN38"/>
    <hyperlink r:id="rId109" ref="R39"/>
    <hyperlink r:id="rId110" ref="S39"/>
    <hyperlink r:id="rId111" ref="CN39"/>
    <hyperlink r:id="rId112" ref="R40"/>
    <hyperlink r:id="rId113" ref="S40"/>
    <hyperlink r:id="rId114" ref="CN40"/>
    <hyperlink r:id="rId115" ref="R41"/>
    <hyperlink r:id="rId116" ref="S41"/>
    <hyperlink r:id="rId117" ref="CN41"/>
    <hyperlink r:id="rId118" ref="S42"/>
    <hyperlink r:id="rId119" ref="CN42"/>
    <hyperlink r:id="rId120" ref="R43"/>
    <hyperlink r:id="rId121" ref="S43"/>
    <hyperlink r:id="rId122" ref="CN43"/>
    <hyperlink r:id="rId123" ref="R44"/>
    <hyperlink r:id="rId124" ref="S44"/>
    <hyperlink r:id="rId125" ref="CN44"/>
    <hyperlink r:id="rId126" ref="R45"/>
    <hyperlink r:id="rId127" ref="S45"/>
    <hyperlink r:id="rId128" ref="CN45"/>
    <hyperlink r:id="rId129" ref="R46"/>
    <hyperlink r:id="rId130" ref="S46"/>
    <hyperlink r:id="rId131" ref="CN46"/>
    <hyperlink r:id="rId132" ref="R47"/>
    <hyperlink r:id="rId133" ref="S47"/>
    <hyperlink r:id="rId134" ref="CN47"/>
    <hyperlink r:id="rId135" ref="R48"/>
    <hyperlink r:id="rId136" ref="S48"/>
    <hyperlink r:id="rId137" ref="CN48"/>
    <hyperlink r:id="rId138" ref="R49"/>
    <hyperlink r:id="rId139" ref="S49"/>
    <hyperlink r:id="rId140" ref="CN49"/>
    <hyperlink r:id="rId141" ref="R50"/>
    <hyperlink r:id="rId142" ref="S50"/>
    <hyperlink r:id="rId143" ref="CN50"/>
    <hyperlink r:id="rId144" ref="R51"/>
    <hyperlink r:id="rId145" ref="S51"/>
    <hyperlink r:id="rId146" ref="CN51"/>
    <hyperlink r:id="rId147" ref="R52"/>
    <hyperlink r:id="rId148" ref="S52"/>
    <hyperlink r:id="rId149" ref="CN52"/>
    <hyperlink r:id="rId150" ref="R53"/>
    <hyperlink r:id="rId151" ref="S53"/>
    <hyperlink r:id="rId152" ref="CN53"/>
    <hyperlink r:id="rId153" ref="R54"/>
    <hyperlink r:id="rId154" ref="S54"/>
    <hyperlink r:id="rId155" ref="CN54"/>
    <hyperlink r:id="rId156" ref="R55"/>
    <hyperlink r:id="rId157" ref="S55"/>
    <hyperlink r:id="rId158" ref="CN55"/>
    <hyperlink r:id="rId159" ref="R56"/>
    <hyperlink r:id="rId160" ref="S56"/>
    <hyperlink r:id="rId161" ref="CN56"/>
    <hyperlink r:id="rId162" ref="R57"/>
    <hyperlink r:id="rId163" ref="S57"/>
    <hyperlink r:id="rId164" ref="CN57"/>
    <hyperlink r:id="rId165" ref="R58"/>
    <hyperlink r:id="rId166" ref="S58"/>
    <hyperlink r:id="rId167" ref="CN58"/>
    <hyperlink r:id="rId168" ref="R59"/>
    <hyperlink r:id="rId169" ref="S59"/>
    <hyperlink r:id="rId170" ref="CN59"/>
    <hyperlink r:id="rId171" ref="R60"/>
    <hyperlink r:id="rId172" ref="S60"/>
    <hyperlink r:id="rId173" ref="CN60"/>
    <hyperlink r:id="rId174" ref="R61"/>
    <hyperlink r:id="rId175" ref="S61"/>
    <hyperlink r:id="rId176" ref="CN61"/>
    <hyperlink r:id="rId177" ref="R62"/>
    <hyperlink r:id="rId178" ref="S62"/>
    <hyperlink r:id="rId179" ref="CN62"/>
    <hyperlink r:id="rId180" ref="R63"/>
    <hyperlink r:id="rId181" ref="S63"/>
    <hyperlink r:id="rId182" ref="CN63"/>
    <hyperlink r:id="rId183" ref="R64"/>
    <hyperlink r:id="rId184" ref="S64"/>
    <hyperlink r:id="rId185" ref="CN64"/>
    <hyperlink r:id="rId186" ref="R65"/>
    <hyperlink r:id="rId187" ref="S65"/>
    <hyperlink r:id="rId188" ref="CN65"/>
    <hyperlink r:id="rId189" ref="R66"/>
    <hyperlink r:id="rId190" ref="S66"/>
    <hyperlink r:id="rId191" ref="CN66"/>
    <hyperlink r:id="rId192" ref="R67"/>
    <hyperlink r:id="rId193" ref="S67"/>
    <hyperlink r:id="rId194" ref="CN67"/>
    <hyperlink r:id="rId195" ref="R68"/>
    <hyperlink r:id="rId196" ref="S68"/>
    <hyperlink r:id="rId197" ref="CN68"/>
    <hyperlink r:id="rId198" ref="R69"/>
    <hyperlink r:id="rId199" ref="S69"/>
    <hyperlink r:id="rId200" ref="CN69"/>
    <hyperlink r:id="rId201" ref="S70"/>
    <hyperlink r:id="rId202" ref="CN70"/>
    <hyperlink r:id="rId203" ref="R71"/>
    <hyperlink r:id="rId204" ref="S71"/>
    <hyperlink r:id="rId205" ref="CN71"/>
    <hyperlink r:id="rId206" ref="R72"/>
    <hyperlink r:id="rId207" ref="S72"/>
    <hyperlink r:id="rId208" ref="CN72"/>
    <hyperlink r:id="rId209" ref="R73"/>
    <hyperlink r:id="rId210" ref="CN73"/>
    <hyperlink r:id="rId211" ref="R74"/>
    <hyperlink r:id="rId212" ref="CN74"/>
    <hyperlink r:id="rId213" ref="R75"/>
    <hyperlink r:id="rId214" ref="S75"/>
    <hyperlink r:id="rId215" ref="CN75"/>
    <hyperlink r:id="rId216" ref="R76"/>
    <hyperlink r:id="rId217" ref="S76"/>
    <hyperlink r:id="rId218" ref="CN76"/>
    <hyperlink r:id="rId219" ref="R77"/>
    <hyperlink r:id="rId220" ref="S77"/>
    <hyperlink r:id="rId221" ref="CN77"/>
    <hyperlink r:id="rId222" ref="CN78"/>
    <hyperlink r:id="rId223" ref="R79"/>
    <hyperlink r:id="rId224" ref="S79"/>
    <hyperlink r:id="rId225" ref="CN79"/>
    <hyperlink r:id="rId226" ref="R80"/>
    <hyperlink r:id="rId227" ref="S80"/>
    <hyperlink r:id="rId228" ref="CN80"/>
    <hyperlink r:id="rId229" ref="R81"/>
    <hyperlink r:id="rId230" ref="S81"/>
    <hyperlink r:id="rId231" ref="CN81"/>
    <hyperlink r:id="rId232" ref="R82"/>
    <hyperlink r:id="rId233" ref="S82"/>
    <hyperlink r:id="rId234" ref="CN82"/>
    <hyperlink r:id="rId235" ref="R83"/>
    <hyperlink r:id="rId236" ref="S83"/>
    <hyperlink r:id="rId237" ref="CN83"/>
    <hyperlink r:id="rId238" ref="R84"/>
    <hyperlink r:id="rId239" ref="S84"/>
    <hyperlink r:id="rId240" ref="CN84"/>
    <hyperlink r:id="rId241" ref="R85"/>
    <hyperlink r:id="rId242" ref="S85"/>
    <hyperlink r:id="rId243" ref="CN85"/>
    <hyperlink r:id="rId244" ref="R86"/>
    <hyperlink r:id="rId245" ref="S86"/>
    <hyperlink r:id="rId246" ref="CN86"/>
    <hyperlink r:id="rId247" ref="R87"/>
    <hyperlink r:id="rId248" ref="CN87"/>
    <hyperlink r:id="rId249" ref="R88"/>
    <hyperlink r:id="rId250" ref="S88"/>
    <hyperlink r:id="rId251" ref="CN88"/>
    <hyperlink r:id="rId252" ref="R89"/>
    <hyperlink r:id="rId253" ref="S89"/>
    <hyperlink r:id="rId254" ref="CN89"/>
    <hyperlink r:id="rId255" ref="R90"/>
    <hyperlink r:id="rId256" ref="S90"/>
    <hyperlink r:id="rId257" ref="CN90"/>
    <hyperlink r:id="rId258" ref="S91"/>
    <hyperlink r:id="rId259" ref="CN91"/>
    <hyperlink r:id="rId260" ref="R92"/>
    <hyperlink r:id="rId261" ref="CN92"/>
    <hyperlink r:id="rId262" ref="R93"/>
    <hyperlink r:id="rId263" ref="S93"/>
    <hyperlink r:id="rId264" ref="CN93"/>
    <hyperlink r:id="rId265" ref="R94"/>
    <hyperlink r:id="rId266" ref="S94"/>
    <hyperlink r:id="rId267" ref="CN94"/>
    <hyperlink r:id="rId268" ref="R95"/>
    <hyperlink r:id="rId269" ref="S95"/>
    <hyperlink r:id="rId270" ref="CN95"/>
    <hyperlink r:id="rId271" ref="R96"/>
    <hyperlink r:id="rId272" ref="S96"/>
    <hyperlink r:id="rId273" ref="CN96"/>
    <hyperlink r:id="rId274" ref="R97"/>
    <hyperlink r:id="rId275" ref="S97"/>
    <hyperlink r:id="rId276" ref="CN97"/>
    <hyperlink r:id="rId277" ref="R98"/>
    <hyperlink r:id="rId278" ref="S98"/>
    <hyperlink r:id="rId279" ref="CN98"/>
    <hyperlink r:id="rId280" ref="R99"/>
    <hyperlink r:id="rId281" ref="S99"/>
    <hyperlink r:id="rId282" ref="CN99"/>
    <hyperlink r:id="rId283" ref="R100"/>
    <hyperlink r:id="rId284" ref="S100"/>
    <hyperlink r:id="rId285" ref="CN100"/>
    <hyperlink r:id="rId286" ref="R101"/>
    <hyperlink r:id="rId287" ref="S101"/>
    <hyperlink r:id="rId288" ref="CN101"/>
    <hyperlink r:id="rId289" ref="R102"/>
    <hyperlink r:id="rId290" ref="S102"/>
    <hyperlink r:id="rId291" ref="CN102"/>
    <hyperlink r:id="rId292" ref="R103"/>
    <hyperlink r:id="rId293" ref="S103"/>
    <hyperlink r:id="rId294" ref="CN103"/>
    <hyperlink r:id="rId295" ref="R104"/>
    <hyperlink r:id="rId296" ref="S104"/>
    <hyperlink r:id="rId297" ref="CN104"/>
    <hyperlink r:id="rId298" ref="R105"/>
    <hyperlink r:id="rId299" ref="S105"/>
    <hyperlink r:id="rId300" ref="CN105"/>
    <hyperlink r:id="rId301" ref="R106"/>
    <hyperlink r:id="rId302" ref="S106"/>
    <hyperlink r:id="rId303" ref="CN106"/>
    <hyperlink r:id="rId304" ref="R107"/>
    <hyperlink r:id="rId305" ref="S107"/>
    <hyperlink r:id="rId306" ref="CN107"/>
    <hyperlink r:id="rId307" ref="R108"/>
    <hyperlink r:id="rId308" ref="S108"/>
    <hyperlink r:id="rId309" ref="CN108"/>
    <hyperlink r:id="rId310" ref="R109"/>
    <hyperlink r:id="rId311" ref="S109"/>
    <hyperlink r:id="rId312" ref="CN109"/>
    <hyperlink r:id="rId313" ref="R110"/>
    <hyperlink r:id="rId314" ref="S110"/>
    <hyperlink r:id="rId315" ref="CN110"/>
    <hyperlink r:id="rId316" ref="R111"/>
    <hyperlink r:id="rId317" ref="S111"/>
    <hyperlink r:id="rId318" ref="CN111"/>
    <hyperlink r:id="rId319" ref="R112"/>
    <hyperlink r:id="rId320" ref="S112"/>
    <hyperlink r:id="rId321" ref="CN112"/>
    <hyperlink r:id="rId322" ref="R113"/>
    <hyperlink r:id="rId323" ref="S113"/>
    <hyperlink r:id="rId324" ref="CN113"/>
    <hyperlink r:id="rId325" ref="R114"/>
    <hyperlink r:id="rId326" ref="S114"/>
    <hyperlink r:id="rId327" ref="CN114"/>
    <hyperlink r:id="rId328" ref="S115"/>
    <hyperlink r:id="rId329" ref="CN115"/>
    <hyperlink r:id="rId330" ref="R116"/>
    <hyperlink r:id="rId331" ref="S116"/>
    <hyperlink r:id="rId332" ref="CN116"/>
    <hyperlink r:id="rId333" ref="R117"/>
    <hyperlink r:id="rId334" ref="S117"/>
    <hyperlink r:id="rId335" ref="CN117"/>
    <hyperlink r:id="rId336" ref="R118"/>
    <hyperlink r:id="rId337" ref="S118"/>
    <hyperlink r:id="rId338" ref="CN118"/>
    <hyperlink r:id="rId339" ref="R119"/>
    <hyperlink r:id="rId340" ref="S119"/>
    <hyperlink r:id="rId341" ref="CN119"/>
    <hyperlink r:id="rId342" ref="R120"/>
    <hyperlink r:id="rId343" ref="CN120"/>
    <hyperlink r:id="rId344" ref="R121"/>
    <hyperlink r:id="rId345" ref="S121"/>
    <hyperlink r:id="rId346" ref="CN121"/>
    <hyperlink r:id="rId347" ref="R122"/>
    <hyperlink r:id="rId348" ref="S122"/>
    <hyperlink r:id="rId349" ref="CN122"/>
    <hyperlink r:id="rId350" ref="R123"/>
    <hyperlink r:id="rId351" ref="S123"/>
    <hyperlink r:id="rId352" ref="CN123"/>
    <hyperlink r:id="rId353" ref="R124"/>
    <hyperlink r:id="rId354" ref="S124"/>
    <hyperlink r:id="rId355" ref="CN124"/>
    <hyperlink r:id="rId356" ref="R125"/>
    <hyperlink r:id="rId357" ref="S125"/>
    <hyperlink r:id="rId358" ref="CN125"/>
    <hyperlink r:id="rId359" ref="R126"/>
    <hyperlink r:id="rId360" ref="S126"/>
    <hyperlink r:id="rId361" ref="CN126"/>
    <hyperlink r:id="rId362" ref="R127"/>
    <hyperlink r:id="rId363" ref="S127"/>
    <hyperlink r:id="rId364" ref="CN127"/>
    <hyperlink r:id="rId365" ref="R128"/>
    <hyperlink r:id="rId366" ref="S128"/>
    <hyperlink r:id="rId367" ref="CN128"/>
    <hyperlink r:id="rId368" ref="R129"/>
    <hyperlink r:id="rId369" ref="S129"/>
    <hyperlink r:id="rId370" ref="CN129"/>
    <hyperlink r:id="rId371" ref="R130"/>
    <hyperlink r:id="rId372" ref="S130"/>
    <hyperlink r:id="rId373" ref="CN130"/>
    <hyperlink r:id="rId374" ref="R131"/>
    <hyperlink r:id="rId375" ref="CN131"/>
    <hyperlink r:id="rId376" ref="R132"/>
    <hyperlink r:id="rId377" ref="S132"/>
    <hyperlink r:id="rId378" ref="CN132"/>
    <hyperlink r:id="rId379" ref="R133"/>
    <hyperlink r:id="rId380" ref="S133"/>
    <hyperlink r:id="rId381" ref="CN133"/>
    <hyperlink r:id="rId382" ref="R134"/>
    <hyperlink r:id="rId383" ref="S134"/>
    <hyperlink r:id="rId384" ref="CN134"/>
    <hyperlink r:id="rId385" ref="R135"/>
    <hyperlink r:id="rId386" ref="S135"/>
    <hyperlink r:id="rId387" ref="CN135"/>
    <hyperlink r:id="rId388" ref="R136"/>
    <hyperlink r:id="rId389" ref="S136"/>
    <hyperlink r:id="rId390" ref="CN136"/>
    <hyperlink r:id="rId391" ref="R137"/>
    <hyperlink r:id="rId392" ref="S137"/>
    <hyperlink r:id="rId393" ref="CN137"/>
    <hyperlink r:id="rId394" ref="R138"/>
    <hyperlink r:id="rId395" ref="S138"/>
    <hyperlink r:id="rId396" ref="CN138"/>
    <hyperlink r:id="rId397" ref="R139"/>
    <hyperlink r:id="rId398" ref="S139"/>
    <hyperlink r:id="rId399" ref="CN139"/>
    <hyperlink r:id="rId400" ref="R140"/>
    <hyperlink r:id="rId401" ref="CN140"/>
    <hyperlink r:id="rId402" ref="R141"/>
    <hyperlink r:id="rId403" ref="S141"/>
    <hyperlink r:id="rId404" ref="CN141"/>
    <hyperlink r:id="rId405" ref="R142"/>
    <hyperlink r:id="rId406" ref="S142"/>
    <hyperlink r:id="rId407" ref="CN142"/>
    <hyperlink r:id="rId408" ref="R143"/>
    <hyperlink r:id="rId409" ref="CN143"/>
    <hyperlink r:id="rId410" ref="R144"/>
    <hyperlink r:id="rId411" ref="S144"/>
    <hyperlink r:id="rId412" ref="CN144"/>
    <hyperlink r:id="rId413" ref="R145"/>
    <hyperlink r:id="rId414" ref="S145"/>
    <hyperlink r:id="rId415" ref="CN145"/>
    <hyperlink r:id="rId416" ref="R146"/>
    <hyperlink r:id="rId417" ref="S146"/>
    <hyperlink r:id="rId418" ref="CN146"/>
    <hyperlink r:id="rId419" ref="R147"/>
    <hyperlink r:id="rId420" ref="CN147"/>
    <hyperlink r:id="rId421" ref="R148"/>
    <hyperlink r:id="rId422" ref="S148"/>
    <hyperlink r:id="rId423" ref="CN148"/>
    <hyperlink r:id="rId424" ref="R149"/>
    <hyperlink r:id="rId425" ref="S149"/>
    <hyperlink r:id="rId426" ref="CN149"/>
    <hyperlink r:id="rId427" ref="R150"/>
    <hyperlink r:id="rId428" ref="CN150"/>
    <hyperlink r:id="rId429" ref="R151"/>
    <hyperlink r:id="rId430" ref="S151"/>
    <hyperlink r:id="rId431" ref="CN151"/>
    <hyperlink r:id="rId432" ref="R152"/>
    <hyperlink r:id="rId433" ref="S152"/>
    <hyperlink r:id="rId434" ref="CN152"/>
    <hyperlink r:id="rId435" ref="R153"/>
    <hyperlink r:id="rId436" ref="CN153"/>
    <hyperlink r:id="rId437" ref="R154"/>
    <hyperlink r:id="rId438" ref="S154"/>
    <hyperlink r:id="rId439" ref="CN154"/>
    <hyperlink r:id="rId440" ref="R155"/>
    <hyperlink r:id="rId441" ref="S155"/>
    <hyperlink r:id="rId442" ref="CN155"/>
    <hyperlink r:id="rId443" ref="R156"/>
    <hyperlink r:id="rId444" ref="CN156"/>
    <hyperlink r:id="rId445" ref="R157"/>
    <hyperlink r:id="rId446" ref="S157"/>
    <hyperlink r:id="rId447" ref="CN157"/>
    <hyperlink r:id="rId448" ref="R158"/>
    <hyperlink r:id="rId449" ref="S158"/>
    <hyperlink r:id="rId450" ref="CN158"/>
    <hyperlink r:id="rId451" ref="R159"/>
    <hyperlink r:id="rId452" ref="S159"/>
    <hyperlink r:id="rId453" ref="CN159"/>
    <hyperlink r:id="rId454" ref="S160"/>
    <hyperlink r:id="rId455" ref="CN160"/>
    <hyperlink r:id="rId456" ref="R161"/>
    <hyperlink r:id="rId457" ref="CN161"/>
    <hyperlink r:id="rId458" ref="R162"/>
    <hyperlink r:id="rId459" ref="S162"/>
    <hyperlink r:id="rId460" ref="CN162"/>
    <hyperlink r:id="rId461" ref="R163"/>
    <hyperlink r:id="rId462" ref="CN163"/>
    <hyperlink r:id="rId463" ref="R164"/>
    <hyperlink r:id="rId464" ref="S164"/>
    <hyperlink r:id="rId465" ref="CN164"/>
    <hyperlink r:id="rId466" ref="R165"/>
    <hyperlink r:id="rId467" ref="CN165"/>
    <hyperlink r:id="rId468" ref="R166"/>
    <hyperlink r:id="rId469" ref="CN166"/>
    <hyperlink r:id="rId470" ref="R167"/>
    <hyperlink r:id="rId471" ref="CN167"/>
    <hyperlink r:id="rId472" ref="R168"/>
    <hyperlink r:id="rId473" ref="S168"/>
    <hyperlink r:id="rId474" ref="CN168"/>
    <hyperlink r:id="rId475" ref="R169"/>
    <hyperlink r:id="rId476" ref="CN169"/>
    <hyperlink r:id="rId477" ref="R170"/>
    <hyperlink r:id="rId478" ref="S170"/>
    <hyperlink r:id="rId479" ref="CN170"/>
    <hyperlink r:id="rId480" ref="R171"/>
    <hyperlink r:id="rId481" ref="S171"/>
    <hyperlink r:id="rId482" ref="CN171"/>
    <hyperlink r:id="rId483" ref="R172"/>
    <hyperlink r:id="rId484" ref="CN172"/>
    <hyperlink r:id="rId485" ref="R173"/>
    <hyperlink r:id="rId486" ref="S173"/>
    <hyperlink r:id="rId487" ref="CN173"/>
    <hyperlink r:id="rId488" ref="R174"/>
    <hyperlink r:id="rId489" ref="S174"/>
    <hyperlink r:id="rId490" ref="CN174"/>
    <hyperlink r:id="rId491" ref="R175"/>
    <hyperlink r:id="rId492" ref="S175"/>
    <hyperlink r:id="rId493" ref="CN175"/>
    <hyperlink r:id="rId494" ref="R176"/>
    <hyperlink r:id="rId495" ref="S176"/>
    <hyperlink r:id="rId496" ref="CN176"/>
    <hyperlink r:id="rId497" ref="R177"/>
    <hyperlink r:id="rId498" ref="S177"/>
    <hyperlink r:id="rId499" ref="CN177"/>
    <hyperlink r:id="rId500" ref="R178"/>
    <hyperlink r:id="rId501" ref="S178"/>
    <hyperlink r:id="rId502" ref="CN178"/>
    <hyperlink r:id="rId503" ref="R179"/>
    <hyperlink r:id="rId504" ref="S179"/>
    <hyperlink r:id="rId505" ref="CN179"/>
    <hyperlink r:id="rId506" ref="R180"/>
    <hyperlink r:id="rId507" ref="CN180"/>
    <hyperlink r:id="rId508" ref="R181"/>
    <hyperlink r:id="rId509" ref="CN181"/>
    <hyperlink r:id="rId510" ref="R182"/>
    <hyperlink r:id="rId511" ref="CN182"/>
    <hyperlink r:id="rId512" ref="R183"/>
    <hyperlink r:id="rId513" ref="S183"/>
    <hyperlink r:id="rId514" ref="CN183"/>
    <hyperlink r:id="rId515" ref="R184"/>
    <hyperlink r:id="rId516" ref="S184"/>
    <hyperlink r:id="rId517" ref="CN184"/>
    <hyperlink r:id="rId518" ref="R185"/>
    <hyperlink r:id="rId519" ref="CN185"/>
    <hyperlink r:id="rId520" ref="R186"/>
    <hyperlink r:id="rId521" ref="S186"/>
    <hyperlink r:id="rId522" ref="CN186"/>
    <hyperlink r:id="rId523" ref="R187"/>
    <hyperlink r:id="rId524" ref="CN187"/>
    <hyperlink r:id="rId525" ref="R188"/>
    <hyperlink r:id="rId526" ref="S188"/>
    <hyperlink r:id="rId527" ref="CN188"/>
    <hyperlink r:id="rId528" ref="R189"/>
    <hyperlink r:id="rId529" ref="S189"/>
    <hyperlink r:id="rId530" ref="CN189"/>
    <hyperlink r:id="rId531" ref="R190"/>
    <hyperlink r:id="rId532" ref="CN190"/>
    <hyperlink r:id="rId533" ref="R191"/>
    <hyperlink r:id="rId534" ref="S191"/>
    <hyperlink r:id="rId535" ref="CN191"/>
    <hyperlink r:id="rId536" ref="R192"/>
    <hyperlink r:id="rId537" ref="S192"/>
    <hyperlink r:id="rId538" ref="R193"/>
    <hyperlink r:id="rId539" ref="S193"/>
    <hyperlink r:id="rId540" ref="CN193"/>
    <hyperlink r:id="rId541" ref="R194"/>
    <hyperlink r:id="rId542" ref="S194"/>
    <hyperlink r:id="rId543" ref="CN194"/>
    <hyperlink r:id="rId544" ref="R195"/>
    <hyperlink r:id="rId545" ref="S195"/>
    <hyperlink r:id="rId546" ref="CN195"/>
    <hyperlink r:id="rId547" ref="R196"/>
    <hyperlink r:id="rId548" ref="CN196"/>
    <hyperlink r:id="rId549" ref="R197"/>
    <hyperlink r:id="rId550" ref="CN197"/>
    <hyperlink r:id="rId551" ref="R198"/>
    <hyperlink r:id="rId552" ref="S198"/>
    <hyperlink r:id="rId553" ref="CN198"/>
    <hyperlink r:id="rId554" ref="R199"/>
    <hyperlink r:id="rId555" ref="S199"/>
    <hyperlink r:id="rId556" ref="CN199"/>
    <hyperlink r:id="rId557" ref="R200"/>
    <hyperlink r:id="rId558" ref="S200"/>
    <hyperlink r:id="rId559" ref="CN200"/>
    <hyperlink r:id="rId560" ref="R201"/>
    <hyperlink r:id="rId561" ref="CN201"/>
    <hyperlink r:id="rId562" ref="R202"/>
    <hyperlink r:id="rId563" ref="S202"/>
    <hyperlink r:id="rId564" ref="CN202"/>
    <hyperlink r:id="rId565" ref="R203"/>
    <hyperlink r:id="rId566" ref="S203"/>
    <hyperlink r:id="rId567" ref="CN203"/>
    <hyperlink r:id="rId568" ref="R204"/>
    <hyperlink r:id="rId569" ref="S204"/>
    <hyperlink r:id="rId570" ref="CN204"/>
    <hyperlink r:id="rId571" ref="R205"/>
    <hyperlink r:id="rId572" ref="S205"/>
    <hyperlink r:id="rId573" ref="CN205"/>
    <hyperlink r:id="rId574" ref="R206"/>
    <hyperlink r:id="rId575" ref="S206"/>
    <hyperlink r:id="rId576" ref="CN206"/>
    <hyperlink r:id="rId577" ref="R207"/>
    <hyperlink r:id="rId578" ref="S207"/>
    <hyperlink r:id="rId579" ref="CN207"/>
    <hyperlink r:id="rId580" ref="R208"/>
    <hyperlink r:id="rId581" ref="S208"/>
    <hyperlink r:id="rId582" ref="CN208"/>
    <hyperlink r:id="rId583" ref="R209"/>
    <hyperlink r:id="rId584" ref="CN209"/>
    <hyperlink r:id="rId585" ref="R210"/>
    <hyperlink r:id="rId586" ref="S210"/>
    <hyperlink r:id="rId587" ref="CN210"/>
    <hyperlink r:id="rId588" ref="R211"/>
    <hyperlink r:id="rId589" ref="CN211"/>
    <hyperlink r:id="rId590" ref="R212"/>
    <hyperlink r:id="rId591" ref="S212"/>
    <hyperlink r:id="rId592" ref="CN212"/>
    <hyperlink r:id="rId593" ref="R213"/>
    <hyperlink r:id="rId594" ref="S213"/>
    <hyperlink r:id="rId595" ref="CN213"/>
    <hyperlink r:id="rId596" ref="R214"/>
    <hyperlink r:id="rId597" ref="CN214"/>
    <hyperlink r:id="rId598" ref="R215"/>
    <hyperlink r:id="rId599" ref="CN215"/>
    <hyperlink r:id="rId600" ref="R216"/>
    <hyperlink r:id="rId601" ref="CN216"/>
    <hyperlink r:id="rId602" ref="R217"/>
    <hyperlink r:id="rId603" ref="CN217"/>
    <hyperlink r:id="rId604" ref="R218"/>
    <hyperlink r:id="rId605" ref="CN218"/>
    <hyperlink r:id="rId606" ref="R219"/>
    <hyperlink r:id="rId607" ref="CN219"/>
    <hyperlink r:id="rId608" ref="R220"/>
    <hyperlink r:id="rId609" ref="S220"/>
    <hyperlink r:id="rId610" ref="CN220"/>
    <hyperlink r:id="rId611" ref="CN221"/>
    <hyperlink r:id="rId612" ref="R222"/>
    <hyperlink r:id="rId613" ref="S222"/>
    <hyperlink r:id="rId614" ref="CN222"/>
    <hyperlink r:id="rId615" ref="R223"/>
    <hyperlink r:id="rId616" ref="CN223"/>
    <hyperlink r:id="rId617" ref="R224"/>
    <hyperlink r:id="rId618" ref="CN224"/>
    <hyperlink r:id="rId619" ref="R225"/>
    <hyperlink r:id="rId620" ref="S225"/>
    <hyperlink r:id="rId621" ref="CN225"/>
    <hyperlink r:id="rId622" ref="R226"/>
    <hyperlink r:id="rId623" ref="S226"/>
    <hyperlink r:id="rId624" ref="CN226"/>
    <hyperlink r:id="rId625" ref="R227"/>
    <hyperlink r:id="rId626" ref="S227"/>
    <hyperlink r:id="rId627" ref="CN227"/>
    <hyperlink r:id="rId628" ref="R228"/>
    <hyperlink r:id="rId629" ref="S228"/>
    <hyperlink r:id="rId630" ref="CN228"/>
    <hyperlink r:id="rId631" ref="R229"/>
    <hyperlink r:id="rId632" ref="S229"/>
    <hyperlink r:id="rId633" ref="CN229"/>
    <hyperlink r:id="rId634" ref="R230"/>
    <hyperlink r:id="rId635" ref="CN230"/>
    <hyperlink r:id="rId636" ref="R231"/>
    <hyperlink r:id="rId637" ref="S231"/>
    <hyperlink r:id="rId638" ref="CN231"/>
    <hyperlink r:id="rId639" ref="R232"/>
    <hyperlink r:id="rId640" ref="S232"/>
    <hyperlink r:id="rId641" ref="CN232"/>
    <hyperlink r:id="rId642" ref="R233"/>
    <hyperlink r:id="rId643" ref="CN233"/>
    <hyperlink r:id="rId644" ref="R234"/>
    <hyperlink r:id="rId645" ref="CN234"/>
    <hyperlink r:id="rId646" ref="R235"/>
    <hyperlink r:id="rId647" ref="CN235"/>
    <hyperlink r:id="rId648" ref="R236"/>
    <hyperlink r:id="rId649" ref="S236"/>
    <hyperlink r:id="rId650" ref="CN236"/>
    <hyperlink r:id="rId651" ref="R237"/>
    <hyperlink r:id="rId652" ref="S237"/>
    <hyperlink r:id="rId653" ref="CN237"/>
    <hyperlink r:id="rId654" ref="R238"/>
    <hyperlink r:id="rId655" ref="S238"/>
    <hyperlink r:id="rId656" ref="CN238"/>
    <hyperlink r:id="rId657" ref="R239"/>
    <hyperlink r:id="rId658" ref="CN239"/>
    <hyperlink r:id="rId659" ref="CN240"/>
    <hyperlink r:id="rId660" ref="R241"/>
    <hyperlink r:id="rId661" ref="CN241"/>
    <hyperlink r:id="rId662" ref="R242"/>
    <hyperlink r:id="rId663" ref="S242"/>
    <hyperlink r:id="rId664" ref="CN242"/>
    <hyperlink r:id="rId665" ref="R243"/>
    <hyperlink r:id="rId666" ref="CN243"/>
    <hyperlink r:id="rId667" ref="R244"/>
    <hyperlink r:id="rId668" ref="CN244"/>
    <hyperlink r:id="rId669" ref="R245"/>
    <hyperlink r:id="rId670" ref="S245"/>
    <hyperlink r:id="rId671" ref="CN245"/>
    <hyperlink r:id="rId672" ref="C246"/>
    <hyperlink r:id="rId673" ref="R246"/>
    <hyperlink r:id="rId674" ref="CN246"/>
    <hyperlink r:id="rId675" ref="C247"/>
    <hyperlink r:id="rId676" ref="CN247"/>
    <hyperlink r:id="rId677" ref="R248"/>
    <hyperlink r:id="rId678" ref="CN248"/>
    <hyperlink r:id="rId679" ref="C249"/>
    <hyperlink r:id="rId680" ref="CN249"/>
    <hyperlink r:id="rId681" ref="R250"/>
    <hyperlink r:id="rId682" ref="CN250"/>
    <hyperlink r:id="rId683" ref="R251"/>
    <hyperlink r:id="rId684" ref="S251"/>
    <hyperlink r:id="rId685" ref="CN251"/>
    <hyperlink r:id="rId686" ref="R253"/>
    <hyperlink r:id="rId687" ref="S253"/>
    <hyperlink r:id="rId688" ref="CN253"/>
    <hyperlink r:id="rId689" ref="R254"/>
    <hyperlink r:id="rId690" ref="CN254"/>
    <hyperlink r:id="rId691" ref="CN255"/>
    <hyperlink r:id="rId692" ref="C258"/>
    <hyperlink r:id="rId693" ref="S258"/>
    <hyperlink r:id="rId694" ref="CN258"/>
    <hyperlink r:id="rId695" ref="C259"/>
    <hyperlink r:id="rId696" ref="S259"/>
    <hyperlink r:id="rId697" ref="CN259"/>
    <hyperlink r:id="rId698" ref="C260"/>
    <hyperlink r:id="rId699" ref="R260"/>
    <hyperlink r:id="rId700" ref="C261"/>
    <hyperlink r:id="rId701" ref="R261"/>
    <hyperlink r:id="rId702" ref="C262"/>
    <hyperlink r:id="rId703" ref="R262"/>
    <hyperlink r:id="rId704" ref="C265"/>
    <hyperlink r:id="rId705" ref="R265"/>
    <hyperlink r:id="rId706" ref="CN265"/>
    <hyperlink r:id="rId707" ref="R266"/>
    <hyperlink r:id="rId708" ref="CN266"/>
    <hyperlink r:id="rId709" ref="CN267"/>
    <hyperlink r:id="rId710" ref="R269"/>
    <hyperlink r:id="rId711" ref="CN269"/>
    <hyperlink r:id="rId712" ref="R270"/>
    <hyperlink r:id="rId713" ref="CN270"/>
    <hyperlink r:id="rId714" ref="R271"/>
    <hyperlink r:id="rId715" ref="CN271"/>
    <hyperlink r:id="rId716" ref="R272"/>
    <hyperlink r:id="rId717" ref="CN272"/>
    <hyperlink r:id="rId718" ref="CN273"/>
    <hyperlink r:id="rId719" ref="R275"/>
    <hyperlink r:id="rId720" ref="CN275"/>
    <hyperlink r:id="rId721" ref="R276"/>
    <hyperlink r:id="rId722" ref="S276"/>
    <hyperlink r:id="rId723" ref="CN276"/>
    <hyperlink r:id="rId724" ref="S277"/>
    <hyperlink r:id="rId725" ref="CN277"/>
    <hyperlink r:id="rId726" ref="AA278"/>
    <hyperlink r:id="rId727" ref="CN278"/>
    <hyperlink r:id="rId728" ref="R279"/>
    <hyperlink r:id="rId729" ref="S279"/>
    <hyperlink r:id="rId730" ref="CN279"/>
    <hyperlink r:id="rId731" ref="CN280"/>
    <hyperlink r:id="rId732" ref="CN281"/>
    <hyperlink r:id="rId733" ref="R282"/>
    <hyperlink r:id="rId734" ref="CN282"/>
    <hyperlink r:id="rId735" ref="R283"/>
    <hyperlink r:id="rId736" ref="CN283"/>
    <hyperlink r:id="rId737" ref="R284"/>
    <hyperlink r:id="rId738" ref="CN284"/>
    <hyperlink r:id="rId739" ref="R285"/>
    <hyperlink r:id="rId740" ref="CN285"/>
    <hyperlink r:id="rId741" ref="R286"/>
    <hyperlink r:id="rId742" ref="CN286"/>
    <hyperlink r:id="rId743" ref="R287"/>
    <hyperlink r:id="rId744" ref="CN287"/>
    <hyperlink r:id="rId745" ref="R289"/>
    <hyperlink r:id="rId746" ref="CN289"/>
    <hyperlink r:id="rId747" ref="R290"/>
    <hyperlink r:id="rId748" ref="S290"/>
    <hyperlink r:id="rId749" ref="CN290"/>
    <hyperlink r:id="rId750" ref="R291"/>
    <hyperlink r:id="rId751" ref="S291"/>
    <hyperlink r:id="rId752" ref="CN291"/>
    <hyperlink r:id="rId753" ref="R292"/>
    <hyperlink r:id="rId754" ref="CN292"/>
    <hyperlink r:id="rId755" ref="R293"/>
    <hyperlink r:id="rId756" ref="CN293"/>
    <hyperlink r:id="rId757" ref="R294"/>
    <hyperlink r:id="rId758" ref="CN294"/>
    <hyperlink r:id="rId759" ref="CN295"/>
    <hyperlink r:id="rId760" ref="CN296"/>
    <hyperlink r:id="rId761" ref="R297"/>
    <hyperlink r:id="rId762" ref="S297"/>
    <hyperlink r:id="rId763" ref="CN297"/>
    <hyperlink r:id="rId764" ref="CN299"/>
    <hyperlink r:id="rId765" ref="R300"/>
    <hyperlink r:id="rId766" ref="S300"/>
    <hyperlink r:id="rId767" ref="CN300"/>
    <hyperlink r:id="rId768" ref="CN301"/>
    <hyperlink r:id="rId769" ref="R302"/>
    <hyperlink r:id="rId770" ref="S302"/>
    <hyperlink r:id="rId771" ref="CN302"/>
    <hyperlink r:id="rId772" ref="S303"/>
    <hyperlink r:id="rId773" ref="CN303"/>
    <hyperlink r:id="rId774" ref="C304"/>
    <hyperlink r:id="rId775" ref="R304"/>
    <hyperlink r:id="rId776" ref="S304"/>
    <hyperlink r:id="rId777" ref="CN304"/>
    <hyperlink r:id="rId778" ref="R305"/>
    <hyperlink r:id="rId779" ref="CN305"/>
    <hyperlink r:id="rId780" ref="R306"/>
    <hyperlink r:id="rId781" ref="S306"/>
    <hyperlink r:id="rId782" ref="CN306"/>
    <hyperlink r:id="rId783" ref="R307"/>
    <hyperlink r:id="rId784" ref="S307"/>
    <hyperlink r:id="rId785" ref="CN307"/>
    <hyperlink r:id="rId786" ref="R308"/>
    <hyperlink r:id="rId787" ref="S308"/>
    <hyperlink r:id="rId788" ref="CN308"/>
    <hyperlink r:id="rId789" ref="R309"/>
    <hyperlink r:id="rId790" ref="S309"/>
    <hyperlink r:id="rId791" ref="CN309"/>
    <hyperlink r:id="rId792" ref="R310"/>
    <hyperlink r:id="rId793" ref="S310"/>
    <hyperlink r:id="rId794" ref="CN310"/>
    <hyperlink r:id="rId795" ref="R311"/>
    <hyperlink r:id="rId796" ref="S311"/>
    <hyperlink r:id="rId797" ref="CN311"/>
    <hyperlink r:id="rId798" ref="R312"/>
    <hyperlink r:id="rId799" ref="CN312"/>
    <hyperlink r:id="rId800" ref="R313"/>
    <hyperlink r:id="rId801" ref="CN313"/>
    <hyperlink r:id="rId802" ref="R314"/>
    <hyperlink r:id="rId803" ref="R315"/>
    <hyperlink r:id="rId804" ref="S315"/>
    <hyperlink r:id="rId805" ref="CN315"/>
    <hyperlink r:id="rId806" ref="S316"/>
    <hyperlink r:id="rId807" ref="CN317"/>
    <hyperlink r:id="rId808" ref="R318"/>
    <hyperlink r:id="rId809" ref="S318"/>
    <hyperlink r:id="rId810" ref="S319"/>
    <hyperlink r:id="rId811" ref="CN320"/>
    <hyperlink r:id="rId812" ref="S321"/>
    <hyperlink r:id="rId813" ref="CN321"/>
    <hyperlink r:id="rId814" ref="R322"/>
    <hyperlink r:id="rId815" ref="S322"/>
    <hyperlink r:id="rId816" ref="CN322"/>
    <hyperlink r:id="rId817" ref="S323"/>
    <hyperlink r:id="rId818" ref="CN323"/>
    <hyperlink r:id="rId819" ref="R324"/>
    <hyperlink r:id="rId820" ref="S324"/>
    <hyperlink r:id="rId821" ref="CN324"/>
    <hyperlink r:id="rId822" ref="CN325"/>
    <hyperlink r:id="rId823" ref="R327"/>
    <hyperlink r:id="rId824" ref="S327"/>
    <hyperlink r:id="rId825" ref="R329"/>
    <hyperlink r:id="rId826" ref="S329"/>
    <hyperlink r:id="rId827" ref="CN329"/>
    <hyperlink r:id="rId828" ref="CN331"/>
    <hyperlink r:id="rId829" ref="CN332"/>
    <hyperlink r:id="rId830" ref="CN335"/>
    <hyperlink r:id="rId831" ref="CN337"/>
    <hyperlink r:id="rId832" ref="CN342"/>
    <hyperlink r:id="rId833" ref="CN343"/>
    <hyperlink r:id="rId834" ref="R344"/>
    <hyperlink r:id="rId835" ref="R345"/>
    <hyperlink r:id="rId836" ref="S345"/>
    <hyperlink r:id="rId837" ref="CN347"/>
    <hyperlink r:id="rId838" ref="CN348"/>
    <hyperlink r:id="rId839" ref="CN352"/>
    <hyperlink r:id="rId840" ref="R354"/>
    <hyperlink r:id="rId841" ref="S354"/>
    <hyperlink r:id="rId842" ref="CN355"/>
    <hyperlink r:id="rId843" ref="S358"/>
    <hyperlink r:id="rId844" ref="CN361"/>
    <hyperlink r:id="rId845" ref="CN363"/>
    <hyperlink r:id="rId846" ref="CN364"/>
    <hyperlink r:id="rId847" ref="CN365"/>
    <hyperlink r:id="rId848" ref="R366"/>
    <hyperlink r:id="rId849" ref="CN366"/>
    <hyperlink r:id="rId850" ref="CN367"/>
    <hyperlink r:id="rId851" ref="CN368"/>
    <hyperlink r:id="rId852" ref="CN369"/>
    <hyperlink r:id="rId853" ref="CN370"/>
    <hyperlink r:id="rId854" ref="CN371"/>
    <hyperlink r:id="rId855" ref="CN372"/>
    <hyperlink r:id="rId856" ref="R373"/>
    <hyperlink r:id="rId857" ref="CN374"/>
    <hyperlink r:id="rId858" ref="CN375"/>
    <hyperlink r:id="rId859" ref="CN376"/>
    <hyperlink r:id="rId860" ref="R377"/>
    <hyperlink r:id="rId861" ref="CN377"/>
    <hyperlink r:id="rId862" ref="CN378"/>
    <hyperlink r:id="rId863" ref="CN379"/>
    <hyperlink r:id="rId864" ref="CN380"/>
    <hyperlink r:id="rId865" ref="S381"/>
    <hyperlink r:id="rId866" ref="CN381"/>
    <hyperlink r:id="rId867" ref="S382"/>
    <hyperlink r:id="rId868" ref="CN382"/>
    <hyperlink r:id="rId869" ref="CN383"/>
    <hyperlink r:id="rId870" ref="CN384"/>
    <hyperlink r:id="rId871" ref="R385"/>
    <hyperlink r:id="rId872" ref="S385"/>
    <hyperlink r:id="rId873" ref="CN385"/>
    <hyperlink r:id="rId874" ref="CN386"/>
    <hyperlink r:id="rId875" ref="R387"/>
    <hyperlink r:id="rId876" ref="CN387"/>
    <hyperlink r:id="rId877" ref="CN388"/>
    <hyperlink r:id="rId878" ref="CN389"/>
    <hyperlink r:id="rId879" ref="CN390"/>
    <hyperlink r:id="rId880" ref="R391"/>
    <hyperlink r:id="rId881" ref="CN391"/>
    <hyperlink r:id="rId882" ref="CN392"/>
    <hyperlink r:id="rId883" ref="CN393"/>
    <hyperlink r:id="rId884" ref="R395"/>
    <hyperlink r:id="rId885" ref="CN395"/>
    <hyperlink r:id="rId886" ref="R396"/>
    <hyperlink r:id="rId887" ref="CN396"/>
    <hyperlink r:id="rId888" ref="R397"/>
    <hyperlink r:id="rId889" ref="S397"/>
    <hyperlink r:id="rId890" ref="CN397"/>
    <hyperlink r:id="rId891" ref="R398"/>
    <hyperlink r:id="rId892" ref="S398"/>
    <hyperlink r:id="rId893" ref="CN398"/>
    <hyperlink r:id="rId894" ref="R399"/>
    <hyperlink r:id="rId895" ref="S399"/>
    <hyperlink r:id="rId896" ref="CN399"/>
    <hyperlink r:id="rId897" ref="R400"/>
    <hyperlink r:id="rId898" ref="S400"/>
    <hyperlink r:id="rId899" ref="CN400"/>
    <hyperlink r:id="rId900" ref="R401"/>
    <hyperlink r:id="rId901" ref="S401"/>
    <hyperlink r:id="rId902" ref="CN401"/>
    <hyperlink r:id="rId903" ref="R402"/>
    <hyperlink r:id="rId904" ref="S402"/>
    <hyperlink r:id="rId905" ref="CN402"/>
    <hyperlink r:id="rId906" ref="R403"/>
    <hyperlink r:id="rId907" ref="S403"/>
    <hyperlink r:id="rId908" ref="CN403"/>
    <hyperlink r:id="rId909" ref="R404"/>
    <hyperlink r:id="rId910" ref="CN404"/>
    <hyperlink r:id="rId911" ref="R405"/>
    <hyperlink r:id="rId912" ref="CN405"/>
    <hyperlink r:id="rId913" ref="R406"/>
    <hyperlink r:id="rId914" ref="CN406"/>
    <hyperlink r:id="rId915" ref="R407"/>
    <hyperlink r:id="rId916" ref="CN407"/>
    <hyperlink r:id="rId917" ref="R408"/>
    <hyperlink r:id="rId918" ref="CN408"/>
    <hyperlink r:id="rId919" ref="R409"/>
    <hyperlink r:id="rId920" ref="CN409"/>
    <hyperlink r:id="rId921" ref="R410"/>
    <hyperlink r:id="rId922" ref="CN410"/>
    <hyperlink r:id="rId923" ref="R411"/>
    <hyperlink r:id="rId924" ref="CN411"/>
    <hyperlink r:id="rId925" ref="R412"/>
    <hyperlink r:id="rId926" ref="CN412"/>
    <hyperlink r:id="rId927" ref="R413"/>
    <hyperlink r:id="rId928" ref="CN413"/>
    <hyperlink r:id="rId929" ref="R414"/>
    <hyperlink r:id="rId930" ref="CN414"/>
    <hyperlink r:id="rId931" ref="R415"/>
    <hyperlink r:id="rId932" ref="CN415"/>
    <hyperlink r:id="rId933" ref="R416"/>
    <hyperlink r:id="rId934" ref="CN416"/>
    <hyperlink r:id="rId935" ref="R417"/>
    <hyperlink r:id="rId936" ref="CN417"/>
    <hyperlink r:id="rId937" ref="CN418"/>
    <hyperlink r:id="rId938" ref="R419"/>
    <hyperlink r:id="rId939" ref="CN419"/>
    <hyperlink r:id="rId940" ref="R420"/>
    <hyperlink r:id="rId941" ref="CN420"/>
    <hyperlink r:id="rId942" ref="R421"/>
    <hyperlink r:id="rId943" ref="CN421"/>
    <hyperlink r:id="rId944" ref="R422"/>
    <hyperlink r:id="rId945" ref="CN422"/>
    <hyperlink r:id="rId946" ref="R423"/>
    <hyperlink r:id="rId947" ref="CN423"/>
    <hyperlink r:id="rId948" ref="R424"/>
    <hyperlink r:id="rId949" ref="CN424"/>
    <hyperlink r:id="rId950" ref="R425"/>
    <hyperlink r:id="rId951" ref="CN425"/>
    <hyperlink r:id="rId952" ref="R426"/>
    <hyperlink r:id="rId953" ref="CN426"/>
    <hyperlink r:id="rId954" ref="R427"/>
    <hyperlink r:id="rId955" ref="CN427"/>
    <hyperlink r:id="rId956" ref="R428"/>
    <hyperlink r:id="rId957" ref="CN428"/>
    <hyperlink r:id="rId958" ref="R429"/>
    <hyperlink r:id="rId959" ref="CN429"/>
    <hyperlink r:id="rId960" ref="R430"/>
    <hyperlink r:id="rId961" ref="CN430"/>
    <hyperlink r:id="rId962" ref="R431"/>
    <hyperlink r:id="rId963" ref="CN431"/>
    <hyperlink r:id="rId964" ref="R432"/>
    <hyperlink r:id="rId965" ref="CN432"/>
    <hyperlink r:id="rId966" ref="R433"/>
    <hyperlink r:id="rId967" ref="CN433"/>
    <hyperlink r:id="rId968" ref="R434"/>
    <hyperlink r:id="rId969" ref="CN434"/>
    <hyperlink r:id="rId970" ref="R435"/>
    <hyperlink r:id="rId971" ref="CN435"/>
    <hyperlink r:id="rId972" ref="R436"/>
    <hyperlink r:id="rId973" ref="CN436"/>
    <hyperlink r:id="rId974" ref="R437"/>
    <hyperlink r:id="rId975" ref="CN437"/>
    <hyperlink r:id="rId976" ref="R438"/>
    <hyperlink r:id="rId977" ref="CN438"/>
    <hyperlink r:id="rId978" ref="R439"/>
    <hyperlink r:id="rId979" ref="CN439"/>
    <hyperlink r:id="rId980" ref="R440"/>
    <hyperlink r:id="rId981" ref="CN440"/>
  </hyperlinks>
  <printOptions/>
  <pageMargins bottom="0.75" footer="0.0" header="0.0" left="0.7" right="0.7" top="0.75"/>
  <pageSetup paperSize="14" scale="95" orientation="portrait"/>
  <drawing r:id="rId98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2" width="41.57"/>
    <col customWidth="1" min="3" max="3" width="37.43"/>
    <col customWidth="1" min="4" max="4" width="28.43"/>
    <col customWidth="1" min="5" max="5" width="25.86"/>
    <col customWidth="1" min="6" max="6" width="14.14"/>
    <col customWidth="1" min="7" max="7" width="41.86"/>
    <col customWidth="1" min="8" max="8" width="13.29"/>
    <col customWidth="1" min="9" max="11" width="11.43"/>
  </cols>
  <sheetData>
    <row r="1" ht="29.25" customHeight="1">
      <c r="A1" s="240" t="s">
        <v>0</v>
      </c>
      <c r="B1" s="240" t="s">
        <v>4978</v>
      </c>
      <c r="C1" s="240" t="s">
        <v>4979</v>
      </c>
      <c r="D1" s="240" t="s">
        <v>4980</v>
      </c>
      <c r="E1" s="241" t="s">
        <v>4981</v>
      </c>
      <c r="F1" s="240" t="s">
        <v>4982</v>
      </c>
      <c r="G1" s="241" t="s">
        <v>4983</v>
      </c>
      <c r="H1" s="241" t="s">
        <v>4984</v>
      </c>
      <c r="I1" s="52"/>
      <c r="J1" s="52"/>
      <c r="K1" s="52"/>
    </row>
    <row r="2">
      <c r="A2" s="89">
        <v>1.0</v>
      </c>
      <c r="B2" s="242" t="s">
        <v>2623</v>
      </c>
      <c r="C2" s="89" t="s">
        <v>479</v>
      </c>
      <c r="D2" s="89" t="s">
        <v>4985</v>
      </c>
      <c r="E2" s="89" t="s">
        <v>4986</v>
      </c>
      <c r="F2" s="243">
        <v>3.195107345E9</v>
      </c>
      <c r="G2" s="176" t="s">
        <v>2626</v>
      </c>
      <c r="H2" s="84"/>
      <c r="I2" s="52"/>
      <c r="J2" s="52"/>
      <c r="K2" s="52"/>
    </row>
    <row r="3">
      <c r="A3" s="89">
        <v>2.0</v>
      </c>
      <c r="B3" s="242" t="s">
        <v>1581</v>
      </c>
      <c r="C3" s="89" t="s">
        <v>1577</v>
      </c>
      <c r="D3" s="89" t="s">
        <v>4987</v>
      </c>
      <c r="E3" s="89" t="s">
        <v>4988</v>
      </c>
      <c r="F3" s="243">
        <v>3.194818405E9</v>
      </c>
      <c r="G3" s="176" t="s">
        <v>4989</v>
      </c>
      <c r="H3" s="84"/>
      <c r="I3" s="52"/>
      <c r="J3" s="52"/>
      <c r="K3" s="52"/>
    </row>
    <row r="4">
      <c r="A4" s="89">
        <v>3.0</v>
      </c>
      <c r="B4" s="242" t="s">
        <v>4990</v>
      </c>
      <c r="C4" s="89" t="s">
        <v>186</v>
      </c>
      <c r="D4" s="89" t="s">
        <v>4991</v>
      </c>
      <c r="E4" s="89" t="s">
        <v>4992</v>
      </c>
      <c r="F4" s="243">
        <v>3.134754146E9</v>
      </c>
      <c r="G4" s="176" t="s">
        <v>182</v>
      </c>
      <c r="H4" s="84"/>
      <c r="I4" s="52"/>
      <c r="J4" s="52"/>
      <c r="K4" s="52"/>
    </row>
    <row r="5">
      <c r="A5" s="89">
        <v>4.0</v>
      </c>
      <c r="B5" s="242" t="s">
        <v>4993</v>
      </c>
      <c r="C5" s="89" t="s">
        <v>4994</v>
      </c>
      <c r="D5" s="89" t="s">
        <v>4995</v>
      </c>
      <c r="E5" s="89" t="s">
        <v>4996</v>
      </c>
      <c r="F5" s="243">
        <v>3.106964283E9</v>
      </c>
      <c r="G5" s="176" t="s">
        <v>202</v>
      </c>
      <c r="H5" s="84"/>
      <c r="I5" s="52"/>
      <c r="J5" s="52"/>
      <c r="K5" s="52"/>
    </row>
    <row r="6">
      <c r="A6" s="89">
        <v>5.0</v>
      </c>
      <c r="B6" s="242" t="s">
        <v>810</v>
      </c>
      <c r="C6" s="89" t="s">
        <v>4997</v>
      </c>
      <c r="D6" s="89" t="s">
        <v>4998</v>
      </c>
      <c r="E6" s="89" t="s">
        <v>4999</v>
      </c>
      <c r="F6" s="243">
        <v>3.112087058E9</v>
      </c>
      <c r="G6" s="176" t="s">
        <v>363</v>
      </c>
      <c r="H6" s="84"/>
      <c r="I6" s="52"/>
      <c r="J6" s="52"/>
      <c r="K6" s="52"/>
    </row>
    <row r="7">
      <c r="A7" s="89">
        <v>6.0</v>
      </c>
      <c r="B7" s="242" t="s">
        <v>148</v>
      </c>
      <c r="C7" s="89" t="s">
        <v>5000</v>
      </c>
      <c r="D7" s="89" t="s">
        <v>4998</v>
      </c>
      <c r="E7" s="89" t="s">
        <v>5001</v>
      </c>
      <c r="F7" s="243">
        <v>3.184627334E9</v>
      </c>
      <c r="G7" s="176" t="s">
        <v>154</v>
      </c>
      <c r="H7" s="84"/>
      <c r="I7" s="52"/>
      <c r="J7" s="52"/>
      <c r="K7" s="52"/>
    </row>
    <row r="8">
      <c r="A8" s="89">
        <v>7.0</v>
      </c>
      <c r="B8" s="242" t="s">
        <v>138</v>
      </c>
      <c r="C8" s="89" t="s">
        <v>137</v>
      </c>
      <c r="D8" s="89" t="s">
        <v>5002</v>
      </c>
      <c r="E8" s="89" t="s">
        <v>5003</v>
      </c>
      <c r="F8" s="243">
        <v>3.194501866E9</v>
      </c>
      <c r="G8" s="176" t="s">
        <v>5004</v>
      </c>
      <c r="H8" s="84"/>
      <c r="I8" s="52"/>
      <c r="J8" s="52"/>
      <c r="K8" s="52"/>
    </row>
    <row r="9">
      <c r="A9" s="89">
        <v>8.0</v>
      </c>
      <c r="B9" s="242" t="s">
        <v>5005</v>
      </c>
      <c r="C9" s="89" t="s">
        <v>1503</v>
      </c>
      <c r="D9" s="89" t="s">
        <v>4987</v>
      </c>
      <c r="E9" s="89" t="s">
        <v>4988</v>
      </c>
      <c r="F9" s="243">
        <v>3.193077282E9</v>
      </c>
      <c r="G9" s="176" t="s">
        <v>5006</v>
      </c>
      <c r="H9" s="84"/>
      <c r="I9" s="52"/>
      <c r="J9" s="52"/>
      <c r="K9" s="52"/>
    </row>
    <row r="10">
      <c r="A10" s="89">
        <v>9.0</v>
      </c>
      <c r="B10" s="242" t="s">
        <v>525</v>
      </c>
      <c r="C10" s="89" t="s">
        <v>324</v>
      </c>
      <c r="D10" s="89" t="s">
        <v>4998</v>
      </c>
      <c r="E10" s="89" t="s">
        <v>5007</v>
      </c>
      <c r="F10" s="243">
        <v>3.138181242E9</v>
      </c>
      <c r="G10" s="176" t="s">
        <v>322</v>
      </c>
      <c r="H10" s="84"/>
      <c r="I10" s="52"/>
      <c r="J10" s="52"/>
      <c r="K10" s="52"/>
    </row>
    <row r="11">
      <c r="A11" s="89">
        <v>10.0</v>
      </c>
      <c r="B11" s="242" t="s">
        <v>5008</v>
      </c>
      <c r="C11" s="89" t="s">
        <v>495</v>
      </c>
      <c r="D11" s="89" t="s">
        <v>4998</v>
      </c>
      <c r="E11" s="89" t="s">
        <v>5009</v>
      </c>
      <c r="F11" s="243">
        <v>3.107962522E9</v>
      </c>
      <c r="G11" s="176" t="s">
        <v>5010</v>
      </c>
      <c r="H11" s="84"/>
      <c r="I11" s="52"/>
      <c r="J11" s="52"/>
      <c r="K11" s="52"/>
    </row>
    <row r="12">
      <c r="A12" s="89">
        <v>11.0</v>
      </c>
      <c r="B12" s="242" t="s">
        <v>5011</v>
      </c>
      <c r="C12" s="89" t="s">
        <v>1778</v>
      </c>
      <c r="D12" s="89" t="s">
        <v>5002</v>
      </c>
      <c r="E12" s="89" t="s">
        <v>5012</v>
      </c>
      <c r="F12" s="243">
        <v>3.118634959E9</v>
      </c>
      <c r="G12" s="176" t="s">
        <v>5013</v>
      </c>
      <c r="H12" s="84"/>
      <c r="I12" s="52"/>
      <c r="J12" s="52"/>
      <c r="K12" s="52"/>
    </row>
    <row r="13">
      <c r="A13" s="89">
        <v>12.0</v>
      </c>
      <c r="B13" s="242" t="s">
        <v>5014</v>
      </c>
      <c r="C13" s="89" t="s">
        <v>5015</v>
      </c>
      <c r="D13" s="89" t="s">
        <v>5016</v>
      </c>
      <c r="E13" s="89" t="s">
        <v>5017</v>
      </c>
      <c r="F13" s="243">
        <v>3.007769518E9</v>
      </c>
      <c r="G13" s="176" t="s">
        <v>555</v>
      </c>
      <c r="H13" s="84"/>
      <c r="I13" s="52"/>
      <c r="J13" s="52"/>
      <c r="K13" s="52"/>
    </row>
    <row r="14">
      <c r="A14" s="89">
        <v>13.0</v>
      </c>
      <c r="B14" s="242" t="s">
        <v>253</v>
      </c>
      <c r="C14" s="89" t="s">
        <v>4994</v>
      </c>
      <c r="D14" s="89" t="s">
        <v>5018</v>
      </c>
      <c r="E14" s="89" t="s">
        <v>5019</v>
      </c>
      <c r="F14" s="243">
        <v>3.163395629E9</v>
      </c>
      <c r="G14" s="176" t="s">
        <v>257</v>
      </c>
      <c r="H14" s="89" t="s">
        <v>5020</v>
      </c>
      <c r="I14" s="52"/>
      <c r="J14" s="52"/>
      <c r="K14" s="52"/>
    </row>
    <row r="15">
      <c r="A15" s="89">
        <v>14.0</v>
      </c>
      <c r="B15" s="242" t="s">
        <v>693</v>
      </c>
      <c r="C15" s="89" t="s">
        <v>697</v>
      </c>
      <c r="D15" s="89" t="s">
        <v>5021</v>
      </c>
      <c r="E15" s="89" t="s">
        <v>5022</v>
      </c>
      <c r="F15" s="243">
        <v>3.102242175E9</v>
      </c>
      <c r="G15" s="176" t="s">
        <v>696</v>
      </c>
      <c r="H15" s="84"/>
      <c r="I15" s="52"/>
      <c r="J15" s="52"/>
      <c r="K15" s="52"/>
    </row>
    <row r="16">
      <c r="A16" s="89">
        <v>15.0</v>
      </c>
      <c r="B16" s="242" t="s">
        <v>5023</v>
      </c>
      <c r="C16" s="89" t="s">
        <v>1383</v>
      </c>
      <c r="D16" s="89" t="s">
        <v>4987</v>
      </c>
      <c r="E16" s="89" t="s">
        <v>4988</v>
      </c>
      <c r="F16" s="243">
        <v>3.153055583E9</v>
      </c>
      <c r="G16" s="176" t="s">
        <v>5024</v>
      </c>
      <c r="H16" s="84"/>
      <c r="I16" s="52"/>
      <c r="J16" s="52"/>
      <c r="K16" s="52"/>
    </row>
    <row r="17">
      <c r="A17" s="89">
        <v>16.0</v>
      </c>
      <c r="B17" s="242" t="s">
        <v>5025</v>
      </c>
      <c r="C17" s="89" t="s">
        <v>5026</v>
      </c>
      <c r="D17" s="89" t="s">
        <v>4998</v>
      </c>
      <c r="E17" s="89" t="s">
        <v>5027</v>
      </c>
      <c r="F17" s="243">
        <v>3.002101907E9</v>
      </c>
      <c r="G17" s="176" t="s">
        <v>5028</v>
      </c>
      <c r="H17" s="84"/>
      <c r="I17" s="52"/>
      <c r="J17" s="52"/>
      <c r="K17" s="52"/>
    </row>
    <row r="18">
      <c r="A18" s="89">
        <v>17.0</v>
      </c>
      <c r="B18" s="242" t="s">
        <v>5029</v>
      </c>
      <c r="C18" s="89" t="s">
        <v>403</v>
      </c>
      <c r="D18" s="89" t="s">
        <v>5018</v>
      </c>
      <c r="E18" s="89" t="s">
        <v>5030</v>
      </c>
      <c r="F18" s="243">
        <v>3.114813024E9</v>
      </c>
      <c r="G18" s="176" t="s">
        <v>400</v>
      </c>
      <c r="H18" s="84"/>
      <c r="I18" s="52"/>
      <c r="J18" s="52"/>
      <c r="K18" s="52"/>
    </row>
    <row r="19">
      <c r="A19" s="89">
        <v>18.0</v>
      </c>
      <c r="B19" s="242" t="s">
        <v>705</v>
      </c>
      <c r="C19" s="108" t="s">
        <v>5031</v>
      </c>
      <c r="D19" s="89" t="s">
        <v>4998</v>
      </c>
      <c r="E19" s="89" t="s">
        <v>5032</v>
      </c>
      <c r="F19" s="243">
        <v>3.138033079E9</v>
      </c>
      <c r="G19" s="176" t="s">
        <v>708</v>
      </c>
      <c r="H19" s="84"/>
      <c r="I19" s="52"/>
      <c r="J19" s="52"/>
      <c r="K19" s="52"/>
    </row>
    <row r="20">
      <c r="A20" s="89">
        <v>19.0</v>
      </c>
      <c r="B20" s="242" t="s">
        <v>249</v>
      </c>
      <c r="C20" s="89" t="s">
        <v>170</v>
      </c>
      <c r="D20" s="89" t="s">
        <v>5033</v>
      </c>
      <c r="E20" s="89" t="s">
        <v>5034</v>
      </c>
      <c r="F20" s="243">
        <v>3.19285188E9</v>
      </c>
      <c r="G20" s="176" t="s">
        <v>232</v>
      </c>
      <c r="H20" s="84"/>
      <c r="I20" s="52"/>
      <c r="J20" s="52"/>
      <c r="K20" s="52"/>
    </row>
    <row r="21" ht="15.75" customHeight="1">
      <c r="A21" s="89">
        <v>20.0</v>
      </c>
      <c r="B21" s="242" t="s">
        <v>1111</v>
      </c>
      <c r="C21" s="89" t="s">
        <v>1110</v>
      </c>
      <c r="D21" s="89" t="s">
        <v>4987</v>
      </c>
      <c r="E21" s="89" t="s">
        <v>4988</v>
      </c>
      <c r="F21" s="243">
        <v>3.114802262E9</v>
      </c>
      <c r="G21" s="176" t="s">
        <v>5035</v>
      </c>
      <c r="H21" s="84"/>
      <c r="I21" s="52"/>
      <c r="J21" s="52"/>
      <c r="K21" s="52"/>
    </row>
    <row r="22" ht="15.75" customHeight="1">
      <c r="A22" s="89">
        <v>21.0</v>
      </c>
      <c r="B22" s="242" t="s">
        <v>5036</v>
      </c>
      <c r="C22" s="89" t="s">
        <v>448</v>
      </c>
      <c r="D22" s="89" t="s">
        <v>4998</v>
      </c>
      <c r="E22" s="89" t="s">
        <v>5037</v>
      </c>
      <c r="F22" s="243">
        <v>3.214306454E9</v>
      </c>
      <c r="G22" s="176" t="s">
        <v>5038</v>
      </c>
      <c r="H22" s="84"/>
      <c r="I22" s="52"/>
      <c r="J22" s="52"/>
      <c r="K22" s="52"/>
    </row>
    <row r="23" ht="15.75" customHeight="1">
      <c r="A23" s="89">
        <v>22.0</v>
      </c>
      <c r="B23" s="242" t="s">
        <v>5039</v>
      </c>
      <c r="C23" s="89" t="s">
        <v>170</v>
      </c>
      <c r="D23" s="89" t="s">
        <v>5040</v>
      </c>
      <c r="E23" s="89" t="s">
        <v>5041</v>
      </c>
      <c r="F23" s="243" t="s">
        <v>4866</v>
      </c>
      <c r="G23" s="176" t="s">
        <v>5042</v>
      </c>
      <c r="H23" s="84"/>
      <c r="I23" s="52"/>
      <c r="J23" s="52"/>
      <c r="K23" s="52"/>
    </row>
    <row r="24" ht="15.75" customHeight="1">
      <c r="A24" s="89">
        <v>23.0</v>
      </c>
      <c r="B24" s="242" t="s">
        <v>279</v>
      </c>
      <c r="C24" s="89" t="s">
        <v>373</v>
      </c>
      <c r="D24" s="89" t="s">
        <v>5043</v>
      </c>
      <c r="E24" s="89" t="s">
        <v>5044</v>
      </c>
      <c r="F24" s="243">
        <v>3.014881835E9</v>
      </c>
      <c r="G24" s="176" t="s">
        <v>282</v>
      </c>
      <c r="H24" s="84"/>
      <c r="I24" s="52"/>
      <c r="J24" s="52"/>
      <c r="K24" s="52"/>
    </row>
    <row r="25" ht="15.75" customHeight="1">
      <c r="A25" s="89">
        <v>24.0</v>
      </c>
      <c r="B25" s="242" t="s">
        <v>515</v>
      </c>
      <c r="C25" s="89" t="s">
        <v>324</v>
      </c>
      <c r="D25" s="89" t="s">
        <v>4998</v>
      </c>
      <c r="E25" s="89" t="s">
        <v>5045</v>
      </c>
      <c r="F25" s="243">
        <v>3.134122114E9</v>
      </c>
      <c r="G25" s="176" t="s">
        <v>518</v>
      </c>
      <c r="H25" s="84"/>
      <c r="I25" s="52"/>
      <c r="J25" s="52"/>
      <c r="K25" s="52"/>
    </row>
    <row r="26" ht="15.75" customHeight="1">
      <c r="A26" s="89">
        <v>25.0</v>
      </c>
      <c r="B26" s="242" t="s">
        <v>332</v>
      </c>
      <c r="C26" s="89" t="s">
        <v>431</v>
      </c>
      <c r="D26" s="89" t="s">
        <v>4998</v>
      </c>
      <c r="E26" s="89" t="s">
        <v>5046</v>
      </c>
      <c r="F26" s="243">
        <v>3.212837495E9</v>
      </c>
      <c r="G26" s="176" t="s">
        <v>335</v>
      </c>
      <c r="H26" s="84"/>
      <c r="I26" s="52"/>
      <c r="J26" s="52"/>
      <c r="K26" s="52"/>
    </row>
    <row r="27" ht="15.75" customHeight="1">
      <c r="A27" s="89">
        <v>26.0</v>
      </c>
      <c r="B27" s="242" t="s">
        <v>878</v>
      </c>
      <c r="C27" s="89" t="s">
        <v>873</v>
      </c>
      <c r="D27" s="89" t="s">
        <v>4998</v>
      </c>
      <c r="E27" s="89" t="s">
        <v>5047</v>
      </c>
      <c r="F27" s="243">
        <v>3.164953133E9</v>
      </c>
      <c r="G27" s="176" t="s">
        <v>882</v>
      </c>
      <c r="H27" s="84"/>
      <c r="I27" s="52"/>
      <c r="J27" s="52"/>
      <c r="K27" s="52"/>
    </row>
    <row r="28" ht="15.75" customHeight="1">
      <c r="A28" s="89">
        <v>27.0</v>
      </c>
      <c r="B28" s="242" t="s">
        <v>1524</v>
      </c>
      <c r="C28" s="89" t="s">
        <v>778</v>
      </c>
      <c r="D28" s="89" t="s">
        <v>5002</v>
      </c>
      <c r="E28" s="89" t="s">
        <v>5048</v>
      </c>
      <c r="F28" s="243">
        <v>3.118304364E9</v>
      </c>
      <c r="G28" s="176" t="s">
        <v>5049</v>
      </c>
      <c r="H28" s="84"/>
      <c r="I28" s="52"/>
      <c r="J28" s="52"/>
      <c r="K28" s="52"/>
    </row>
    <row r="29" ht="15.75" customHeight="1">
      <c r="A29" s="89">
        <v>28.0</v>
      </c>
      <c r="B29" s="242" t="s">
        <v>503</v>
      </c>
      <c r="C29" s="89" t="s">
        <v>1602</v>
      </c>
      <c r="D29" s="89" t="s">
        <v>5050</v>
      </c>
      <c r="E29" s="89" t="s">
        <v>5051</v>
      </c>
      <c r="F29" s="243">
        <v>3.02373843E9</v>
      </c>
      <c r="G29" s="176" t="s">
        <v>506</v>
      </c>
      <c r="H29" s="84"/>
      <c r="I29" s="52"/>
      <c r="J29" s="52"/>
      <c r="K29" s="52"/>
    </row>
    <row r="30" ht="15.75" customHeight="1">
      <c r="A30" s="89">
        <v>29.0</v>
      </c>
      <c r="B30" s="242" t="s">
        <v>356</v>
      </c>
      <c r="C30" s="89" t="s">
        <v>160</v>
      </c>
      <c r="D30" s="89" t="s">
        <v>4998</v>
      </c>
      <c r="E30" s="89" t="s">
        <v>5052</v>
      </c>
      <c r="F30" s="243">
        <v>3.144495713E9</v>
      </c>
      <c r="G30" s="176" t="s">
        <v>639</v>
      </c>
      <c r="H30" s="84"/>
      <c r="I30" s="52"/>
      <c r="J30" s="52"/>
      <c r="K30" s="52"/>
    </row>
    <row r="31" ht="15.75" customHeight="1">
      <c r="A31" s="89">
        <v>30.0</v>
      </c>
      <c r="B31" s="242" t="s">
        <v>1177</v>
      </c>
      <c r="C31" s="89" t="s">
        <v>1182</v>
      </c>
      <c r="D31" s="89" t="s">
        <v>5053</v>
      </c>
      <c r="E31" s="89" t="s">
        <v>5054</v>
      </c>
      <c r="F31" s="243">
        <v>3.21300226E9</v>
      </c>
      <c r="G31" s="176" t="s">
        <v>1180</v>
      </c>
      <c r="H31" s="84"/>
      <c r="I31" s="52"/>
      <c r="J31" s="52"/>
      <c r="K31" s="52"/>
    </row>
    <row r="32" ht="15.75" customHeight="1">
      <c r="A32" s="89">
        <v>31.0</v>
      </c>
      <c r="B32" s="242" t="s">
        <v>1880</v>
      </c>
      <c r="C32" s="89" t="s">
        <v>1309</v>
      </c>
      <c r="D32" s="89" t="s">
        <v>5055</v>
      </c>
      <c r="E32" s="89" t="s">
        <v>5056</v>
      </c>
      <c r="F32" s="243">
        <v>3.008071354E9</v>
      </c>
      <c r="G32" s="176" t="s">
        <v>1883</v>
      </c>
      <c r="H32" s="84"/>
      <c r="I32" s="52"/>
      <c r="J32" s="52"/>
      <c r="K32" s="52"/>
    </row>
    <row r="33" ht="15.75" customHeight="1">
      <c r="A33" s="89">
        <v>32.0</v>
      </c>
      <c r="B33" s="242" t="s">
        <v>998</v>
      </c>
      <c r="C33" s="89" t="s">
        <v>284</v>
      </c>
      <c r="D33" s="89" t="s">
        <v>5057</v>
      </c>
      <c r="E33" s="89" t="s">
        <v>5058</v>
      </c>
      <c r="F33" s="243">
        <v>3.13849456E9</v>
      </c>
      <c r="G33" s="176" t="s">
        <v>1002</v>
      </c>
      <c r="H33" s="84"/>
      <c r="I33" s="52"/>
      <c r="J33" s="52"/>
      <c r="K33" s="52"/>
    </row>
    <row r="34" ht="15.75" customHeight="1">
      <c r="A34" s="89">
        <v>33.0</v>
      </c>
      <c r="B34" s="242" t="s">
        <v>2531</v>
      </c>
      <c r="C34" s="89" t="s">
        <v>170</v>
      </c>
      <c r="D34" s="89" t="s">
        <v>5033</v>
      </c>
      <c r="E34" s="89" t="s">
        <v>5059</v>
      </c>
      <c r="F34" s="243">
        <v>3.003552612E9</v>
      </c>
      <c r="G34" s="176" t="s">
        <v>2534</v>
      </c>
      <c r="H34" s="84"/>
      <c r="I34" s="52"/>
      <c r="J34" s="52"/>
      <c r="K34" s="52"/>
    </row>
    <row r="35" ht="15.75" customHeight="1">
      <c r="A35" s="89">
        <v>34.0</v>
      </c>
      <c r="B35" s="242" t="s">
        <v>783</v>
      </c>
      <c r="C35" s="89" t="s">
        <v>778</v>
      </c>
      <c r="D35" s="89" t="s">
        <v>5002</v>
      </c>
      <c r="E35" s="89" t="s">
        <v>5060</v>
      </c>
      <c r="F35" s="243" t="s">
        <v>5061</v>
      </c>
      <c r="G35" s="176" t="s">
        <v>5062</v>
      </c>
      <c r="H35" s="84"/>
      <c r="I35" s="52"/>
      <c r="J35" s="52"/>
      <c r="K35" s="52"/>
    </row>
    <row r="36" ht="15.75" customHeight="1">
      <c r="A36" s="89">
        <v>35.0</v>
      </c>
      <c r="B36" s="242" t="s">
        <v>2084</v>
      </c>
      <c r="C36" s="89" t="s">
        <v>160</v>
      </c>
      <c r="D36" s="89" t="s">
        <v>5063</v>
      </c>
      <c r="E36" s="89" t="s">
        <v>5064</v>
      </c>
      <c r="F36" s="243">
        <v>3.187938876E9</v>
      </c>
      <c r="G36" s="176" t="s">
        <v>2087</v>
      </c>
      <c r="H36" s="89" t="s">
        <v>5020</v>
      </c>
      <c r="I36" s="52"/>
      <c r="J36" s="52"/>
      <c r="K36" s="52"/>
    </row>
    <row r="37" ht="15.75" customHeight="1">
      <c r="A37" s="89">
        <v>36.0</v>
      </c>
      <c r="B37" s="242" t="s">
        <v>5065</v>
      </c>
      <c r="C37" s="89" t="s">
        <v>160</v>
      </c>
      <c r="D37" s="89" t="s">
        <v>5063</v>
      </c>
      <c r="E37" s="89" t="s">
        <v>5066</v>
      </c>
      <c r="F37" s="243">
        <v>3.132686866E9</v>
      </c>
      <c r="G37" s="176" t="s">
        <v>348</v>
      </c>
      <c r="H37" s="89" t="s">
        <v>5020</v>
      </c>
      <c r="I37" s="52"/>
      <c r="J37" s="52"/>
      <c r="K37" s="52"/>
    </row>
    <row r="38" ht="15.75" customHeight="1">
      <c r="A38" s="89">
        <v>37.0</v>
      </c>
      <c r="B38" s="242" t="s">
        <v>1454</v>
      </c>
      <c r="C38" s="89" t="s">
        <v>160</v>
      </c>
      <c r="D38" s="89" t="s">
        <v>5063</v>
      </c>
      <c r="E38" s="89" t="s">
        <v>5067</v>
      </c>
      <c r="F38" s="243">
        <v>3.219653387E9</v>
      </c>
      <c r="G38" s="176" t="s">
        <v>1458</v>
      </c>
      <c r="H38" s="89" t="s">
        <v>5068</v>
      </c>
      <c r="I38" s="52"/>
      <c r="J38" s="52"/>
      <c r="K38" s="52"/>
    </row>
    <row r="39" ht="15.75" customHeight="1">
      <c r="A39" s="89">
        <v>38.0</v>
      </c>
      <c r="B39" s="242" t="s">
        <v>850</v>
      </c>
      <c r="C39" s="89" t="s">
        <v>160</v>
      </c>
      <c r="D39" s="89" t="s">
        <v>5063</v>
      </c>
      <c r="E39" s="89" t="s">
        <v>5069</v>
      </c>
      <c r="F39" s="243">
        <v>3.143397685E9</v>
      </c>
      <c r="G39" s="93" t="s">
        <v>853</v>
      </c>
      <c r="H39" s="89" t="s">
        <v>5020</v>
      </c>
      <c r="I39" s="52"/>
      <c r="J39" s="52"/>
      <c r="K39" s="52"/>
    </row>
    <row r="40" ht="15.75" customHeight="1">
      <c r="A40" s="89">
        <v>39.0</v>
      </c>
      <c r="B40" s="242" t="s">
        <v>3232</v>
      </c>
      <c r="C40" s="89" t="s">
        <v>697</v>
      </c>
      <c r="D40" s="89" t="s">
        <v>5070</v>
      </c>
      <c r="E40" s="89" t="s">
        <v>5071</v>
      </c>
      <c r="F40" s="243">
        <v>3.132569439E9</v>
      </c>
      <c r="G40" s="176" t="s">
        <v>3234</v>
      </c>
      <c r="H40" s="84"/>
      <c r="I40" s="52"/>
      <c r="J40" s="52"/>
      <c r="K40" s="52"/>
    </row>
    <row r="41" ht="15.75" customHeight="1">
      <c r="A41" s="89">
        <v>40.0</v>
      </c>
      <c r="B41" s="242" t="s">
        <v>2995</v>
      </c>
      <c r="C41" s="89" t="s">
        <v>479</v>
      </c>
      <c r="D41" s="89" t="s">
        <v>5072</v>
      </c>
      <c r="E41" s="89" t="s">
        <v>5073</v>
      </c>
      <c r="F41" s="243">
        <v>3.194843886E9</v>
      </c>
      <c r="G41" s="93" t="s">
        <v>2997</v>
      </c>
      <c r="H41" s="84"/>
      <c r="I41" s="52"/>
      <c r="J41" s="52"/>
      <c r="K41" s="52"/>
    </row>
    <row r="42" ht="15.75" customHeight="1">
      <c r="A42" s="89">
        <v>41.0</v>
      </c>
      <c r="B42" s="242" t="s">
        <v>309</v>
      </c>
      <c r="C42" s="89" t="s">
        <v>4994</v>
      </c>
      <c r="D42" s="89" t="s">
        <v>5074</v>
      </c>
      <c r="E42" s="89" t="s">
        <v>5075</v>
      </c>
      <c r="F42" s="243">
        <v>3.202728662E9</v>
      </c>
      <c r="G42" s="93" t="s">
        <v>311</v>
      </c>
      <c r="H42" s="84"/>
      <c r="I42" s="52"/>
      <c r="J42" s="52"/>
      <c r="K42" s="52"/>
    </row>
    <row r="43" ht="15.75" customHeight="1">
      <c r="A43" s="89">
        <v>42.0</v>
      </c>
      <c r="B43" s="242" t="s">
        <v>578</v>
      </c>
      <c r="C43" s="89" t="s">
        <v>160</v>
      </c>
      <c r="D43" s="89" t="s">
        <v>5063</v>
      </c>
      <c r="E43" s="89" t="s">
        <v>5076</v>
      </c>
      <c r="F43" s="243">
        <v>3.173806379E9</v>
      </c>
      <c r="G43" s="93" t="s">
        <v>582</v>
      </c>
      <c r="H43" s="89" t="s">
        <v>5020</v>
      </c>
      <c r="I43" s="52"/>
      <c r="J43" s="52"/>
      <c r="K43" s="52"/>
    </row>
    <row r="44" ht="15.75" customHeight="1">
      <c r="A44" s="89">
        <v>43.0</v>
      </c>
      <c r="B44" s="242" t="s">
        <v>1011</v>
      </c>
      <c r="C44" s="89" t="s">
        <v>160</v>
      </c>
      <c r="D44" s="89" t="s">
        <v>5063</v>
      </c>
      <c r="E44" s="89" t="s">
        <v>5077</v>
      </c>
      <c r="F44" s="243"/>
      <c r="G44" s="93"/>
      <c r="H44" s="89"/>
      <c r="I44" s="52"/>
      <c r="J44" s="52"/>
      <c r="K44" s="52"/>
    </row>
    <row r="45" ht="15.75" customHeight="1">
      <c r="A45" s="52"/>
      <c r="B45" s="52"/>
      <c r="C45" s="52"/>
      <c r="D45" s="52"/>
      <c r="E45" s="52"/>
      <c r="F45" s="52"/>
      <c r="G45" s="244"/>
      <c r="H45" s="52"/>
      <c r="I45" s="52"/>
      <c r="J45" s="52"/>
      <c r="K45" s="52"/>
    </row>
    <row r="46" ht="15.75" customHeight="1">
      <c r="A46" s="52"/>
      <c r="B46" s="52"/>
      <c r="C46" s="52"/>
      <c r="D46" s="52"/>
      <c r="E46" s="52"/>
      <c r="F46" s="52"/>
      <c r="G46" s="244"/>
      <c r="H46" s="52"/>
      <c r="I46" s="52"/>
      <c r="J46" s="52"/>
      <c r="K46" s="52"/>
    </row>
    <row r="47" ht="15.75" customHeight="1">
      <c r="A47" s="52"/>
      <c r="B47" s="52"/>
      <c r="C47" s="52"/>
      <c r="D47" s="52"/>
      <c r="E47" s="52"/>
      <c r="F47" s="52"/>
      <c r="G47" s="244"/>
      <c r="H47" s="52"/>
      <c r="I47" s="52"/>
      <c r="J47" s="52"/>
      <c r="K47" s="52"/>
    </row>
    <row r="48" ht="15.75" customHeight="1">
      <c r="A48" s="52"/>
      <c r="B48" s="52"/>
      <c r="C48" s="52"/>
      <c r="D48" s="52"/>
      <c r="E48" s="52"/>
      <c r="F48" s="52"/>
      <c r="G48" s="244"/>
      <c r="H48" s="52"/>
      <c r="I48" s="52"/>
      <c r="J48" s="52"/>
      <c r="K48" s="52"/>
    </row>
    <row r="49" ht="15.75" customHeight="1">
      <c r="A49" s="52"/>
      <c r="B49" s="52"/>
      <c r="C49" s="52"/>
      <c r="D49" s="52"/>
      <c r="E49" s="52"/>
      <c r="F49" s="52"/>
      <c r="G49" s="244"/>
      <c r="H49" s="52"/>
      <c r="I49" s="52"/>
      <c r="J49" s="52"/>
      <c r="K49" s="52"/>
    </row>
    <row r="50" ht="15.75" customHeight="1">
      <c r="A50" s="52"/>
      <c r="B50" s="52"/>
      <c r="C50" s="52"/>
      <c r="D50" s="52"/>
      <c r="E50" s="52"/>
      <c r="F50" s="52"/>
      <c r="G50" s="244"/>
      <c r="H50" s="52"/>
      <c r="I50" s="52"/>
      <c r="J50" s="52"/>
      <c r="K50" s="52"/>
    </row>
    <row r="51" ht="15.75" customHeight="1">
      <c r="A51" s="52"/>
      <c r="B51" s="52"/>
      <c r="C51" s="52"/>
      <c r="D51" s="52"/>
      <c r="E51" s="52"/>
      <c r="F51" s="52"/>
      <c r="G51" s="244"/>
      <c r="H51" s="52"/>
      <c r="I51" s="52"/>
      <c r="J51" s="52"/>
      <c r="K51" s="52"/>
    </row>
    <row r="52" ht="15.75" customHeight="1">
      <c r="A52" s="52"/>
      <c r="B52" s="52"/>
      <c r="C52" s="52"/>
      <c r="D52" s="52"/>
      <c r="E52" s="52"/>
      <c r="F52" s="52"/>
      <c r="G52" s="244"/>
      <c r="H52" s="52"/>
      <c r="I52" s="52"/>
      <c r="J52" s="52"/>
      <c r="K52" s="52"/>
    </row>
    <row r="53" ht="15.75" customHeight="1">
      <c r="A53" s="52"/>
      <c r="B53" s="52"/>
      <c r="C53" s="52"/>
      <c r="D53" s="52"/>
      <c r="E53" s="52"/>
      <c r="F53" s="52"/>
      <c r="G53" s="244"/>
      <c r="H53" s="52"/>
      <c r="I53" s="52"/>
      <c r="J53" s="52"/>
      <c r="K53" s="52"/>
    </row>
    <row r="54" ht="15.75" customHeight="1">
      <c r="A54" s="52"/>
      <c r="B54" s="52"/>
      <c r="C54" s="52"/>
      <c r="D54" s="52"/>
      <c r="E54" s="52"/>
      <c r="F54" s="52"/>
      <c r="G54" s="244"/>
      <c r="H54" s="52"/>
      <c r="I54" s="52"/>
      <c r="J54" s="52"/>
      <c r="K54" s="52"/>
    </row>
    <row r="55" ht="15.75" customHeight="1">
      <c r="A55" s="52"/>
      <c r="B55" s="52"/>
      <c r="C55" s="52"/>
      <c r="D55" s="52"/>
      <c r="E55" s="52"/>
      <c r="F55" s="52"/>
      <c r="G55" s="244"/>
      <c r="H55" s="52"/>
      <c r="I55" s="52"/>
      <c r="J55" s="52"/>
      <c r="K55" s="52"/>
    </row>
    <row r="56" ht="15.75" customHeight="1">
      <c r="A56" s="52"/>
      <c r="B56" s="52"/>
      <c r="C56" s="52"/>
      <c r="D56" s="52"/>
      <c r="E56" s="52"/>
      <c r="F56" s="52"/>
      <c r="G56" s="244"/>
      <c r="H56" s="52"/>
      <c r="I56" s="52"/>
      <c r="J56" s="52"/>
      <c r="K56" s="52"/>
    </row>
    <row r="57" ht="15.75" customHeight="1">
      <c r="A57" s="52"/>
      <c r="B57" s="52"/>
      <c r="C57" s="52"/>
      <c r="D57" s="52"/>
      <c r="E57" s="52"/>
      <c r="F57" s="52"/>
      <c r="G57" s="244"/>
      <c r="H57" s="52"/>
      <c r="I57" s="52"/>
      <c r="J57" s="52"/>
      <c r="K57" s="52"/>
    </row>
    <row r="58" ht="15.75" customHeight="1">
      <c r="A58" s="52"/>
      <c r="B58" s="52"/>
      <c r="C58" s="52"/>
      <c r="D58" s="52"/>
      <c r="E58" s="52"/>
      <c r="F58" s="52"/>
      <c r="G58" s="244"/>
      <c r="H58" s="52"/>
      <c r="I58" s="52"/>
      <c r="J58" s="52"/>
      <c r="K58" s="52"/>
    </row>
    <row r="59" ht="15.75" customHeight="1">
      <c r="A59" s="52"/>
      <c r="B59" s="52"/>
      <c r="C59" s="52"/>
      <c r="D59" s="52"/>
      <c r="E59" s="52"/>
      <c r="F59" s="52"/>
      <c r="G59" s="244"/>
      <c r="H59" s="52"/>
      <c r="I59" s="52"/>
      <c r="J59" s="52"/>
      <c r="K59" s="52"/>
    </row>
    <row r="60" ht="15.75" customHeight="1">
      <c r="A60" s="52"/>
      <c r="B60" s="52"/>
      <c r="C60" s="52"/>
      <c r="D60" s="52"/>
      <c r="E60" s="52"/>
      <c r="F60" s="52"/>
      <c r="G60" s="244"/>
      <c r="H60" s="52"/>
      <c r="I60" s="52"/>
      <c r="J60" s="52"/>
      <c r="K60" s="52"/>
    </row>
    <row r="61" ht="15.75" customHeight="1">
      <c r="A61" s="52"/>
      <c r="B61" s="52"/>
      <c r="C61" s="52"/>
      <c r="D61" s="52"/>
      <c r="E61" s="52"/>
      <c r="F61" s="52"/>
      <c r="G61" s="244"/>
      <c r="H61" s="52"/>
      <c r="I61" s="52"/>
      <c r="J61" s="52"/>
      <c r="K61" s="52"/>
    </row>
    <row r="62" ht="15.75" customHeight="1">
      <c r="A62" s="52"/>
      <c r="B62" s="52"/>
      <c r="C62" s="52"/>
      <c r="D62" s="52"/>
      <c r="E62" s="52"/>
      <c r="F62" s="52"/>
      <c r="G62" s="244"/>
      <c r="H62" s="52"/>
      <c r="I62" s="52"/>
      <c r="J62" s="52"/>
      <c r="K62" s="52"/>
    </row>
    <row r="63" ht="15.75" customHeight="1">
      <c r="A63" s="52"/>
      <c r="B63" s="52"/>
      <c r="C63" s="52"/>
      <c r="D63" s="52"/>
      <c r="E63" s="52"/>
      <c r="F63" s="52"/>
      <c r="G63" s="244"/>
      <c r="H63" s="52"/>
      <c r="I63" s="52"/>
      <c r="J63" s="52"/>
      <c r="K63" s="52"/>
    </row>
    <row r="64" ht="15.75" customHeight="1">
      <c r="A64" s="52"/>
      <c r="B64" s="52"/>
      <c r="C64" s="52"/>
      <c r="D64" s="52"/>
      <c r="E64" s="52"/>
      <c r="F64" s="52"/>
      <c r="G64" s="244"/>
      <c r="H64" s="52"/>
      <c r="I64" s="52"/>
      <c r="J64" s="52"/>
      <c r="K64" s="52"/>
    </row>
    <row r="65" ht="15.75" customHeight="1">
      <c r="A65" s="52"/>
      <c r="B65" s="52"/>
      <c r="C65" s="52"/>
      <c r="D65" s="52"/>
      <c r="E65" s="52"/>
      <c r="F65" s="52"/>
      <c r="G65" s="244"/>
      <c r="H65" s="52"/>
      <c r="I65" s="52"/>
      <c r="J65" s="52"/>
      <c r="K65" s="52"/>
    </row>
    <row r="66" ht="15.75" customHeight="1">
      <c r="A66" s="52"/>
      <c r="B66" s="52"/>
      <c r="C66" s="52"/>
      <c r="D66" s="52"/>
      <c r="E66" s="52"/>
      <c r="F66" s="52"/>
      <c r="G66" s="244"/>
      <c r="H66" s="52"/>
      <c r="I66" s="52"/>
      <c r="J66" s="52"/>
      <c r="K66" s="52"/>
    </row>
    <row r="67" ht="15.75" customHeight="1">
      <c r="A67" s="52"/>
      <c r="B67" s="52"/>
      <c r="C67" s="52"/>
      <c r="D67" s="52"/>
      <c r="E67" s="52"/>
      <c r="F67" s="52"/>
      <c r="G67" s="244"/>
      <c r="H67" s="52"/>
      <c r="I67" s="52"/>
      <c r="J67" s="52"/>
      <c r="K67" s="52"/>
    </row>
    <row r="68" ht="15.75" customHeight="1">
      <c r="A68" s="52"/>
      <c r="B68" s="52"/>
      <c r="C68" s="52"/>
      <c r="D68" s="52"/>
      <c r="E68" s="52"/>
      <c r="F68" s="52"/>
      <c r="G68" s="244"/>
      <c r="H68" s="52"/>
      <c r="I68" s="52"/>
      <c r="J68" s="52"/>
      <c r="K68" s="52"/>
    </row>
    <row r="69" ht="15.75" customHeight="1">
      <c r="A69" s="52"/>
      <c r="B69" s="52"/>
      <c r="C69" s="52"/>
      <c r="D69" s="52"/>
      <c r="E69" s="52"/>
      <c r="F69" s="52"/>
      <c r="G69" s="244"/>
      <c r="H69" s="52"/>
      <c r="I69" s="52"/>
      <c r="J69" s="52"/>
      <c r="K69" s="52"/>
    </row>
    <row r="70" ht="15.75" customHeight="1">
      <c r="A70" s="52"/>
      <c r="B70" s="52"/>
      <c r="C70" s="52"/>
      <c r="D70" s="52"/>
      <c r="E70" s="52"/>
      <c r="F70" s="52"/>
      <c r="G70" s="244"/>
      <c r="H70" s="52"/>
      <c r="I70" s="52"/>
      <c r="J70" s="52"/>
      <c r="K70" s="52"/>
    </row>
    <row r="71" ht="15.75" customHeight="1">
      <c r="A71" s="52"/>
      <c r="B71" s="52"/>
      <c r="C71" s="52"/>
      <c r="D71" s="52"/>
      <c r="E71" s="52"/>
      <c r="F71" s="52"/>
      <c r="G71" s="244"/>
      <c r="H71" s="52"/>
      <c r="I71" s="52"/>
      <c r="J71" s="52"/>
      <c r="K71" s="52"/>
    </row>
    <row r="72" ht="15.75" customHeight="1">
      <c r="A72" s="52"/>
      <c r="B72" s="52"/>
      <c r="C72" s="52"/>
      <c r="D72" s="52"/>
      <c r="E72" s="52"/>
      <c r="F72" s="52"/>
      <c r="G72" s="244"/>
      <c r="H72" s="52"/>
      <c r="I72" s="52"/>
      <c r="J72" s="52"/>
      <c r="K72" s="52"/>
    </row>
    <row r="73" ht="15.75" customHeight="1">
      <c r="A73" s="52"/>
      <c r="B73" s="52"/>
      <c r="C73" s="52"/>
      <c r="D73" s="52"/>
      <c r="E73" s="52"/>
      <c r="F73" s="52"/>
      <c r="G73" s="244"/>
      <c r="H73" s="52"/>
      <c r="I73" s="52"/>
      <c r="J73" s="52"/>
      <c r="K73" s="52"/>
    </row>
    <row r="74" ht="15.75" customHeight="1">
      <c r="A74" s="52"/>
      <c r="B74" s="52"/>
      <c r="C74" s="52"/>
      <c r="D74" s="52"/>
      <c r="E74" s="52"/>
      <c r="F74" s="52"/>
      <c r="G74" s="244"/>
      <c r="H74" s="52"/>
      <c r="I74" s="52"/>
      <c r="J74" s="52"/>
      <c r="K74" s="52"/>
    </row>
    <row r="75" ht="15.75" customHeight="1">
      <c r="A75" s="52"/>
      <c r="B75" s="52"/>
      <c r="C75" s="52"/>
      <c r="D75" s="52"/>
      <c r="E75" s="52"/>
      <c r="F75" s="52"/>
      <c r="G75" s="244"/>
      <c r="H75" s="52"/>
      <c r="I75" s="52"/>
      <c r="J75" s="52"/>
      <c r="K75" s="52"/>
    </row>
    <row r="76" ht="15.75" customHeight="1">
      <c r="A76" s="52"/>
      <c r="B76" s="52"/>
      <c r="C76" s="52"/>
      <c r="D76" s="52"/>
      <c r="E76" s="52"/>
      <c r="F76" s="52"/>
      <c r="G76" s="244"/>
      <c r="H76" s="52"/>
      <c r="I76" s="52"/>
      <c r="J76" s="52"/>
      <c r="K76" s="52"/>
    </row>
    <row r="77" ht="15.75" customHeight="1">
      <c r="A77" s="52"/>
      <c r="B77" s="52"/>
      <c r="C77" s="52"/>
      <c r="D77" s="52"/>
      <c r="E77" s="52"/>
      <c r="F77" s="52"/>
      <c r="G77" s="244"/>
      <c r="H77" s="52"/>
      <c r="I77" s="52"/>
      <c r="J77" s="52"/>
      <c r="K77" s="52"/>
    </row>
    <row r="78" ht="15.75" customHeight="1">
      <c r="A78" s="52"/>
      <c r="B78" s="52"/>
      <c r="C78" s="52"/>
      <c r="D78" s="52"/>
      <c r="E78" s="52"/>
      <c r="F78" s="52"/>
      <c r="G78" s="244"/>
      <c r="H78" s="52"/>
      <c r="I78" s="52"/>
      <c r="J78" s="52"/>
      <c r="K78" s="52"/>
    </row>
    <row r="79" ht="15.75" customHeight="1">
      <c r="A79" s="52"/>
      <c r="B79" s="52"/>
      <c r="C79" s="52"/>
      <c r="D79" s="52"/>
      <c r="E79" s="52"/>
      <c r="F79" s="52"/>
      <c r="G79" s="244"/>
      <c r="H79" s="52"/>
      <c r="I79" s="52"/>
      <c r="J79" s="52"/>
      <c r="K79" s="52"/>
    </row>
    <row r="80" ht="15.75" customHeight="1">
      <c r="A80" s="52"/>
      <c r="B80" s="52"/>
      <c r="C80" s="52"/>
      <c r="D80" s="52"/>
      <c r="E80" s="52"/>
      <c r="F80" s="52"/>
      <c r="G80" s="244"/>
      <c r="H80" s="52"/>
      <c r="I80" s="52"/>
      <c r="J80" s="52"/>
      <c r="K80" s="52"/>
    </row>
    <row r="81" ht="15.75" customHeight="1">
      <c r="A81" s="52"/>
      <c r="B81" s="52"/>
      <c r="C81" s="52"/>
      <c r="D81" s="52"/>
      <c r="E81" s="52"/>
      <c r="F81" s="52"/>
      <c r="G81" s="244"/>
      <c r="H81" s="52"/>
      <c r="I81" s="52"/>
      <c r="J81" s="52"/>
      <c r="K81" s="52"/>
    </row>
    <row r="82" ht="15.75" customHeight="1">
      <c r="A82" s="52"/>
      <c r="B82" s="52"/>
      <c r="C82" s="52"/>
      <c r="D82" s="52"/>
      <c r="E82" s="52"/>
      <c r="F82" s="52"/>
      <c r="G82" s="244"/>
      <c r="H82" s="52"/>
      <c r="I82" s="52"/>
      <c r="J82" s="52"/>
      <c r="K82" s="52"/>
    </row>
    <row r="83" ht="15.75" customHeight="1">
      <c r="A83" s="52"/>
      <c r="B83" s="52"/>
      <c r="C83" s="52"/>
      <c r="D83" s="52"/>
      <c r="E83" s="52"/>
      <c r="F83" s="52"/>
      <c r="G83" s="244"/>
      <c r="H83" s="52"/>
      <c r="I83" s="52"/>
      <c r="J83" s="52"/>
      <c r="K83" s="52"/>
    </row>
    <row r="84" ht="15.75" customHeight="1">
      <c r="A84" s="52"/>
      <c r="B84" s="52"/>
      <c r="C84" s="52"/>
      <c r="D84" s="52"/>
      <c r="E84" s="52"/>
      <c r="F84" s="52"/>
      <c r="G84" s="244"/>
      <c r="H84" s="52"/>
      <c r="I84" s="52"/>
      <c r="J84" s="52"/>
      <c r="K84" s="52"/>
    </row>
    <row r="85" ht="15.75" customHeight="1">
      <c r="A85" s="52"/>
      <c r="B85" s="52"/>
      <c r="C85" s="52"/>
      <c r="D85" s="52"/>
      <c r="E85" s="52"/>
      <c r="F85" s="52"/>
      <c r="G85" s="244"/>
      <c r="H85" s="52"/>
      <c r="I85" s="52"/>
      <c r="J85" s="52"/>
      <c r="K85" s="52"/>
    </row>
    <row r="86" ht="15.75" customHeight="1">
      <c r="A86" s="52"/>
      <c r="B86" s="52"/>
      <c r="C86" s="52"/>
      <c r="D86" s="52"/>
      <c r="E86" s="52"/>
      <c r="F86" s="52"/>
      <c r="G86" s="244"/>
      <c r="H86" s="52"/>
      <c r="I86" s="52"/>
      <c r="J86" s="52"/>
      <c r="K86" s="52"/>
    </row>
    <row r="87" ht="15.75" customHeight="1">
      <c r="A87" s="52"/>
      <c r="B87" s="52"/>
      <c r="C87" s="52"/>
      <c r="D87" s="52"/>
      <c r="E87" s="52"/>
      <c r="F87" s="52"/>
      <c r="G87" s="244"/>
      <c r="H87" s="52"/>
      <c r="I87" s="52"/>
      <c r="J87" s="52"/>
      <c r="K87" s="52"/>
    </row>
    <row r="88" ht="15.75" customHeight="1">
      <c r="A88" s="52"/>
      <c r="B88" s="52"/>
      <c r="C88" s="52"/>
      <c r="D88" s="52"/>
      <c r="E88" s="52"/>
      <c r="F88" s="52"/>
      <c r="G88" s="244"/>
      <c r="H88" s="52"/>
      <c r="I88" s="52"/>
      <c r="J88" s="52"/>
      <c r="K88" s="52"/>
    </row>
    <row r="89" ht="15.75" customHeight="1">
      <c r="A89" s="52"/>
      <c r="B89" s="52"/>
      <c r="C89" s="52"/>
      <c r="D89" s="52"/>
      <c r="E89" s="52"/>
      <c r="F89" s="52"/>
      <c r="G89" s="244"/>
      <c r="H89" s="52"/>
      <c r="I89" s="52"/>
      <c r="J89" s="52"/>
      <c r="K89" s="52"/>
    </row>
    <row r="90" ht="15.75" customHeight="1">
      <c r="A90" s="52"/>
      <c r="B90" s="52"/>
      <c r="C90" s="52"/>
      <c r="D90" s="52"/>
      <c r="E90" s="52"/>
      <c r="F90" s="52"/>
      <c r="G90" s="244"/>
      <c r="H90" s="52"/>
      <c r="I90" s="52"/>
      <c r="J90" s="52"/>
      <c r="K90" s="52"/>
    </row>
    <row r="91" ht="15.75" customHeight="1">
      <c r="A91" s="52"/>
      <c r="B91" s="52"/>
      <c r="C91" s="52"/>
      <c r="D91" s="52"/>
      <c r="E91" s="52"/>
      <c r="F91" s="52"/>
      <c r="G91" s="244"/>
      <c r="H91" s="52"/>
      <c r="I91" s="52"/>
      <c r="J91" s="52"/>
      <c r="K91" s="52"/>
    </row>
    <row r="92" ht="15.75" customHeight="1">
      <c r="A92" s="52"/>
      <c r="B92" s="52"/>
      <c r="C92" s="52"/>
      <c r="D92" s="52"/>
      <c r="E92" s="52"/>
      <c r="F92" s="52"/>
      <c r="G92" s="244"/>
      <c r="H92" s="52"/>
      <c r="I92" s="52"/>
      <c r="J92" s="52"/>
      <c r="K92" s="52"/>
    </row>
    <row r="93" ht="15.75" customHeight="1">
      <c r="A93" s="52"/>
      <c r="B93" s="52"/>
      <c r="C93" s="52"/>
      <c r="D93" s="52"/>
      <c r="E93" s="52"/>
      <c r="F93" s="52"/>
      <c r="G93" s="244"/>
      <c r="H93" s="52"/>
      <c r="I93" s="52"/>
      <c r="J93" s="52"/>
      <c r="K93" s="52"/>
    </row>
    <row r="94" ht="15.75" customHeight="1">
      <c r="A94" s="52"/>
      <c r="B94" s="52"/>
      <c r="C94" s="52"/>
      <c r="D94" s="52"/>
      <c r="E94" s="52"/>
      <c r="F94" s="52"/>
      <c r="G94" s="244"/>
      <c r="H94" s="52"/>
      <c r="I94" s="52"/>
      <c r="J94" s="52"/>
      <c r="K94" s="52"/>
    </row>
    <row r="95" ht="15.75" customHeight="1">
      <c r="A95" s="52"/>
      <c r="B95" s="52"/>
      <c r="C95" s="52"/>
      <c r="D95" s="52"/>
      <c r="E95" s="52"/>
      <c r="F95" s="52"/>
      <c r="G95" s="244"/>
      <c r="H95" s="52"/>
      <c r="I95" s="52"/>
      <c r="J95" s="52"/>
      <c r="K95" s="52"/>
    </row>
    <row r="96" ht="15.75" customHeight="1">
      <c r="A96" s="52"/>
      <c r="B96" s="52"/>
      <c r="C96" s="52"/>
      <c r="D96" s="52"/>
      <c r="E96" s="52"/>
      <c r="F96" s="52"/>
      <c r="G96" s="244"/>
      <c r="H96" s="52"/>
      <c r="I96" s="52"/>
      <c r="J96" s="52"/>
      <c r="K96" s="52"/>
    </row>
    <row r="97" ht="15.75" customHeight="1">
      <c r="A97" s="52"/>
      <c r="B97" s="52"/>
      <c r="C97" s="52"/>
      <c r="D97" s="52"/>
      <c r="E97" s="52"/>
      <c r="F97" s="52"/>
      <c r="G97" s="244"/>
      <c r="H97" s="52"/>
      <c r="I97" s="52"/>
      <c r="J97" s="52"/>
      <c r="K97" s="52"/>
    </row>
    <row r="98" ht="15.75" customHeight="1">
      <c r="A98" s="52"/>
      <c r="B98" s="52"/>
      <c r="C98" s="52"/>
      <c r="D98" s="52"/>
      <c r="E98" s="52"/>
      <c r="F98" s="52"/>
      <c r="G98" s="244"/>
      <c r="H98" s="52"/>
      <c r="I98" s="52"/>
      <c r="J98" s="52"/>
      <c r="K98" s="52"/>
    </row>
    <row r="99" ht="15.75" customHeight="1">
      <c r="A99" s="52"/>
      <c r="B99" s="52"/>
      <c r="C99" s="52"/>
      <c r="D99" s="52"/>
      <c r="E99" s="52"/>
      <c r="F99" s="52"/>
      <c r="G99" s="244"/>
      <c r="H99" s="52"/>
      <c r="I99" s="52"/>
      <c r="J99" s="52"/>
      <c r="K99" s="52"/>
    </row>
    <row r="100" ht="15.75" customHeight="1">
      <c r="A100" s="52"/>
      <c r="B100" s="52"/>
      <c r="C100" s="52"/>
      <c r="D100" s="52"/>
      <c r="E100" s="52"/>
      <c r="F100" s="52"/>
      <c r="G100" s="244"/>
      <c r="H100" s="52"/>
      <c r="I100" s="52"/>
      <c r="J100" s="52"/>
      <c r="K100" s="52"/>
    </row>
  </sheetData>
  <autoFilter ref="$A$1:$H$1"/>
  <hyperlinks>
    <hyperlink r:id="rId1" ref="G2"/>
    <hyperlink r:id="rId2" ref="G3"/>
    <hyperlink r:id="rId3" ref="G4"/>
    <hyperlink r:id="rId4" ref="G5"/>
    <hyperlink r:id="rId5" ref="G6"/>
    <hyperlink r:id="rId6" ref="G7"/>
    <hyperlink r:id="rId7" ref="G8"/>
    <hyperlink r:id="rId8" ref="G9"/>
    <hyperlink r:id="rId9" ref="G10"/>
    <hyperlink r:id="rId10" ref="G11"/>
    <hyperlink r:id="rId11" ref="G12"/>
    <hyperlink r:id="rId12" ref="G13"/>
    <hyperlink r:id="rId13" ref="G14"/>
    <hyperlink r:id="rId14" ref="G15"/>
    <hyperlink r:id="rId15" ref="G16"/>
    <hyperlink r:id="rId16" ref="G17"/>
    <hyperlink r:id="rId17" ref="G18"/>
    <hyperlink r:id="rId18" ref="G19"/>
    <hyperlink r:id="rId19" ref="G20"/>
    <hyperlink r:id="rId20" ref="G21"/>
    <hyperlink r:id="rId21" ref="G22"/>
    <hyperlink r:id="rId22" ref="G23"/>
    <hyperlink r:id="rId23" ref="G24"/>
    <hyperlink r:id="rId24" ref="G25"/>
    <hyperlink r:id="rId25" ref="G31"/>
    <hyperlink r:id="rId26" ref="G33"/>
    <hyperlink r:id="rId27" ref="G35"/>
    <hyperlink r:id="rId28" ref="G36"/>
    <hyperlink r:id="rId29" ref="G37"/>
    <hyperlink r:id="rId30" ref="G38"/>
    <hyperlink r:id="rId31" ref="G39"/>
    <hyperlink r:id="rId32" ref="G40"/>
    <hyperlink r:id="rId33" ref="G41"/>
    <hyperlink r:id="rId34" ref="G42"/>
    <hyperlink r:id="rId35" ref="G43"/>
  </hyperlinks>
  <printOptions/>
  <pageMargins bottom="0.75" footer="0.0" header="0.0" left="0.7" right="0.7" top="0.75"/>
  <pageSetup paperSize="9" orientation="portrait"/>
  <drawing r:id="rId36"/>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2" width="19.0"/>
    <col customWidth="1" min="3" max="3" width="26.86"/>
    <col customWidth="1" min="4" max="4" width="15.14"/>
    <col customWidth="1" min="5" max="11" width="11.43"/>
  </cols>
  <sheetData>
    <row r="2">
      <c r="B2" s="245" t="s">
        <v>5078</v>
      </c>
      <c r="C2" s="245" t="s">
        <v>5079</v>
      </c>
      <c r="D2" s="245"/>
    </row>
    <row r="3">
      <c r="B3" s="245" t="s">
        <v>5080</v>
      </c>
      <c r="C3" s="245" t="s">
        <v>464</v>
      </c>
      <c r="D3" s="245"/>
    </row>
    <row r="4">
      <c r="B4" s="246" t="s">
        <v>5081</v>
      </c>
      <c r="C4" s="245" t="s">
        <v>5082</v>
      </c>
      <c r="D4" s="245"/>
    </row>
    <row r="5">
      <c r="B5" s="247" t="s">
        <v>5083</v>
      </c>
      <c r="C5" s="245" t="s">
        <v>5084</v>
      </c>
      <c r="D5" s="245"/>
    </row>
    <row r="8">
      <c r="B8" s="245" t="s">
        <v>5085</v>
      </c>
      <c r="C8" s="245"/>
      <c r="D8" s="245"/>
    </row>
    <row r="9">
      <c r="B9" s="245" t="s">
        <v>5086</v>
      </c>
      <c r="C9" s="245"/>
      <c r="D9" s="245"/>
    </row>
    <row r="10">
      <c r="B10" s="245" t="s">
        <v>5087</v>
      </c>
      <c r="C10" s="245"/>
      <c r="D10" s="245"/>
    </row>
    <row r="11">
      <c r="B11" s="245" t="s">
        <v>5088</v>
      </c>
      <c r="C11" s="245"/>
      <c r="D11" s="245"/>
    </row>
    <row r="12">
      <c r="B12" s="245" t="s">
        <v>5089</v>
      </c>
      <c r="C12" s="245"/>
      <c r="D12" s="245"/>
    </row>
    <row r="13">
      <c r="B13" s="245" t="s">
        <v>5090</v>
      </c>
      <c r="C13" s="245"/>
      <c r="D13" s="248"/>
    </row>
    <row r="14">
      <c r="B14" s="245"/>
      <c r="C14" s="245"/>
      <c r="D14" s="248"/>
    </row>
    <row r="15">
      <c r="B15" s="245"/>
      <c r="C15" s="245"/>
      <c r="D15" s="248"/>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orientation="landscape"/>
  <drawing r:id="rId1"/>
</worksheet>
</file>

<file path=docProps/app.xml><?xml version="1.0" encoding="utf-8"?>
<Properties xmlns="http://schemas.openxmlformats.org/officeDocument/2006/extended-properties" xmlns:vt="http://schemas.openxmlformats.org/officeDocument/2006/docPropsVTypes">
  <ScaleCrop>false</ScaleCrop>
  <HeadingPairs>
    <vt:vector baseType="variant" size="4">
      <vt:variant>
        <vt:lpstr>Hojas de cálculo</vt:lpstr>
      </vt:variant>
      <vt:variant>
        <vt:i4>3</vt:i4>
      </vt:variant>
      <vt:variant>
        <vt:lpstr>Rangos con nombre</vt:lpstr>
      </vt:variant>
      <vt:variant>
        <vt:i4>1</vt:i4>
      </vt:variant>
    </vt:vector>
  </HeadingPairs>
  <TitlesOfParts>
    <vt:vector baseType="lpstr" size="4">
      <vt:lpstr>CONTRATACION 2021</vt:lpstr>
      <vt:lpstr>SUPERVISORES</vt:lpstr>
      <vt:lpstr>Hoja1</vt:lpstr>
      <vt:lpstr>'CONTRATACION 2021'!lnkContractReferenceLink_0</vt:lpstr>
    </vt:vector>
  </TitlesOfParts>
  <LinksUpToDate>false</LinksUpToDate>
  <SharedDoc>false</SharedDoc>
  <HyperlinkBase/>
  <HyperlinksChanged>false</HyperlinksChanged>
  <Application>Microsoft Excel</Application>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2021-04-18T16:18:21Z</dcterms:created>
  <dc:creator>Dayana Cardenas</dc:creator>
  <cp:lastModifiedBy>Karen Dayana Cardenas Galindo</cp:lastModifiedBy>
  <cp:lastPrinted>2021-12-30T19:16:37Z</cp:lastPrinted>
  <dcterms:modified xsi:type="dcterms:W3CDTF">2022-01-05T19:29:24Z</dcterms:modified>
  <cp:revision/>
</cp:coreProperties>
</file>