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Henry.ariza\Desktop\VIGENCIA 2020\PLAN DE GESTIÓN 2020\REPORTE PG I TRIMESTRE 2020\"/>
    </mc:Choice>
  </mc:AlternateContent>
  <xr:revisionPtr revIDLastSave="0" documentId="8_{6C058B2B-F2AA-44F2-9E80-CFFE33C5FB28}" xr6:coauthVersionLast="45" xr6:coauthVersionMax="45" xr10:uidLastSave="{00000000-0000-0000-0000-000000000000}"/>
  <bookViews>
    <workbookView showHorizontalScroll="0" showVerticalScroll="0" showSheetTabs="0" xWindow="-120" yWindow="-120" windowWidth="29040" windowHeight="15840" xr2:uid="{00000000-000D-0000-FFFF-FFFF00000000}"/>
  </bookViews>
  <sheets>
    <sheet name="Hoja1" sheetId="1" r:id="rId1"/>
  </sheets>
  <externalReferences>
    <externalReference r:id="rId2"/>
    <externalReference r:id="rId3"/>
  </externalReferences>
  <definedNames>
    <definedName name="INDICADOR">[1]Hoja2!$F$2:$F$4</definedName>
    <definedName name="META2">[2]Hoja2!$C$3:$C$5</definedName>
    <definedName name="PROGRAMACION">[1]Hoja2!$D$2:$D$5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22" i="1" l="1"/>
  <c r="W20" i="1" l="1"/>
  <c r="E34" i="1" l="1"/>
  <c r="P38" i="1"/>
  <c r="AQ41" i="1"/>
  <c r="AR15" i="1"/>
  <c r="AM41" i="1"/>
  <c r="AH41" i="1"/>
  <c r="AC41" i="1"/>
  <c r="E41" i="1"/>
  <c r="U16" i="1"/>
  <c r="U17" i="1"/>
  <c r="U18" i="1"/>
  <c r="U19" i="1"/>
  <c r="U20" i="1"/>
  <c r="U21" i="1"/>
  <c r="U22" i="1"/>
  <c r="U23" i="1"/>
  <c r="U24" i="1"/>
  <c r="U25" i="1"/>
  <c r="U26" i="1"/>
  <c r="U27" i="1"/>
  <c r="U28" i="1"/>
  <c r="U29" i="1"/>
  <c r="U30" i="1"/>
  <c r="U31" i="1"/>
  <c r="U32" i="1"/>
  <c r="U33" i="1"/>
  <c r="U15" i="1"/>
  <c r="AR27" i="1"/>
  <c r="AP27" i="1"/>
  <c r="AK27" i="1"/>
  <c r="AF27" i="1"/>
  <c r="AA27" i="1"/>
  <c r="AQ27" i="1" s="1"/>
  <c r="V27" i="1"/>
  <c r="P27" i="1"/>
  <c r="AR35" i="1"/>
  <c r="AR36" i="1"/>
  <c r="AR37" i="1"/>
  <c r="AR38" i="1"/>
  <c r="AR39" i="1"/>
  <c r="AR40" i="1"/>
  <c r="AK40" i="1"/>
  <c r="AK39" i="1"/>
  <c r="AK38" i="1"/>
  <c r="AK37" i="1"/>
  <c r="AK36" i="1"/>
  <c r="AK35" i="1"/>
  <c r="AK34" i="1"/>
  <c r="AK33" i="1"/>
  <c r="AK32" i="1"/>
  <c r="AK31" i="1"/>
  <c r="AK30" i="1"/>
  <c r="AK29" i="1"/>
  <c r="AK28" i="1"/>
  <c r="AK26" i="1"/>
  <c r="AK25" i="1"/>
  <c r="AK24" i="1"/>
  <c r="AK23" i="1"/>
  <c r="AQ23" i="1" s="1"/>
  <c r="AK22" i="1"/>
  <c r="AK21" i="1"/>
  <c r="AK20" i="1"/>
  <c r="AK19" i="1"/>
  <c r="AQ19" i="1" s="1"/>
  <c r="AK18" i="1"/>
  <c r="AK17" i="1"/>
  <c r="AK16" i="1"/>
  <c r="AK15" i="1"/>
  <c r="AF40" i="1"/>
  <c r="AF39" i="1"/>
  <c r="AF38" i="1"/>
  <c r="AF37" i="1"/>
  <c r="AF36" i="1"/>
  <c r="AF35" i="1"/>
  <c r="AF34" i="1"/>
  <c r="AF33" i="1"/>
  <c r="AF32" i="1"/>
  <c r="AF31" i="1"/>
  <c r="AF30" i="1"/>
  <c r="AF29" i="1"/>
  <c r="AF28" i="1"/>
  <c r="AF26" i="1"/>
  <c r="AF25" i="1"/>
  <c r="AF24" i="1"/>
  <c r="AF23" i="1"/>
  <c r="AF22" i="1"/>
  <c r="AF21" i="1"/>
  <c r="AF20" i="1"/>
  <c r="AF19" i="1"/>
  <c r="AF18" i="1"/>
  <c r="AF17" i="1"/>
  <c r="AF16" i="1"/>
  <c r="AF15" i="1"/>
  <c r="AA16" i="1"/>
  <c r="AA17" i="1"/>
  <c r="AA18" i="1"/>
  <c r="AA19" i="1"/>
  <c r="AA20" i="1"/>
  <c r="AA21" i="1"/>
  <c r="AA22" i="1"/>
  <c r="AA23" i="1"/>
  <c r="AA24" i="1"/>
  <c r="AA25" i="1"/>
  <c r="AA26" i="1"/>
  <c r="AA28" i="1"/>
  <c r="AA29" i="1"/>
  <c r="AA30" i="1"/>
  <c r="AQ30" i="1" s="1"/>
  <c r="AA31" i="1"/>
  <c r="AA32" i="1"/>
  <c r="AA33" i="1"/>
  <c r="AA35" i="1"/>
  <c r="AQ35" i="1" s="1"/>
  <c r="AA36" i="1"/>
  <c r="AQ36" i="1" s="1"/>
  <c r="AA37" i="1"/>
  <c r="AA38" i="1"/>
  <c r="AA39" i="1"/>
  <c r="AA40" i="1"/>
  <c r="AQ40" i="1" s="1"/>
  <c r="AA15" i="1"/>
  <c r="V20" i="1"/>
  <c r="V21" i="1"/>
  <c r="X21" i="1" s="1"/>
  <c r="V22" i="1"/>
  <c r="V25" i="1"/>
  <c r="V26" i="1"/>
  <c r="V28" i="1"/>
  <c r="V29" i="1"/>
  <c r="V31" i="1"/>
  <c r="V32" i="1"/>
  <c r="X32" i="1" s="1"/>
  <c r="V33" i="1"/>
  <c r="X33" i="1" s="1"/>
  <c r="V39" i="1"/>
  <c r="AR16" i="1"/>
  <c r="AR17" i="1"/>
  <c r="AR18" i="1"/>
  <c r="AR19" i="1"/>
  <c r="AR20" i="1"/>
  <c r="AR21" i="1"/>
  <c r="AR22" i="1"/>
  <c r="AR23" i="1"/>
  <c r="AR24" i="1"/>
  <c r="AR25" i="1"/>
  <c r="AR26" i="1"/>
  <c r="AR28" i="1"/>
  <c r="AR29" i="1"/>
  <c r="AR30" i="1"/>
  <c r="AR31" i="1"/>
  <c r="AR32" i="1"/>
  <c r="AR33" i="1"/>
  <c r="AP30" i="1"/>
  <c r="AP31" i="1"/>
  <c r="AP32" i="1"/>
  <c r="AP33" i="1"/>
  <c r="AP34" i="1"/>
  <c r="AP35" i="1"/>
  <c r="AP36" i="1"/>
  <c r="AP37" i="1"/>
  <c r="AP38" i="1"/>
  <c r="AP39" i="1"/>
  <c r="AP40" i="1"/>
  <c r="AP28" i="1"/>
  <c r="AP29" i="1"/>
  <c r="AP26" i="1"/>
  <c r="AP25" i="1"/>
  <c r="AP24" i="1"/>
  <c r="AP23" i="1"/>
  <c r="AP22" i="1"/>
  <c r="AP21" i="1"/>
  <c r="AP20" i="1"/>
  <c r="AP19" i="1"/>
  <c r="AP18" i="1"/>
  <c r="AP17" i="1"/>
  <c r="AP16" i="1"/>
  <c r="AP15" i="1"/>
  <c r="P28" i="1"/>
  <c r="P29" i="1"/>
  <c r="P32" i="1"/>
  <c r="P33" i="1"/>
  <c r="AQ21" i="1"/>
  <c r="P26" i="1"/>
  <c r="AQ37" i="1" l="1"/>
  <c r="AQ28" i="1"/>
  <c r="AQ26" i="1"/>
  <c r="AQ22" i="1"/>
  <c r="AQ15" i="1"/>
  <c r="E42" i="1"/>
  <c r="AQ20" i="1"/>
  <c r="AQ24" i="1"/>
  <c r="AQ39" i="1"/>
  <c r="AQ31" i="1"/>
  <c r="X31" i="1"/>
  <c r="X41" i="1" s="1"/>
  <c r="AQ25" i="1"/>
  <c r="AQ32" i="1"/>
  <c r="AQ29" i="1"/>
  <c r="AQ16" i="1"/>
  <c r="AQ17" i="1"/>
  <c r="AQ38" i="1"/>
  <c r="AQ18" i="1"/>
  <c r="AQ33" i="1"/>
  <c r="AQ34" i="1"/>
  <c r="AR34" i="1"/>
  <c r="AR41" i="1" s="1"/>
</calcChain>
</file>

<file path=xl/sharedStrings.xml><?xml version="1.0" encoding="utf-8"?>
<sst xmlns="http://schemas.openxmlformats.org/spreadsheetml/2006/main" count="492" uniqueCount="233">
  <si>
    <t>SECRETARIA DISTRITAL DE GOBIERNO</t>
  </si>
  <si>
    <t>CONTROL DE CAMBIOS</t>
  </si>
  <si>
    <t>VERSIÓN</t>
  </si>
  <si>
    <t>FECHA</t>
  </si>
  <si>
    <t>DESCRIPCIÓN DE LA MODIFICACIÓN</t>
  </si>
  <si>
    <t>PROCESOS ASOCIADOS</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</si>
  <si>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</si>
  <si>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</si>
  <si>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</si>
  <si>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</si>
  <si>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</si>
  <si>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</si>
  <si>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</si>
  <si>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</si>
  <si>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</si>
  <si>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</si>
  <si>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</si>
  <si>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ANÁLISIS DE RESULTADO</t>
  </si>
  <si>
    <t>N° OE</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</si>
  <si>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</si>
  <si>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</si>
  <si>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</si>
  <si>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</si>
  <si>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</si>
  <si>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</si>
  <si>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</si>
  <si>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</si>
  <si>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</si>
  <si>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</si>
  <si>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</si>
  <si>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</si>
  <si>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</si>
  <si>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</si>
  <si>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</si>
  <si>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</si>
  <si>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</si>
  <si>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</si>
  <si>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</si>
  <si>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</si>
  <si>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</si>
  <si>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</si>
  <si>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TOTAL PLAN DE GESTIÓN</t>
  </si>
  <si>
    <t>Subtotal metas transversales</t>
  </si>
  <si>
    <t>INDICADOR</t>
  </si>
  <si>
    <t>Ejecutar el 100% del plan de acción que se formule para la implementación de los presupuestos participativos.</t>
  </si>
  <si>
    <t>Girar mínimo el 25% del presupuesto de inversión directa comprometido en la vigencia 2020</t>
  </si>
  <si>
    <t>Ejecutar el 100% del plan de sostenibilidad contable, que se formule para la vigencia en concordancia con las condiciones contables de la alcaldía local.</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</si>
  <si>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</si>
  <si>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</si>
  <si>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</si>
  <si>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</si>
  <si>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</si>
  <si>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</si>
  <si>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CONSTANTE</t>
  </si>
  <si>
    <t>Porcentaje de buenas prácticas ambientales implementadas</t>
  </si>
  <si>
    <t>EFICACIA</t>
  </si>
  <si>
    <t>Herramienta Oficina Asesora de Planeación</t>
  </si>
  <si>
    <t>Planeación Institucional</t>
  </si>
  <si>
    <t>Listas de chequeo al cumplimiento de criterios ambientales remitidos por la OAP</t>
  </si>
  <si>
    <t>Nivel de participación en actividades de gestión documental</t>
  </si>
  <si>
    <t>Participación en actividades</t>
  </si>
  <si>
    <t>Evidencias de reunión por proceso o localidad</t>
  </si>
  <si>
    <t>Caracterización de levantada</t>
  </si>
  <si>
    <t>#de caracterizaciones levantada</t>
  </si>
  <si>
    <t>SUMA</t>
  </si>
  <si>
    <t>Caracterizaciones</t>
  </si>
  <si>
    <t>Publicación intranet institucional</t>
  </si>
  <si>
    <t>Revisión publicación intranet</t>
  </si>
  <si>
    <t>Registro de buena práctica/idea innovadora</t>
  </si>
  <si>
    <t>buenas prácticas registradas</t>
  </si>
  <si>
    <t>Practicas registradas</t>
  </si>
  <si>
    <t>Base de datos Ágora</t>
  </si>
  <si>
    <t>Reportes ÁGORA</t>
  </si>
  <si>
    <t>Mantener el 100% de las acciones de mejora asignadas al proceso/Alcaldía con relación a planes de mejoramiento interno documentadas y vigentes</t>
  </si>
  <si>
    <t>Acciones correctivas documentadas y vigentes</t>
  </si>
  <si>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</si>
  <si>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Planes de mejora</t>
  </si>
  <si>
    <t>MIMEC - SIG</t>
  </si>
  <si>
    <t>Reportes MIMEC - SIG remitidos por la OAP</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</si>
  <si>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</si>
  <si>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</si>
  <si>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</si>
  <si>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</si>
  <si>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</si>
  <si>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</si>
  <si>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</si>
  <si>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t>Subtotal metas alcaldías locales</t>
  </si>
  <si>
    <t>Gestión Pública Territorial Local</t>
  </si>
  <si>
    <t>Servicio de Atención a la Ciudadanía Alcaldías Locales</t>
  </si>
  <si>
    <t>Inspección Vigilancia y Control</t>
  </si>
  <si>
    <t>GESTIÓN</t>
  </si>
  <si>
    <t>RETADORA (MEJORA)</t>
  </si>
  <si>
    <t xml:space="preserve">Porcentaje de cumplimiento del Plan de Acción para la implementación de los presupuestos participativos </t>
  </si>
  <si>
    <t xml:space="preserve">Porcentaje de cumplimiento físico acumulado del Plan de Desarrollo Local </t>
  </si>
  <si>
    <t>Porcentaje de compromiso del presupuesto de inversión directa de la vigencia 2020</t>
  </si>
  <si>
    <t>(Valor de RP de inversión directa de la vigencia  / Valor total del presupuesto de inversión directa de la Vigencia)*100</t>
  </si>
  <si>
    <t>Porcentaje de Giros de la Vigencia 2019</t>
  </si>
  <si>
    <t>(Valor de los giros de inversión directa de la vigencia  / Valor total del presupuesto de inversión directa de la vigencia)*100</t>
  </si>
  <si>
    <t>Porcentaje de Giros de Obligaciones por Pagar 2019 y anteriores</t>
  </si>
  <si>
    <t>(Valor de los giros de obligaciones por pagar de la vigencia 2019  / Valor total de las obligaciones por pagar de la vigencia 2019)*100</t>
  </si>
  <si>
    <t xml:space="preserve">Porcentaje de Giros de Obligaciones por Pagar </t>
  </si>
  <si>
    <t>(Valor de los giros de obligaciones por pagar de la vigencia 2018 y anteriores  / Valor total de las obligaciones por pagar de la vigencia 2018 y anteriores)*100</t>
  </si>
  <si>
    <t>Porcentaje de avance acumulado en el cumplimiento del Plan de Sostenibilidad contable programado</t>
  </si>
  <si>
    <t>Respuesta a los requerimiento de los ciudadanos</t>
  </si>
  <si>
    <t>(No de respuestas efectuadas / No requerimientos instaurados antes del 31 de diciembre 2019)*100</t>
  </si>
  <si>
    <t>Acciones de control para el cumplimiento de fallos judiciales - cerros de oriente</t>
  </si>
  <si>
    <t>(No de expedientes con impulso procesal durante el trimestre  / expedientes procesales allegados a 31 de diciembre de 2019)x 100</t>
  </si>
  <si>
    <t>(No de fallos realizados  durante el trimestre/ expedientes procesales allegados a 31 de diciembre de 2019)*100</t>
  </si>
  <si>
    <t>Asegurar el acceso de la ciudadanía a la información y oferta institucional</t>
  </si>
  <si>
    <t>Integrar las herramientas de planeación, gestión y control, con enfoque de innovación, mejoramiento continuo, responsabilidad social, desarrollo integral del talento humano, articulación sectorial y transparencia.</t>
  </si>
  <si>
    <t>Fortalecer la capacidad institucional y para el ejercicio de la función policiva por parte de las autoridades locales a cargo de la Secretaría Distrital de Gobierno</t>
  </si>
  <si>
    <t>CRECIENTE</t>
  </si>
  <si>
    <t>Participantes en encuentros ciudadanos</t>
  </si>
  <si>
    <t>Porcentaje</t>
  </si>
  <si>
    <t>Reporte MUSI</t>
  </si>
  <si>
    <t>compromisos 2020</t>
  </si>
  <si>
    <t>giros 2020</t>
  </si>
  <si>
    <t>Reporte PREDIS</t>
  </si>
  <si>
    <t>giros obligaciones por pagar 2019</t>
  </si>
  <si>
    <t>giros obligaciones por pagar 2018 y  anteriores</t>
  </si>
  <si>
    <t xml:space="preserve">acciones de control u operativos </t>
  </si>
  <si>
    <t>Porcentaje de avance acumulado en el cumplimiento físico del Plan de Desarrollo Local reportado en la MUSI.</t>
  </si>
  <si>
    <t>impulsos procesales</t>
  </si>
  <si>
    <t xml:space="preserve">Fallos de fondo </t>
  </si>
  <si>
    <t>Reportes de participantes</t>
  </si>
  <si>
    <t>Reporte enviado a la Subsecretaria de Gestión Local</t>
  </si>
  <si>
    <t>Reporte a la Dirección de Gestión para el desarrollo local</t>
  </si>
  <si>
    <t>Reporte Contador Alcaldía Local</t>
  </si>
  <si>
    <t xml:space="preserve">Reporte Aplicativo CRONOS </t>
  </si>
  <si>
    <t>Aplicativo Relacionado</t>
  </si>
  <si>
    <t>Grupo Planeación - Alcaldía Local</t>
  </si>
  <si>
    <t>Todos los grupos de la Alcaldía Local
Reporte: Grupo de SAC</t>
  </si>
  <si>
    <t>Grupo de Gestión Policivo - Alcaldía local</t>
  </si>
  <si>
    <t>VIGENCIA DE LA PLANEACIÓN 2020</t>
  </si>
  <si>
    <t xml:space="preserve">Gestión Corporativa Institucional </t>
  </si>
  <si>
    <t>Gestión Pública Territorial Local
Gestión Corporativa Institucional
Servicio de Atención a la Ciudadanía Alcaldías Locales
Inspección Vigilancia y Control</t>
  </si>
  <si>
    <t>N/D</t>
  </si>
  <si>
    <t>SI</t>
  </si>
  <si>
    <t>Contador- Alcaldía Local</t>
  </si>
  <si>
    <t>Dar respuesta al 100% de los requerimientos ciudadanos asignados a la alcaldía local con corte a 31 de diciembre de 2019, según la información de seguimiento presentada por el proceso de servicio a la ciudadanía</t>
  </si>
  <si>
    <t>requerimientos ciudadanos 2019 y anteriores</t>
  </si>
  <si>
    <t>Reporte a la Dirección de Gestión Policiva</t>
  </si>
  <si>
    <t>No acciones de control para dar cumplimiento de fallos judiciales - cerros de oriente - rio Bogotá</t>
  </si>
  <si>
    <t>Fallar de fondo el 20 %  de los expedientes de policía a cargo de las inspecciones de policía con corte a 31-12-2019</t>
  </si>
  <si>
    <t xml:space="preserve">Participar en el 100% de las actividades que sean convocadas por la Dirección Administrativa - Grupo gestión documental con el fin de que se apliquen correctamente los lineamiento de gestión documental en el proceso  o alcaldía local </t>
  </si>
  <si>
    <t>(# participaciones en actividades de gestión documental/ # de actividades de gestión documental programadas)*100</t>
  </si>
  <si>
    <t>Archivo de gestión Dirección administrativa- Grupo gestión documental</t>
  </si>
  <si>
    <t>Dirección administrativa- Grupo gestión documental</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</si>
  <si>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</si>
  <si>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Registrar una (1) buena práctica/idea innovadora de acuerdo con la metodología dada por la OAP con  fin de validar su potencialidad de implementación en los demás procesos de la entidad</t>
  </si>
  <si>
    <t>Primera versión del plan de gestión de la alcaldía local para la vigencia 2020</t>
  </si>
  <si>
    <t>Participantes en audiencia de rendición de cuentas</t>
  </si>
  <si>
    <t>FDL - Alcaldía Local</t>
  </si>
  <si>
    <t>Girar mínimo el 60% del presupuesto comprometido constituido como obligaciones por pagar de la vigencia 2019 (inversión).</t>
  </si>
  <si>
    <t>(número de actividades ejecutadas del plan de acción durante el periodo / número de acciones programadas)*100%</t>
  </si>
  <si>
    <t>Actividades ejecutadas</t>
  </si>
  <si>
    <t>Comprometer mínimo el 20% a 30 de junio y el 92% a 31 de diciembre de 2020 del presupuesto de inversión directa disponible a la vigencia para el FDL</t>
  </si>
  <si>
    <t>Ejecutar el 100%  de las actividades establecidas para las alcaldías locales, en materia de SIPSE local.</t>
  </si>
  <si>
    <t xml:space="preserve">Porcentaje de expedientes de policía con impulso procesal </t>
  </si>
  <si>
    <t>Porcentaje de expedientes de policía con fallo de fondo</t>
  </si>
  <si>
    <t>Porcentaje de ejecución del SIPSE local</t>
  </si>
  <si>
    <t>31 de enero de 2020</t>
  </si>
  <si>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</si>
  <si>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</si>
  <si>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Acciones de control a las actuaciones de IVC control en materia de  integridad del espacio publico.</t>
  </si>
  <si>
    <t>No acciones realizadas de control en materia de  integridad del espacio publico.</t>
  </si>
  <si>
    <t>Acciones de control  en materia de obras y urbanismo</t>
  </si>
  <si>
    <t>No acciones realizadas de control  en materia de obras y urbanismo</t>
  </si>
  <si>
    <t>Lograr el 90% de cumplimiento físico acumulado del plan de desarrollo local.</t>
  </si>
  <si>
    <t>18,68% a Jun
91,94% a Dic</t>
  </si>
  <si>
    <r>
      <t>Realizar 1</t>
    </r>
    <r>
      <rPr>
        <b/>
        <sz val="12"/>
        <rFont val="Garamond"/>
        <family val="1"/>
      </rPr>
      <t>2</t>
    </r>
    <r>
      <rPr>
        <sz val="12"/>
        <rFont val="Garamond"/>
        <family val="1"/>
      </rPr>
      <t xml:space="preserve"> acciones de control u operativos para dar cumplimiento a los fallos de cerros orientales</t>
    </r>
  </si>
  <si>
    <t>ALCALDÍA LOCAL DE USME</t>
  </si>
  <si>
    <t>Se separan las metas realcionadas con operativos del proceso de IVC y se realizan ajustes de redacción en los indicadores, se actualizan las metas transversales y se complementan las líneas base.</t>
  </si>
  <si>
    <t>Profesional 222-24 del área administrativa - Alcaldía Local</t>
  </si>
  <si>
    <t>I TRIMESTRE</t>
  </si>
  <si>
    <t>IITRIMESTRE</t>
  </si>
  <si>
    <t>III TRIMESTRE</t>
  </si>
  <si>
    <t>IV TRIMESTRE</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</si>
  <si>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</si>
  <si>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</si>
  <si>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</si>
  <si>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t>Consulta en carpeta Plan Accion Presupuestos Participativos vigencia 2020</t>
  </si>
  <si>
    <t>Consulta en la carpeta de rendición de cuentas vigencia 2019 ó entregables del contrato vigencia 2020</t>
  </si>
  <si>
    <t>Consulta en la carpeta de encuentros ciudadanos Vigencia  2020 o entregables del contrato vigencia 2020</t>
  </si>
  <si>
    <t>Reporte SIPSE LOCAL</t>
  </si>
  <si>
    <t>Plan de Acción de Sostenibilidad Contable y Carpeta soportes vigencia 2020</t>
  </si>
  <si>
    <t>Reporte de los Inspectores de Policía de Usme. Base de datos de las Inspecciones y Expedientes Fisicos</t>
  </si>
  <si>
    <t>Reporte del Área de Gestión Policiva Jurídica Local de Usme. Base de datos de las  Actuaciones Administrativas activas a corte de 31 de diciembre de 2019 Expedientes Fisicos</t>
  </si>
  <si>
    <r>
      <t xml:space="preserve">Realizar </t>
    </r>
    <r>
      <rPr>
        <b/>
        <sz val="12"/>
        <rFont val="Garamond"/>
        <family val="1"/>
      </rPr>
      <t>60</t>
    </r>
    <r>
      <rPr>
        <sz val="12"/>
        <rFont val="Garamond"/>
        <family val="1"/>
      </rPr>
      <t xml:space="preserve"> acciones de control u operativos en materia de  actividad económica (en el mes de diciembre se deben realizar los operativos pólvora y artículos pirotécnicos)</t>
    </r>
  </si>
  <si>
    <r>
      <t xml:space="preserve">Realizar </t>
    </r>
    <r>
      <rPr>
        <b/>
        <sz val="12"/>
        <rFont val="Garamond"/>
        <family val="1"/>
      </rPr>
      <t>60</t>
    </r>
    <r>
      <rPr>
        <sz val="12"/>
        <rFont val="Garamond"/>
        <family val="1"/>
      </rPr>
      <t xml:space="preserve"> acciones de control u operativos en materia de  integridad del espacio publico.</t>
    </r>
  </si>
  <si>
    <r>
      <t xml:space="preserve">Realizar </t>
    </r>
    <r>
      <rPr>
        <b/>
        <sz val="12"/>
        <rFont val="Garamond"/>
        <family val="1"/>
      </rPr>
      <t>28</t>
    </r>
    <r>
      <rPr>
        <sz val="12"/>
        <rFont val="Garamond"/>
        <family val="1"/>
      </rPr>
      <t xml:space="preserve"> acciones de control u operativos en materia de obras y urbanismo</t>
    </r>
  </si>
  <si>
    <t>Terminar (archivar), 122 actuaciones administrativas activas</t>
  </si>
  <si>
    <t>Actuaciones administrativas terminadas (archivadas)</t>
  </si>
  <si>
    <t>No actuaciones administrativas terminadas (archivadas) durante el trimestre</t>
  </si>
  <si>
    <t>Actuaciones administrativas terminadas (Archivadas)</t>
  </si>
  <si>
    <t>Actuaciones administrativas terminadas hasta la primera instancia</t>
  </si>
  <si>
    <t>No de actuaciones administrativas terminadas  hasta la primera instancia</t>
  </si>
  <si>
    <r>
      <t xml:space="preserve">Jorge Eliecer Peña Pinilla
Alcalde Local de Usme
</t>
    </r>
    <r>
      <rPr>
        <b/>
        <sz val="16"/>
        <color theme="1"/>
        <rFont val="Garamond"/>
        <family val="1"/>
      </rPr>
      <t>Aprobado mediante caso HOLA N° 91012</t>
    </r>
  </si>
  <si>
    <r>
      <t>Girar mínimo el </t>
    </r>
    <r>
      <rPr>
        <b/>
        <sz val="12"/>
        <rFont val="Garamond"/>
        <family val="1"/>
      </rPr>
      <t>60%</t>
    </r>
    <r>
      <rPr>
        <sz val="12"/>
        <rFont val="Garamond"/>
        <family val="1"/>
      </rPr>
      <t> del presupuesto comprometido constituido como obligaciones por pagar de la vigencia 2018 y anteriores (inversión).</t>
    </r>
  </si>
  <si>
    <t>12 de febrero de 2020</t>
  </si>
  <si>
    <t>Reporte PREDIS  Reporte MUSI Informe Avance PDL Emitido por SDP</t>
  </si>
  <si>
    <t>El Fondo de Desarrollo Local de Usme durante el primer trimestre de 2020 giró el 2,07% teniendo en cuenta que, el Valor de los giros de inversión directa de la vigencia 2020 corresponde a la suma de $1.323.358.573 y el Valor total del presupuesto de inversión directa de la vigencia 2020 es de $63.857.044.000. Por lo tanto, se ha cumplido al 100% ésta meta.</t>
  </si>
  <si>
    <t xml:space="preserve">SDQS Aplicativo Gestión Documental Orfeo Reporte Grupo SAC Reporte Aplicativo CRONOS </t>
  </si>
  <si>
    <t>Carpeta de Operativos y/o Acciones de IVC A.L. Usme vigencia 2020 y reporte de la DGP de la SDG</t>
  </si>
  <si>
    <t>La Alcaldía Local de Usme realizó 26 Operativos y/o Acciones de IVC en materia de Espacio Público durante el primer trimestre de 2020. Por lo tanto, se cumplió la meta superando el 100% .</t>
  </si>
  <si>
    <t>La Alcaldía Local de Usme realizó 15 Operativos y/o Acciones de IVC en materia de Actividad Económica durante el primer trimestre de 2020. Por lo tanto, se cumplió la meta al 100% .</t>
  </si>
  <si>
    <t>La Alcaldía Local de Usme realizó 3 Acciones de control para dar cumplimiento de fallos judiciales - cerros de oriente, durante el primer trimestre de 2020. Por lo tanto, se cumplió la meta al 100% .</t>
  </si>
  <si>
    <t>La Alcaldía Local de Usme realizó 7 Operativos y/o Acciones de IVC en materia de Obras y Urbanismo durante el primer trimestre de 2020. Por lo tanto, se cumplió la meta al 100% .</t>
  </si>
  <si>
    <t>El Fondo de Desarrollo Local de Usme durante el primer trimestre de 2020 giró el 16,27% teniendo en cuenta que, el Valor de los giros de obligaciones por pagar de la vigencia 2018 y años anteriores corresponde a $4.421.955.523 y el Valor total de las obligaciones por pagar de la vigencia 2019 es de $27.166.038.970. Por lo tanto, se cumplió la meta superando el 100% de su cumplimiento.</t>
  </si>
  <si>
    <t>META NO PROGRAMADA</t>
  </si>
  <si>
    <t>META REPROGRAMADA</t>
  </si>
  <si>
    <t>Reporte SAC</t>
  </si>
  <si>
    <t>Durante el primer trimestre de la vigencia 2020, la Alcaldía Local dio respuesta a 141 requerimientos ciudadanos del año 2019, los cuales representan un nivel de avance del 100%</t>
  </si>
  <si>
    <t xml:space="preserve">La Alcaldía Local  terminó en el trimestre 13 actuaciones administrativas activas. Por el momento, por parte de la Alcaldía Lcoal de Usme, por el momento se reporta sólo las actuaciones administrativas en materia de Actividad Económica y Espacio Público que se archivaron 7 así 8 1. No. 2013050880100006 E.C  2.  No. 442 de 2009 E.C                3. 488-10 EP                                   4. 2015050880100014 EC                      5. 2013050880100011E.C                      6. 201505088100007 E.C           7. 2016553880100036 E.C..)
Y con respecto al reporte de las actuaciones administrativas en materia de Obras y Urbanismo del Área de Gestión Policiva Jurídica Local, no se cuenta con la información toda vez que las personas que reportan información sobre este tema están en días de descanso compensatorio por tal razón no se puede emitir la información total de los avances realizados durante el primer trimestre de 2020 en ésta meta. </t>
  </si>
  <si>
    <t xml:space="preserve">La Alcaldía Local terminó en primera instancia 12 actuaciones administrativas.. Por el momento, por parte de la Alcaldía Lcoal de Usme se reporta sólo las actuaciones administrativas en materia de Actividad Económica y Espacio Público que se archivaron 7 así: 1. No. 2013050880100006 E.C  2.  No. 442 de 2009 E.C                3. 488-10 EP                                   4. 2015050880100014 EC                      5. 2013050880100011E.C                      6. 201505088100007 E.C           7. 2016553880100036 E.C
Y con respecto al reporte de las actuaciones administrativas en materia de Obras y Urbanismo del Área de Gestión Policiva Jurídica Local, no se cuenta con la información toda vez que las personas que reportan información sobre este tema están en días de descanso compensatorio por tal razón no se puede emitir la información total de los avances realizados durante el primer trimestre de 2020 en ésta meta. </t>
  </si>
  <si>
    <t xml:space="preserve">La Alcaldía Local  mantuvo al 100% las acciones correctivas, documentadas y vigentes en el trimestre.
</t>
  </si>
  <si>
    <t>El Fondo de Desarrollo Local de Usme durante el primer trimestre de 2020 Giro el 4,60%, de las Obligaciones por Pagar en Inversión de 2019. Teniendo en cuenta que, el valor del giro realizado fue de $2.274.443.192 y el Valor Total de las Obligaciones por Pagar de Inversión de la Vigencia 2019 es de $49.398.496.168. Alcanzando un cumplimiento del 92,08% de la meta.</t>
  </si>
  <si>
    <t>La Alcaldía Local falló de fondo el  2,34% de los expedientes de policía a cargo de las inspecciones de policía con corte a 31-12-2019 programados para el trimestre.</t>
  </si>
  <si>
    <t>Reporte DGP</t>
  </si>
  <si>
    <t>23 de abril de 2020</t>
  </si>
  <si>
    <r>
      <t xml:space="preserve">Para el primer trimestre de la vigencia 2020, el plan de gestión de la alcaldía local alcanzó un nivel de desempeño del </t>
    </r>
    <r>
      <rPr>
        <b/>
        <sz val="11"/>
        <color theme="1"/>
        <rFont val="Garamond"/>
        <family val="1"/>
      </rPr>
      <t>84%</t>
    </r>
    <r>
      <rPr>
        <sz val="11"/>
        <color theme="1"/>
        <rFont val="Garamond"/>
        <family val="1"/>
      </rPr>
      <t xml:space="preserve">. 
Durante el periodo, el plan de gestión tuvo las modificaciones que se detallan a continuación:
i) Teniendo en cuenta la solicitud realizada por la Dirección para la Gestión del Desarrollo Local –DGDL en el marco de las acciones que ha tomado el distrito para atender el aislamiento preventivo por la emergencia causada por el COVID- 19 se eliminó la meta “Adelantar el 100% de los procesos contractuales de malla vial y parques de la vigencia 2020, utilizando los pliegos tipo” programada para la vigencia.
ii) Conforme a la Solicitud de la Dirección para la Gestión Policiva-DGP se reprograma la meta “Impulsar procesalmente (avocar, rechazar, enviar al competente, fallar), el 20% de los expedientes de policía a cargo de las inspecciones de policía, con corte a 31 de diciembre de 2019” para segundo, tercer y cuarto trimestre de la vigencia.
iii) En atención a las solicitudes realizadas por los alcaldes locales y promotores de mejora se reprogramaron las metas a) Ejecutar el 100% del plan de sostenibilidad contable, que se formule para la vigencia en concordancia con las condiciones contables de la alcaldía local y b) Mantener el 100% de la información de las páginas Web actualizada de acuerdo a lo establecido en la ley 1712 de 2014 para segundo, tercer y cuarto trimestre de la vigencia 2020.
</t>
    </r>
  </si>
  <si>
    <t>08 de junio de 2020</t>
  </si>
  <si>
    <t>Terminar 244 actuaciones administrativas hasta la primera instancia</t>
  </si>
  <si>
    <t>Impulsar procesalmente (avocar, rechazar, enviar al competente), el 40% de los expedientes de policía a cargo de las inspecciones de policía, con corte a 31 de diciembre de 2019</t>
  </si>
  <si>
    <t xml:space="preserve">De conformidad con la solicitud realizada por la Dirección para la Gestión Policiva y la Oficina Asesora  de planeación :
PROCESO  IVC - se modifican magnitudes y programaciones de las metas:
i) Impulsar procesalmente (avocar, rechazar, enviar al competente), el 40% de los expedientes de policía a cargo de las inspecciones de policía, con corte a 31 de diciembre de 2019 
ii) Terminar 244   actuaciones administrativas en primera instancia 
TRANSVERSAL  - Se modifica la programación de la meta: 
i)Realizar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 </t>
  </si>
  <si>
    <t>25 de junio de 2020</t>
  </si>
  <si>
    <t>En atención a la solicitud remitida por la Subsecretaría de Gestión Local - SGL se modifican las dos metas de participación (Encuentros Ciudadanos y Audiencia Pública de Rendición de Cuentas) incorporadas en el plan de gestión.</t>
  </si>
  <si>
    <t>Establecer una (1) línea base de la participación (presencial y virtual) en los encuentros ciudadanos realizados durante el 2020 en la localidad”</t>
  </si>
  <si>
    <t>Línea base construida</t>
  </si>
  <si>
    <t>Pico de asistencia: Las personas que ingresaron a los Encuentros Ciudadanos a través de Facebook Live o la plataforma establecida según la metodología del Consejo de Planeación Local
Encuentros Ciudadanos presenciales: número de asistentes a los Encuentros Ciudadanos, registrados en las planillas de asistencia</t>
  </si>
  <si>
    <t>N/A</t>
  </si>
  <si>
    <t>Establecer una (1) línea base de la participación (presencial y virtual) en la rendicion de cuentas realizados durante el 2020 en la localidad</t>
  </si>
  <si>
    <t>Pico de asistencia: Las personas que ingresaron a la rendición de cuentas a través de Facebook Live o la plataforma establecida según la metodología del Consejo de Planeación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</si>
</sst>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_-;\-* #,##0.00\ _€_-;_-* &quot;-&quot;??\ _€_-;_-@_-"/>
    <numFmt numFmtId="165" formatCode="* #,##0.00&quot;    &quot;;\-* #,##0.00&quot;    &quot;;* \-#&quot;    &quot;;@\ "/>
    <numFmt numFmtId="166" formatCode="_-* #,##0.0_-;\-* #,##0.0_-;_-* &quot;-&quot;_-;_-@_-"/>
    <numFmt numFmtId="167" formatCode="0.0%"/>
  </numFmts>
  <fonts count="24" x14ac:knownFonts="1">
    <font>
      <sz val="11"/>
      <color theme="1"/>
      <name val="Calibri"/>
      <family val="2"/>
      <scheme val="minor"/>
    </font>
    <font>
      <sz val="11"/>
      <color theme="1"/>
      <name val="Calibri"/>
      <family val="2"/>
      <scheme val="minor"/>
    </font>
    <font>
      <sz val="10"/>
      <name val="Arial"/>
      <family val="2"/>
    </font>
    <font>
      <sz val="12"/>
      <color theme="1"/>
      <name val="Garamond"/>
      <family val="1"/>
    </font>
    <font>
      <sz val="12"/>
      <color rgb="FF000000"/>
      <name val="Garamond"/>
      <family val="1"/>
    </font>
    <font>
      <sz val="12"/>
      <color rgb="FF0070C0"/>
      <name val="Garamond"/>
      <family val="1"/>
    </font>
    <font>
      <sz val="11"/>
      <color theme="1"/>
      <name val="Garamond"/>
      <family val="1"/>
    </font>
    <font>
      <b/>
      <sz val="12"/>
      <color indexed="30"/>
      <name val="Garamond"/>
      <family val="1"/>
    </font>
    <font>
      <sz val="12"/>
      <color indexed="30"/>
      <name val="Garamond"/>
      <family val="1"/>
    </font>
    <font>
      <sz val="12"/>
      <name val="Garamond"/>
      <family val="1"/>
    </font>
    <font>
      <b/>
      <sz val="10"/>
      <color theme="1"/>
      <name val="Garamond"/>
      <family val="1"/>
    </font>
    <font>
      <b/>
      <sz val="12"/>
      <color rgb="FF0070C0"/>
      <name val="Garamond"/>
      <family val="1"/>
    </font>
    <font>
      <b/>
      <sz val="11"/>
      <color theme="1"/>
      <name val="Garamond"/>
      <family val="1"/>
    </font>
    <font>
      <b/>
      <sz val="12"/>
      <color theme="1"/>
      <name val="Garamond"/>
      <family val="1"/>
    </font>
    <font>
      <b/>
      <sz val="10"/>
      <name val="Garamond"/>
      <family val="1"/>
    </font>
    <font>
      <sz val="11"/>
      <name val="Garamond"/>
      <family val="1"/>
    </font>
    <font>
      <b/>
      <sz val="12"/>
      <name val="Garamond"/>
      <family val="1"/>
    </font>
    <font>
      <b/>
      <sz val="20"/>
      <color theme="1"/>
      <name val="Garamond"/>
      <family val="1"/>
    </font>
    <font>
      <sz val="16"/>
      <color theme="1"/>
      <name val="Garamond"/>
      <family val="1"/>
    </font>
    <font>
      <b/>
      <sz val="16"/>
      <color theme="1"/>
      <name val="Garamond"/>
      <family val="1"/>
    </font>
    <font>
      <sz val="11"/>
      <color rgb="FF0070C0"/>
      <name val="Garamond"/>
      <family val="1"/>
    </font>
    <font>
      <sz val="10"/>
      <color rgb="FF0070C0"/>
      <name val="Garamond"/>
      <family val="1"/>
    </font>
    <font>
      <b/>
      <sz val="11"/>
      <color rgb="FF0070C0"/>
      <name val="Garamond"/>
      <family val="1"/>
    </font>
    <font>
      <sz val="9"/>
      <color theme="1"/>
      <name val="Garamond"/>
      <family val="1"/>
    </font>
  </fonts>
  <fills count="14">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s>
  <borders count="41">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164" fontId="1" fillId="0" borderId="0" applyFont="0" applyFill="0" applyBorder="0" applyAlignment="0" applyProtection="0"/>
    <xf numFmtId="165" fontId="2" fillId="0" borderId="0" applyFill="0" applyBorder="0" applyAlignment="0" applyProtection="0"/>
    <xf numFmtId="0" fontId="2" fillId="0" borderId="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259">
    <xf numFmtId="0" fontId="0" fillId="0" borderId="0" xfId="0"/>
    <xf numFmtId="0" fontId="4" fillId="12" borderId="9" xfId="0" applyFont="1" applyFill="1" applyBorder="1" applyAlignment="1">
      <alignment horizontal="justify" vertical="center" wrapText="1"/>
    </xf>
    <xf numFmtId="0" fontId="3" fillId="0" borderId="9" xfId="0" applyFont="1" applyBorder="1" applyAlignment="1">
      <alignment vertical="center" wrapText="1"/>
    </xf>
    <xf numFmtId="0" fontId="5" fillId="0" borderId="25" xfId="0" applyFont="1" applyBorder="1" applyAlignment="1" applyProtection="1">
      <alignment horizontal="justify" vertical="center" wrapText="1"/>
      <protection locked="0"/>
    </xf>
    <xf numFmtId="0" fontId="5" fillId="0" borderId="9" xfId="0" applyFont="1" applyBorder="1" applyAlignment="1" applyProtection="1">
      <alignment horizontal="justify" vertical="center" wrapText="1"/>
      <protection locked="0"/>
    </xf>
    <xf numFmtId="0" fontId="5" fillId="0" borderId="9" xfId="0" applyFont="1" applyBorder="1" applyAlignment="1" applyProtection="1">
      <alignment horizontal="center" vertical="center" wrapText="1"/>
      <protection locked="0"/>
    </xf>
    <xf numFmtId="0" fontId="5" fillId="0" borderId="9" xfId="0" applyFont="1" applyBorder="1" applyAlignment="1">
      <alignment horizontal="justify" vertical="center" wrapText="1"/>
    </xf>
    <xf numFmtId="0" fontId="5" fillId="0" borderId="15" xfId="0" applyFont="1" applyBorder="1" applyAlignment="1" applyProtection="1">
      <alignment horizontal="justify" vertical="center" wrapText="1"/>
      <protection locked="0"/>
    </xf>
    <xf numFmtId="0" fontId="5" fillId="0" borderId="13" xfId="0" applyFont="1" applyBorder="1" applyAlignment="1" applyProtection="1">
      <alignment horizontal="justify" vertical="center" wrapText="1"/>
      <protection locked="0"/>
    </xf>
    <xf numFmtId="0" fontId="5" fillId="0" borderId="13" xfId="0" applyFont="1" applyBorder="1" applyAlignment="1">
      <alignment horizontal="justify" vertical="center" wrapText="1"/>
    </xf>
    <xf numFmtId="9" fontId="5" fillId="0" borderId="9" xfId="2" applyFont="1" applyBorder="1" applyAlignment="1">
      <alignment horizontal="center" vertical="center" wrapText="1"/>
    </xf>
    <xf numFmtId="0" fontId="3" fillId="0" borderId="9" xfId="0" applyFont="1" applyBorder="1" applyAlignment="1">
      <alignment horizontal="center" vertical="center" wrapText="1"/>
    </xf>
    <xf numFmtId="0" fontId="6" fillId="0" borderId="9" xfId="0" applyFont="1" applyBorder="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6" fillId="0" borderId="9" xfId="0" applyFont="1" applyBorder="1" applyAlignment="1">
      <alignment vertical="center"/>
    </xf>
    <xf numFmtId="0" fontId="6" fillId="11" borderId="9" xfId="0" applyFont="1" applyFill="1" applyBorder="1" applyAlignment="1">
      <alignment vertical="center"/>
    </xf>
    <xf numFmtId="9" fontId="12" fillId="8" borderId="9" xfId="0" applyNumberFormat="1" applyFont="1" applyFill="1" applyBorder="1" applyAlignment="1">
      <alignment vertical="center"/>
    </xf>
    <xf numFmtId="0" fontId="12" fillId="8" borderId="9" xfId="0" applyFont="1" applyFill="1" applyBorder="1" applyAlignment="1">
      <alignment vertical="center"/>
    </xf>
    <xf numFmtId="0" fontId="6" fillId="5" borderId="9" xfId="0" applyFont="1" applyFill="1" applyBorder="1" applyAlignment="1">
      <alignment vertical="center"/>
    </xf>
    <xf numFmtId="0" fontId="3" fillId="0" borderId="10" xfId="0" applyFont="1" applyBorder="1" applyAlignment="1">
      <alignment horizontal="center" vertical="center"/>
    </xf>
    <xf numFmtId="0" fontId="4" fillId="12" borderId="10" xfId="0" applyFont="1" applyFill="1" applyBorder="1" applyAlignment="1">
      <alignment horizontal="justify" vertical="center" wrapText="1"/>
    </xf>
    <xf numFmtId="9" fontId="12" fillId="11" borderId="9" xfId="2" applyFont="1" applyFill="1" applyBorder="1" applyAlignment="1">
      <alignment vertical="center"/>
    </xf>
    <xf numFmtId="0" fontId="3" fillId="5" borderId="9" xfId="0" applyFont="1" applyFill="1" applyBorder="1" applyAlignment="1">
      <alignment vertical="center" wrapText="1"/>
    </xf>
    <xf numFmtId="0" fontId="6" fillId="5" borderId="9" xfId="0" applyFont="1" applyFill="1" applyBorder="1" applyAlignment="1">
      <alignment vertical="center" wrapText="1"/>
    </xf>
    <xf numFmtId="0" fontId="6" fillId="5" borderId="12" xfId="0" applyFont="1" applyFill="1" applyBorder="1" applyAlignment="1">
      <alignment vertical="center"/>
    </xf>
    <xf numFmtId="0" fontId="6" fillId="5" borderId="12" xfId="0" applyFont="1" applyFill="1" applyBorder="1" applyAlignment="1">
      <alignment vertical="center" wrapText="1"/>
    </xf>
    <xf numFmtId="0" fontId="6" fillId="5" borderId="10" xfId="0" applyFont="1" applyFill="1" applyBorder="1" applyAlignment="1">
      <alignment vertical="center"/>
    </xf>
    <xf numFmtId="0" fontId="6" fillId="0" borderId="12" xfId="0" applyFont="1" applyBorder="1" applyAlignment="1">
      <alignment vertical="center" wrapText="1"/>
    </xf>
    <xf numFmtId="0" fontId="6" fillId="11" borderId="9" xfId="0" applyFont="1" applyFill="1" applyBorder="1" applyAlignment="1">
      <alignment vertical="center" wrapText="1"/>
    </xf>
    <xf numFmtId="0" fontId="6" fillId="9" borderId="9" xfId="0" applyFont="1" applyFill="1" applyBorder="1" applyAlignment="1">
      <alignment vertical="center" wrapText="1"/>
    </xf>
    <xf numFmtId="0" fontId="6" fillId="10" borderId="9" xfId="0" applyFont="1" applyFill="1" applyBorder="1" applyAlignment="1">
      <alignment vertical="center" wrapText="1"/>
    </xf>
    <xf numFmtId="0" fontId="6" fillId="7" borderId="9" xfId="0" applyFont="1" applyFill="1" applyBorder="1" applyAlignment="1">
      <alignment vertical="center" wrapText="1"/>
    </xf>
    <xf numFmtId="0" fontId="6" fillId="7" borderId="25" xfId="0" applyFont="1" applyFill="1" applyBorder="1" applyAlignment="1">
      <alignment vertical="center" wrapText="1"/>
    </xf>
    <xf numFmtId="0" fontId="6" fillId="7" borderId="26" xfId="0" applyFont="1" applyFill="1" applyBorder="1" applyAlignment="1">
      <alignment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11" borderId="25" xfId="0" applyFont="1" applyFill="1" applyBorder="1" applyAlignment="1">
      <alignment vertical="center" wrapText="1"/>
    </xf>
    <xf numFmtId="0" fontId="6" fillId="0" borderId="15" xfId="0" applyFont="1" applyBorder="1" applyAlignment="1">
      <alignment vertical="center" wrapText="1"/>
    </xf>
    <xf numFmtId="0" fontId="6" fillId="9" borderId="25" xfId="0" applyFont="1" applyFill="1" applyBorder="1" applyAlignment="1">
      <alignment vertical="center" wrapText="1"/>
    </xf>
    <xf numFmtId="0" fontId="6" fillId="9" borderId="26" xfId="0" applyFont="1" applyFill="1" applyBorder="1" applyAlignment="1">
      <alignment vertical="center" wrapText="1"/>
    </xf>
    <xf numFmtId="0" fontId="6" fillId="11" borderId="26" xfId="0" applyFont="1" applyFill="1" applyBorder="1" applyAlignment="1">
      <alignment vertical="center" wrapText="1"/>
    </xf>
    <xf numFmtId="0" fontId="6" fillId="10" borderId="25" xfId="0" applyFont="1" applyFill="1" applyBorder="1" applyAlignment="1">
      <alignment vertical="center" wrapText="1"/>
    </xf>
    <xf numFmtId="0" fontId="6" fillId="10" borderId="26" xfId="0" applyFont="1" applyFill="1" applyBorder="1" applyAlignment="1">
      <alignment vertical="center" wrapText="1"/>
    </xf>
    <xf numFmtId="0" fontId="11" fillId="8" borderId="12" xfId="0" applyFont="1" applyFill="1" applyBorder="1" applyAlignment="1" applyProtection="1">
      <alignment horizontal="justify" vertical="center" wrapText="1"/>
      <protection locked="0"/>
    </xf>
    <xf numFmtId="9" fontId="12" fillId="8" borderId="12" xfId="0" applyNumberFormat="1" applyFont="1" applyFill="1" applyBorder="1" applyAlignment="1">
      <alignment vertical="center"/>
    </xf>
    <xf numFmtId="0" fontId="6" fillId="11" borderId="26" xfId="0" applyFont="1" applyFill="1" applyBorder="1" applyAlignment="1">
      <alignment vertical="center"/>
    </xf>
    <xf numFmtId="0" fontId="4" fillId="12" borderId="25" xfId="0" applyFont="1" applyFill="1" applyBorder="1" applyAlignment="1">
      <alignment horizontal="justify" vertical="center" wrapText="1"/>
    </xf>
    <xf numFmtId="0" fontId="3" fillId="0" borderId="25" xfId="0" applyFont="1" applyBorder="1" applyAlignment="1">
      <alignment vertical="center" wrapText="1"/>
    </xf>
    <xf numFmtId="0" fontId="9" fillId="0" borderId="25" xfId="0" applyFont="1" applyBorder="1" applyAlignment="1">
      <alignment vertical="center" wrapText="1"/>
    </xf>
    <xf numFmtId="0" fontId="13" fillId="11" borderId="25" xfId="0" applyFont="1" applyFill="1" applyBorder="1" applyAlignment="1">
      <alignment vertical="center" wrapText="1"/>
    </xf>
    <xf numFmtId="0" fontId="5" fillId="0" borderId="25" xfId="0" applyFont="1" applyBorder="1" applyAlignment="1">
      <alignment horizontal="justify" vertical="center" wrapText="1"/>
    </xf>
    <xf numFmtId="0" fontId="5" fillId="0" borderId="15" xfId="0" applyFont="1" applyBorder="1" applyAlignment="1">
      <alignment horizontal="justify" vertical="center" wrapText="1"/>
    </xf>
    <xf numFmtId="9" fontId="5" fillId="0" borderId="13" xfId="2" applyFont="1" applyBorder="1" applyAlignment="1">
      <alignment horizontal="center" vertical="center" wrapText="1"/>
    </xf>
    <xf numFmtId="0" fontId="6" fillId="0" borderId="25" xfId="0" applyFont="1" applyBorder="1" applyAlignment="1">
      <alignment vertical="center"/>
    </xf>
    <xf numFmtId="0" fontId="3" fillId="0" borderId="26" xfId="0" applyFont="1" applyBorder="1" applyAlignment="1">
      <alignment vertical="center" wrapText="1"/>
    </xf>
    <xf numFmtId="0" fontId="6" fillId="8" borderId="22" xfId="0" applyFont="1" applyFill="1" applyBorder="1" applyAlignment="1">
      <alignment vertical="center"/>
    </xf>
    <xf numFmtId="0" fontId="6" fillId="8" borderId="0" xfId="0" applyFont="1" applyFill="1" applyBorder="1" applyAlignment="1">
      <alignment vertical="center"/>
    </xf>
    <xf numFmtId="0" fontId="6" fillId="11" borderId="8" xfId="0" applyFont="1" applyFill="1" applyBorder="1" applyAlignment="1">
      <alignment vertical="center"/>
    </xf>
    <xf numFmtId="0" fontId="6" fillId="0" borderId="22" xfId="0" applyFont="1" applyBorder="1" applyAlignment="1">
      <alignment vertical="center"/>
    </xf>
    <xf numFmtId="0" fontId="5" fillId="0" borderId="26" xfId="0" applyFont="1" applyBorder="1" applyAlignment="1" applyProtection="1">
      <alignment horizontal="justify" vertical="center" wrapText="1"/>
      <protection locked="0"/>
    </xf>
    <xf numFmtId="0" fontId="6" fillId="0" borderId="30" xfId="0" applyFont="1" applyBorder="1" applyAlignment="1">
      <alignment vertical="center"/>
    </xf>
    <xf numFmtId="0" fontId="5" fillId="0" borderId="27" xfId="0" applyFont="1" applyBorder="1" applyAlignment="1" applyProtection="1">
      <alignment horizontal="justify" vertical="center" wrapText="1"/>
      <protection locked="0"/>
    </xf>
    <xf numFmtId="0" fontId="6" fillId="11" borderId="25" xfId="0" applyFont="1" applyFill="1" applyBorder="1" applyAlignment="1">
      <alignment vertical="center"/>
    </xf>
    <xf numFmtId="0" fontId="5" fillId="0" borderId="26" xfId="0" applyFont="1" applyBorder="1" applyAlignment="1" applyProtection="1">
      <alignment horizontal="center" vertical="center" wrapText="1"/>
      <protection locked="0"/>
    </xf>
    <xf numFmtId="0" fontId="6" fillId="0" borderId="24" xfId="0" applyFont="1" applyBorder="1" applyAlignment="1">
      <alignment vertical="center"/>
    </xf>
    <xf numFmtId="0" fontId="3" fillId="0" borderId="33" xfId="0" applyFont="1" applyBorder="1" applyAlignment="1">
      <alignment vertical="center" wrapText="1"/>
    </xf>
    <xf numFmtId="0" fontId="10" fillId="11" borderId="15"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11" borderId="27" xfId="0" applyFont="1" applyFill="1" applyBorder="1" applyAlignment="1">
      <alignment horizontal="center" vertical="center" wrapText="1"/>
    </xf>
    <xf numFmtId="0" fontId="6" fillId="0" borderId="25" xfId="0" applyFont="1" applyFill="1" applyBorder="1" applyAlignment="1">
      <alignment vertical="center"/>
    </xf>
    <xf numFmtId="0" fontId="14" fillId="6" borderId="25"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6" fillId="0" borderId="0" xfId="0" applyFont="1" applyAlignment="1">
      <alignment horizontal="center" vertical="center"/>
    </xf>
    <xf numFmtId="0" fontId="6" fillId="11" borderId="9" xfId="0" applyFont="1" applyFill="1" applyBorder="1" applyAlignment="1">
      <alignment horizontal="center" vertical="center"/>
    </xf>
    <xf numFmtId="0" fontId="6" fillId="11" borderId="7" xfId="0" applyFont="1" applyFill="1" applyBorder="1" applyAlignment="1">
      <alignment horizontal="center" vertical="center"/>
    </xf>
    <xf numFmtId="0" fontId="6" fillId="11" borderId="10" xfId="0" applyFont="1" applyFill="1" applyBorder="1" applyAlignment="1">
      <alignment horizontal="center" vertical="center"/>
    </xf>
    <xf numFmtId="9" fontId="5" fillId="0" borderId="9" xfId="0" applyNumberFormat="1" applyFont="1" applyBorder="1" applyAlignment="1">
      <alignment horizontal="center" vertical="center" wrapText="1"/>
    </xf>
    <xf numFmtId="9" fontId="6" fillId="0" borderId="13" xfId="0" applyNumberFormat="1" applyFont="1" applyBorder="1" applyAlignment="1">
      <alignment horizontal="center" vertical="center"/>
    </xf>
    <xf numFmtId="0" fontId="9" fillId="12" borderId="25" xfId="0" applyFont="1" applyFill="1" applyBorder="1" applyAlignment="1">
      <alignment horizontal="justify" vertical="center" wrapText="1"/>
    </xf>
    <xf numFmtId="0" fontId="9" fillId="0" borderId="9" xfId="0" applyFont="1" applyBorder="1" applyAlignment="1">
      <alignment horizontal="center" vertical="center" wrapText="1"/>
    </xf>
    <xf numFmtId="0" fontId="9" fillId="0" borderId="9" xfId="0" applyFont="1" applyBorder="1" applyAlignment="1">
      <alignment vertical="center" wrapText="1"/>
    </xf>
    <xf numFmtId="10" fontId="6" fillId="11" borderId="9" xfId="0" applyNumberFormat="1" applyFont="1" applyFill="1" applyBorder="1" applyAlignment="1">
      <alignment horizontal="center" vertical="center"/>
    </xf>
    <xf numFmtId="0" fontId="6" fillId="11" borderId="9" xfId="0" applyFont="1" applyFill="1" applyBorder="1" applyAlignment="1">
      <alignment horizontal="center" vertical="center" wrapText="1"/>
    </xf>
    <xf numFmtId="0" fontId="9" fillId="0" borderId="32" xfId="0" applyFont="1" applyBorder="1" applyAlignment="1">
      <alignment vertical="center" wrapText="1"/>
    </xf>
    <xf numFmtId="9" fontId="5" fillId="0" borderId="9" xfId="0" applyNumberFormat="1" applyFont="1" applyBorder="1" applyAlignment="1" applyProtection="1">
      <alignment horizontal="right" vertical="center" wrapText="1"/>
      <protection locked="0"/>
    </xf>
    <xf numFmtId="9" fontId="5" fillId="0" borderId="26" xfId="0" applyNumberFormat="1" applyFont="1" applyBorder="1" applyAlignment="1" applyProtection="1">
      <alignment horizontal="right" vertical="center" wrapText="1"/>
      <protection locked="0"/>
    </xf>
    <xf numFmtId="9" fontId="5" fillId="0" borderId="9" xfId="2" applyFont="1" applyBorder="1" applyAlignment="1">
      <alignment horizontal="right" vertical="center" wrapText="1"/>
    </xf>
    <xf numFmtId="9" fontId="5" fillId="0" borderId="26" xfId="2" applyFont="1" applyBorder="1" applyAlignment="1">
      <alignment horizontal="right" vertical="center" wrapText="1"/>
    </xf>
    <xf numFmtId="9" fontId="5" fillId="0" borderId="13" xfId="2" applyFont="1" applyBorder="1" applyAlignment="1">
      <alignment horizontal="right" vertical="center" wrapText="1"/>
    </xf>
    <xf numFmtId="9" fontId="5" fillId="0" borderId="27" xfId="2" applyFont="1" applyBorder="1" applyAlignment="1">
      <alignment horizontal="right" vertical="center" wrapText="1"/>
    </xf>
    <xf numFmtId="10" fontId="15" fillId="11" borderId="9" xfId="0" applyNumberFormat="1" applyFont="1" applyFill="1" applyBorder="1" applyAlignment="1">
      <alignment horizontal="center" vertical="center"/>
    </xf>
    <xf numFmtId="0" fontId="6" fillId="0" borderId="9" xfId="0" applyFont="1" applyFill="1" applyBorder="1" applyAlignment="1">
      <alignment horizontal="center" vertical="center"/>
    </xf>
    <xf numFmtId="1" fontId="6" fillId="0" borderId="26" xfId="2" applyNumberFormat="1" applyFont="1" applyFill="1" applyBorder="1" applyAlignment="1">
      <alignment horizontal="center" vertical="center"/>
    </xf>
    <xf numFmtId="9" fontId="6" fillId="0" borderId="9" xfId="0" applyNumberFormat="1" applyFont="1" applyFill="1" applyBorder="1" applyAlignment="1">
      <alignment horizontal="center" vertical="center"/>
    </xf>
    <xf numFmtId="9" fontId="6" fillId="0" borderId="26" xfId="0" applyNumberFormat="1" applyFont="1" applyFill="1" applyBorder="1" applyAlignment="1">
      <alignment horizontal="center" vertical="center"/>
    </xf>
    <xf numFmtId="9" fontId="6" fillId="0" borderId="9" xfId="2" applyFont="1" applyFill="1" applyBorder="1" applyAlignment="1">
      <alignment horizontal="center" vertical="center"/>
    </xf>
    <xf numFmtId="9" fontId="15" fillId="0" borderId="9" xfId="0" applyNumberFormat="1" applyFont="1" applyFill="1" applyBorder="1" applyAlignment="1">
      <alignment horizontal="center" vertical="center"/>
    </xf>
    <xf numFmtId="0" fontId="6" fillId="0" borderId="2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0" xfId="0" applyFont="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9" fontId="6" fillId="0" borderId="25" xfId="2" applyFont="1" applyBorder="1" applyAlignment="1">
      <alignment horizontal="center" vertical="center" wrapText="1"/>
    </xf>
    <xf numFmtId="9" fontId="6" fillId="0" borderId="9" xfId="2" applyFont="1" applyBorder="1" applyAlignment="1">
      <alignment horizontal="center" vertical="center" wrapText="1"/>
    </xf>
    <xf numFmtId="10" fontId="6" fillId="0" borderId="9" xfId="2" applyNumberFormat="1" applyFont="1" applyBorder="1" applyAlignment="1">
      <alignment horizontal="center" vertical="center" wrapText="1"/>
    </xf>
    <xf numFmtId="0" fontId="6" fillId="11" borderId="26" xfId="0" applyFont="1" applyFill="1" applyBorder="1" applyAlignment="1">
      <alignment horizontal="center" vertical="center" wrapText="1"/>
    </xf>
    <xf numFmtId="0" fontId="12" fillId="0" borderId="0" xfId="0" applyFont="1" applyAlignment="1">
      <alignment horizontal="center" vertical="center" wrapText="1"/>
    </xf>
    <xf numFmtId="9" fontId="12" fillId="0" borderId="9" xfId="0" applyNumberFormat="1" applyFont="1" applyBorder="1" applyAlignment="1">
      <alignment horizontal="center" vertical="center" wrapText="1"/>
    </xf>
    <xf numFmtId="9" fontId="12" fillId="0" borderId="9" xfId="2" applyFont="1" applyBorder="1" applyAlignment="1">
      <alignment horizontal="center" vertical="center" wrapText="1"/>
    </xf>
    <xf numFmtId="0" fontId="12" fillId="11" borderId="9" xfId="0" applyFont="1" applyFill="1" applyBorder="1" applyAlignment="1">
      <alignment horizontal="center" vertical="center" wrapText="1"/>
    </xf>
    <xf numFmtId="0" fontId="6" fillId="0" borderId="9" xfId="0" applyFont="1" applyBorder="1" applyAlignment="1">
      <alignment horizontal="left" vertical="center" wrapText="1"/>
    </xf>
    <xf numFmtId="0" fontId="6" fillId="11" borderId="25" xfId="0" applyFont="1" applyFill="1" applyBorder="1" applyAlignment="1">
      <alignment horizontal="center" vertical="center" wrapText="1"/>
    </xf>
    <xf numFmtId="0" fontId="20" fillId="0" borderId="25" xfId="0" applyFont="1" applyBorder="1" applyAlignment="1">
      <alignment horizontal="center" vertical="center" wrapText="1"/>
    </xf>
    <xf numFmtId="9" fontId="20" fillId="0" borderId="9" xfId="2" applyFont="1" applyBorder="1" applyAlignment="1">
      <alignment horizontal="right" vertical="center" wrapText="1"/>
    </xf>
    <xf numFmtId="9" fontId="21" fillId="0" borderId="26" xfId="0" applyNumberFormat="1" applyFont="1" applyBorder="1" applyAlignment="1" applyProtection="1">
      <alignment horizontal="right" vertical="center" wrapText="1"/>
      <protection locked="0"/>
    </xf>
    <xf numFmtId="0" fontId="20" fillId="0" borderId="9" xfId="2" applyNumberFormat="1" applyFont="1" applyBorder="1" applyAlignment="1">
      <alignment horizontal="right" vertical="center" wrapText="1"/>
    </xf>
    <xf numFmtId="166" fontId="20" fillId="0" borderId="9" xfId="1" applyNumberFormat="1" applyFont="1" applyBorder="1" applyAlignment="1">
      <alignment horizontal="right" vertical="center" wrapText="1"/>
    </xf>
    <xf numFmtId="1" fontId="21" fillId="0" borderId="26" xfId="0" applyNumberFormat="1" applyFont="1" applyBorder="1" applyAlignment="1" applyProtection="1">
      <alignment horizontal="right" vertical="center" wrapText="1"/>
      <protection locked="0"/>
    </xf>
    <xf numFmtId="0" fontId="21" fillId="0" borderId="26" xfId="0" applyNumberFormat="1" applyFont="1" applyBorder="1" applyAlignment="1" applyProtection="1">
      <alignment horizontal="right" vertical="center" wrapText="1"/>
      <protection locked="0"/>
    </xf>
    <xf numFmtId="9" fontId="20" fillId="0" borderId="25" xfId="2" applyFont="1" applyBorder="1" applyAlignment="1">
      <alignment horizontal="center" vertical="center" wrapText="1"/>
    </xf>
    <xf numFmtId="9" fontId="20" fillId="0" borderId="9" xfId="2" applyFont="1" applyBorder="1" applyAlignment="1">
      <alignment horizontal="center" vertical="center" wrapText="1"/>
    </xf>
    <xf numFmtId="9" fontId="22" fillId="0" borderId="9" xfId="0" applyNumberFormat="1" applyFont="1" applyBorder="1" applyAlignment="1">
      <alignment horizontal="center" vertical="center" wrapText="1"/>
    </xf>
    <xf numFmtId="0" fontId="20" fillId="0" borderId="9" xfId="0" applyFont="1" applyBorder="1" applyAlignment="1">
      <alignment horizontal="center" vertical="center" wrapText="1"/>
    </xf>
    <xf numFmtId="0" fontId="20" fillId="0" borderId="26" xfId="0" applyFont="1" applyBorder="1" applyAlignment="1">
      <alignment horizontal="center" vertical="center" wrapText="1"/>
    </xf>
    <xf numFmtId="9" fontId="20" fillId="0" borderId="15" xfId="2" applyFont="1" applyBorder="1" applyAlignment="1">
      <alignment horizontal="center" vertical="center" wrapText="1"/>
    </xf>
    <xf numFmtId="0" fontId="6" fillId="0" borderId="9" xfId="0" applyFont="1" applyBorder="1" applyAlignment="1">
      <alignment horizontal="center" vertical="center" wrapText="1"/>
    </xf>
    <xf numFmtId="10" fontId="3" fillId="0" borderId="9" xfId="2"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9" fontId="6" fillId="0" borderId="25" xfId="2" applyFont="1" applyFill="1" applyBorder="1" applyAlignment="1">
      <alignment horizontal="center" vertical="center" wrapText="1"/>
    </xf>
    <xf numFmtId="10" fontId="6" fillId="0" borderId="9" xfId="2" applyNumberFormat="1" applyFont="1" applyFill="1" applyBorder="1" applyAlignment="1">
      <alignment horizontal="center" vertical="center" wrapText="1"/>
    </xf>
    <xf numFmtId="10" fontId="12"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9"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11" borderId="9" xfId="0" applyFont="1" applyFill="1" applyBorder="1" applyAlignment="1" applyProtection="1">
      <alignment vertical="center" wrapText="1"/>
      <protection locked="0"/>
    </xf>
    <xf numFmtId="0" fontId="6" fillId="11" borderId="26" xfId="0" applyFont="1" applyFill="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34" xfId="0" applyFont="1" applyBorder="1" applyAlignment="1">
      <alignment vertical="center"/>
    </xf>
    <xf numFmtId="0" fontId="6" fillId="11" borderId="22" xfId="0" applyFont="1" applyFill="1" applyBorder="1" applyAlignment="1">
      <alignment vertical="center"/>
    </xf>
    <xf numFmtId="0" fontId="20" fillId="0" borderId="34" xfId="0" applyFont="1" applyBorder="1" applyAlignment="1">
      <alignment vertical="center"/>
    </xf>
    <xf numFmtId="0" fontId="6" fillId="0" borderId="35" xfId="0" applyFont="1" applyBorder="1" applyAlignment="1">
      <alignment vertical="center"/>
    </xf>
    <xf numFmtId="0" fontId="6" fillId="0" borderId="2" xfId="0" applyFont="1" applyBorder="1" applyAlignment="1">
      <alignment vertical="center" wrapText="1"/>
    </xf>
    <xf numFmtId="0" fontId="6" fillId="11" borderId="2" xfId="0" applyFont="1" applyFill="1" applyBorder="1" applyAlignment="1">
      <alignment vertical="center" wrapText="1"/>
    </xf>
    <xf numFmtId="0" fontId="6" fillId="0" borderId="36" xfId="0" applyFont="1" applyBorder="1" applyAlignment="1">
      <alignment vertical="center" wrapText="1"/>
    </xf>
    <xf numFmtId="0" fontId="12" fillId="13" borderId="16" xfId="0" applyFont="1" applyFill="1" applyBorder="1" applyAlignment="1">
      <alignment horizontal="center" vertical="center" wrapText="1"/>
    </xf>
    <xf numFmtId="9" fontId="19" fillId="0" borderId="37" xfId="2" applyFont="1" applyBorder="1" applyAlignment="1">
      <alignment horizontal="center" vertical="center" wrapText="1"/>
    </xf>
    <xf numFmtId="0" fontId="12" fillId="0" borderId="9" xfId="0" applyFont="1" applyFill="1" applyBorder="1" applyAlignment="1">
      <alignment horizontal="center" vertical="center" wrapText="1"/>
    </xf>
    <xf numFmtId="0" fontId="6" fillId="13" borderId="32"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9" fontId="6" fillId="0" borderId="26" xfId="2" applyFont="1" applyBorder="1" applyAlignment="1">
      <alignment horizontal="center" vertical="center" wrapText="1"/>
    </xf>
    <xf numFmtId="9" fontId="20" fillId="0" borderId="13" xfId="2" applyFont="1" applyBorder="1" applyAlignment="1">
      <alignment horizontal="center" vertical="center" wrapText="1"/>
    </xf>
    <xf numFmtId="9" fontId="20" fillId="0" borderId="27" xfId="2"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41" fontId="6" fillId="11" borderId="9" xfId="1" applyFont="1" applyFill="1" applyBorder="1" applyAlignment="1">
      <alignment horizontal="center" vertical="center"/>
    </xf>
    <xf numFmtId="9" fontId="9" fillId="0" borderId="16" xfId="0" applyNumberFormat="1" applyFont="1" applyBorder="1" applyAlignment="1">
      <alignment horizontal="center" vertical="center" wrapText="1"/>
    </xf>
    <xf numFmtId="0" fontId="12" fillId="11" borderId="9" xfId="0" applyFont="1" applyFill="1" applyBorder="1" applyAlignment="1">
      <alignment horizontal="center" vertical="center"/>
    </xf>
    <xf numFmtId="0" fontId="6" fillId="0" borderId="9" xfId="0" applyFont="1" applyBorder="1" applyAlignment="1">
      <alignment horizontal="center" vertical="center"/>
    </xf>
    <xf numFmtId="0" fontId="6" fillId="0" borderId="38" xfId="0" applyFont="1" applyBorder="1" applyAlignment="1">
      <alignment horizontal="center" vertical="center" wrapText="1"/>
    </xf>
    <xf numFmtId="0" fontId="6" fillId="0" borderId="38" xfId="0" applyFont="1" applyBorder="1" applyAlignment="1">
      <alignment vertical="center"/>
    </xf>
    <xf numFmtId="0" fontId="3" fillId="12" borderId="24" xfId="0" applyFont="1" applyFill="1" applyBorder="1" applyAlignment="1">
      <alignment horizontal="justify" vertical="center" wrapText="1"/>
    </xf>
    <xf numFmtId="167" fontId="9" fillId="0" borderId="16" xfId="0" applyNumberFormat="1" applyFont="1" applyBorder="1" applyAlignment="1">
      <alignment horizontal="center" vertical="center" wrapText="1"/>
    </xf>
    <xf numFmtId="3" fontId="6" fillId="11" borderId="12" xfId="0" applyNumberFormat="1" applyFont="1" applyFill="1" applyBorder="1" applyAlignment="1">
      <alignment horizontal="center" vertical="center"/>
    </xf>
    <xf numFmtId="0" fontId="6" fillId="0" borderId="12" xfId="0" applyFont="1" applyBorder="1" applyAlignment="1">
      <alignment vertical="center"/>
    </xf>
    <xf numFmtId="3" fontId="6" fillId="0" borderId="12" xfId="0" applyNumberFormat="1" applyFont="1" applyBorder="1" applyAlignment="1">
      <alignment vertical="center"/>
    </xf>
    <xf numFmtId="0" fontId="6" fillId="0" borderId="33" xfId="0" applyFont="1" applyBorder="1" applyAlignment="1">
      <alignment horizontal="center" vertical="center"/>
    </xf>
    <xf numFmtId="0" fontId="12" fillId="11" borderId="25" xfId="0" applyFont="1" applyFill="1" applyBorder="1" applyAlignment="1">
      <alignment horizontal="center" vertical="center"/>
    </xf>
    <xf numFmtId="0" fontId="6" fillId="0" borderId="15" xfId="0" applyFont="1" applyBorder="1" applyAlignment="1">
      <alignment vertical="center"/>
    </xf>
    <xf numFmtId="0" fontId="6" fillId="0" borderId="13" xfId="0" applyFont="1" applyBorder="1" applyAlignment="1" applyProtection="1">
      <alignment vertical="center"/>
      <protection locked="0"/>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17" fillId="0" borderId="2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3" xfId="0" applyFont="1" applyBorder="1" applyAlignment="1">
      <alignment horizontal="center" vertical="center"/>
    </xf>
    <xf numFmtId="0" fontId="18" fillId="0" borderId="27" xfId="0" applyFont="1" applyBorder="1" applyAlignment="1">
      <alignment horizontal="center" vertical="center"/>
    </xf>
    <xf numFmtId="0" fontId="10" fillId="11" borderId="5" xfId="0" applyFont="1" applyFill="1" applyBorder="1" applyAlignment="1">
      <alignment horizontal="center" vertical="center"/>
    </xf>
    <xf numFmtId="0" fontId="10" fillId="11" borderId="26" xfId="0" applyFont="1" applyFill="1" applyBorder="1" applyAlignment="1">
      <alignment horizontal="center" vertical="center"/>
    </xf>
    <xf numFmtId="0" fontId="10" fillId="11" borderId="27" xfId="0" applyFont="1" applyFill="1" applyBorder="1" applyAlignment="1">
      <alignment horizontal="center" vertical="center"/>
    </xf>
    <xf numFmtId="0" fontId="10" fillId="11" borderId="21" xfId="0" applyFont="1" applyFill="1" applyBorder="1" applyAlignment="1">
      <alignment horizontal="center" vertical="center" wrapText="1"/>
    </xf>
    <xf numFmtId="0" fontId="10" fillId="11" borderId="4" xfId="0" applyFont="1" applyFill="1" applyBorder="1" applyAlignment="1">
      <alignment horizontal="center" vertical="center" wrapText="1"/>
    </xf>
    <xf numFmtId="0" fontId="10" fillId="11" borderId="25" xfId="0" applyFont="1" applyFill="1" applyBorder="1" applyAlignment="1">
      <alignment horizontal="center" vertical="center" wrapText="1"/>
    </xf>
    <xf numFmtId="0" fontId="10" fillId="11" borderId="9" xfId="0" applyFont="1" applyFill="1" applyBorder="1" applyAlignment="1">
      <alignment horizontal="center" vertical="center" wrapText="1"/>
    </xf>
    <xf numFmtId="0" fontId="12" fillId="9" borderId="11" xfId="0" applyFont="1" applyFill="1" applyBorder="1" applyAlignment="1">
      <alignment horizontal="center"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9" borderId="25" xfId="0" applyFont="1" applyFill="1" applyBorder="1" applyAlignment="1">
      <alignment horizontal="center" vertical="center" wrapText="1"/>
    </xf>
    <xf numFmtId="0" fontId="12" fillId="9" borderId="9" xfId="0" applyFont="1" applyFill="1" applyBorder="1" applyAlignment="1">
      <alignment horizontal="center" vertical="center" wrapText="1"/>
    </xf>
    <xf numFmtId="0" fontId="12" fillId="9" borderId="26" xfId="0" applyFont="1" applyFill="1" applyBorder="1" applyAlignment="1">
      <alignment horizontal="center" vertical="center" wrapText="1"/>
    </xf>
    <xf numFmtId="0" fontId="14" fillId="6" borderId="23" xfId="0" applyFont="1" applyFill="1" applyBorder="1" applyAlignment="1">
      <alignment horizontal="center" vertical="center"/>
    </xf>
    <xf numFmtId="0" fontId="14" fillId="6" borderId="28"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29"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3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10" fillId="11" borderId="21" xfId="0" applyFont="1" applyFill="1" applyBorder="1" applyAlignment="1">
      <alignment horizontal="center" vertical="center"/>
    </xf>
    <xf numFmtId="0" fontId="10" fillId="11" borderId="4" xfId="0" applyFont="1" applyFill="1" applyBorder="1" applyAlignment="1">
      <alignment horizontal="center" vertical="center"/>
    </xf>
    <xf numFmtId="0" fontId="10" fillId="11" borderId="25" xfId="0" applyFont="1" applyFill="1" applyBorder="1" applyAlignment="1">
      <alignment horizontal="center" vertical="center"/>
    </xf>
    <xf numFmtId="0" fontId="10" fillId="11" borderId="9" xfId="0" applyFont="1" applyFill="1" applyBorder="1" applyAlignment="1">
      <alignment horizontal="center" vertical="center"/>
    </xf>
    <xf numFmtId="0" fontId="12" fillId="7" borderId="21"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13" borderId="25" xfId="0" applyFont="1" applyFill="1" applyBorder="1" applyAlignment="1">
      <alignment horizontal="center" vertical="center" wrapText="1"/>
    </xf>
    <xf numFmtId="0" fontId="12" fillId="13" borderId="9" xfId="0" applyFont="1" applyFill="1" applyBorder="1" applyAlignment="1">
      <alignment horizontal="center" vertical="center" wrapText="1"/>
    </xf>
    <xf numFmtId="0" fontId="12" fillId="13" borderId="26" xfId="0" applyFont="1" applyFill="1" applyBorder="1" applyAlignment="1">
      <alignment horizontal="center" vertical="center" wrapText="1"/>
    </xf>
    <xf numFmtId="0" fontId="12" fillId="13" borderId="11"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12" fillId="13" borderId="18" xfId="0" applyFont="1" applyFill="1" applyBorder="1" applyAlignment="1">
      <alignment horizontal="center" vertical="center" wrapText="1"/>
    </xf>
    <xf numFmtId="0" fontId="12" fillId="10" borderId="11"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0" borderId="18" xfId="0" applyFont="1" applyFill="1" applyBorder="1" applyAlignment="1">
      <alignment horizontal="center" vertical="center" wrapText="1"/>
    </xf>
    <xf numFmtId="0" fontId="12" fillId="10" borderId="25"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12" fillId="10" borderId="26" xfId="0"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xf>
    <xf numFmtId="0" fontId="6" fillId="0" borderId="27" xfId="0" applyFont="1" applyBorder="1" applyAlignment="1">
      <alignment horizontal="left" vertical="center"/>
    </xf>
    <xf numFmtId="0" fontId="12" fillId="0" borderId="0" xfId="0" applyFont="1" applyAlignment="1">
      <alignment horizontal="center" vertical="center"/>
    </xf>
    <xf numFmtId="0" fontId="6" fillId="11" borderId="21" xfId="0" applyFont="1" applyFill="1" applyBorder="1" applyAlignment="1">
      <alignment horizontal="center" vertical="center"/>
    </xf>
    <xf numFmtId="0" fontId="6" fillId="11" borderId="5"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26" xfId="0" applyFont="1" applyFill="1" applyBorder="1" applyAlignment="1">
      <alignment horizontal="center" vertical="center"/>
    </xf>
    <xf numFmtId="0" fontId="6" fillId="11" borderId="15" xfId="0" applyFont="1" applyFill="1" applyBorder="1" applyAlignment="1">
      <alignment horizontal="center" vertical="center"/>
    </xf>
    <xf numFmtId="0" fontId="6" fillId="11" borderId="27" xfId="0" applyFont="1" applyFill="1" applyBorder="1" applyAlignment="1">
      <alignment horizontal="center" vertical="center"/>
    </xf>
    <xf numFmtId="0" fontId="6" fillId="0" borderId="2" xfId="0" applyFont="1" applyBorder="1" applyAlignment="1">
      <alignment horizontal="left" vertical="center" wrapText="1"/>
    </xf>
    <xf numFmtId="0" fontId="6" fillId="0" borderId="9" xfId="0" applyFont="1" applyBorder="1" applyAlignment="1">
      <alignment horizontal="left" vertical="center"/>
    </xf>
    <xf numFmtId="0" fontId="6" fillId="0" borderId="2" xfId="0" applyFont="1" applyBorder="1" applyAlignment="1">
      <alignment horizontal="left" vertical="center"/>
    </xf>
    <xf numFmtId="0" fontId="12" fillId="11" borderId="21"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5" xfId="0" applyFont="1" applyFill="1" applyBorder="1" applyAlignment="1">
      <alignment horizontal="center" vertical="center"/>
    </xf>
    <xf numFmtId="0" fontId="12" fillId="11" borderId="9" xfId="0" applyFont="1" applyFill="1" applyBorder="1" applyAlignment="1">
      <alignment horizontal="center" vertical="center"/>
    </xf>
    <xf numFmtId="0" fontId="12" fillId="11" borderId="26" xfId="0" applyFont="1" applyFill="1" applyBorder="1" applyAlignment="1">
      <alignment horizontal="center" vertical="center"/>
    </xf>
    <xf numFmtId="0" fontId="6" fillId="0" borderId="9" xfId="0" applyFont="1" applyBorder="1" applyAlignment="1">
      <alignment horizontal="center" vertical="center"/>
    </xf>
    <xf numFmtId="0" fontId="6" fillId="0" borderId="26" xfId="0" applyFont="1" applyBorder="1" applyAlignment="1">
      <alignment horizontal="center" vertical="center"/>
    </xf>
    <xf numFmtId="0" fontId="6" fillId="0" borderId="9"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9" xfId="0" applyFont="1" applyBorder="1" applyAlignment="1">
      <alignment horizontal="justify" vertical="center" wrapText="1"/>
    </xf>
    <xf numFmtId="0" fontId="6" fillId="0" borderId="9" xfId="0" applyFont="1" applyBorder="1" applyAlignment="1">
      <alignment horizontal="justify" vertical="center"/>
    </xf>
    <xf numFmtId="0" fontId="6" fillId="0" borderId="26" xfId="0" applyFont="1" applyBorder="1" applyAlignment="1">
      <alignment horizontal="justify" vertical="center"/>
    </xf>
  </cellXfs>
  <cellStyles count="11">
    <cellStyle name="Amarillo" xfId="3" xr:uid="{00000000-0005-0000-0000-000000000000}"/>
    <cellStyle name="Millares [0]" xfId="1" builtinId="6"/>
    <cellStyle name="Millares 2" xfId="5" xr:uid="{00000000-0005-0000-0000-000002000000}"/>
    <cellStyle name="Millares 3" xfId="4" xr:uid="{00000000-0005-0000-0000-000003000000}"/>
    <cellStyle name="Normal" xfId="0" builtinId="0"/>
    <cellStyle name="Normal 2" xfId="6" xr:uid="{00000000-0005-0000-0000-000005000000}"/>
    <cellStyle name="Porcentaje" xfId="2" builtinId="5"/>
    <cellStyle name="Porcentaje 2" xfId="7" xr:uid="{00000000-0005-0000-0000-000007000000}"/>
    <cellStyle name="Porcentual 2" xfId="8" xr:uid="{00000000-0005-0000-0000-000008000000}"/>
    <cellStyle name="Rojo" xfId="9" xr:uid="{00000000-0005-0000-0000-000009000000}"/>
    <cellStyle name="Verde"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iernobogota.sharepoint.com/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sheetData sheetId="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7"/>
  <sheetViews>
    <sheetView tabSelected="1" zoomScale="55" zoomScaleNormal="55" workbookViewId="0">
      <selection activeCell="G10" sqref="G10"/>
    </sheetView>
  </sheetViews>
  <sheetFormatPr baseColWidth="10" defaultColWidth="11.42578125" defaultRowHeight="15" x14ac:dyDescent="0.25"/>
  <cols>
    <col min="1" max="1" width="6.7109375" style="14" customWidth="1"/>
    <col min="2" max="2" width="27.28515625" style="14" customWidth="1"/>
    <col min="3" max="3" width="20.140625" style="14" customWidth="1"/>
    <col min="4" max="4" width="55.28515625" style="14" customWidth="1"/>
    <col min="5" max="5" width="14.140625" style="14" customWidth="1"/>
    <col min="6" max="6" width="16" style="14" customWidth="1"/>
    <col min="7" max="7" width="25.28515625" style="14" customWidth="1"/>
    <col min="8" max="8" width="43.140625" style="14" customWidth="1"/>
    <col min="9" max="9" width="17" style="76" customWidth="1"/>
    <col min="10" max="10" width="16.28515625" style="14" customWidth="1"/>
    <col min="11" max="11" width="13.42578125" style="13" customWidth="1"/>
    <col min="12" max="15" width="11.42578125" style="14"/>
    <col min="16" max="16" width="17.7109375" style="14" customWidth="1"/>
    <col min="17" max="17" width="13.7109375" style="14" customWidth="1"/>
    <col min="18" max="18" width="15.5703125" style="13" customWidth="1"/>
    <col min="19" max="19" width="16.28515625" style="13" customWidth="1"/>
    <col min="20" max="20" width="20.5703125" style="13" customWidth="1"/>
    <col min="21" max="21" width="11.42578125" style="14" customWidth="1"/>
    <col min="22" max="22" width="16.42578125" style="104" customWidth="1"/>
    <col min="23" max="23" width="21.85546875" style="104" customWidth="1"/>
    <col min="24" max="24" width="30.5703125" style="111" customWidth="1"/>
    <col min="25" max="25" width="68" style="104" customWidth="1"/>
    <col min="26" max="26" width="19.42578125" style="104" customWidth="1"/>
    <col min="27" max="29" width="16.42578125" style="13" customWidth="1"/>
    <col min="30" max="31" width="74.85546875" style="13" customWidth="1"/>
    <col min="32" max="34" width="16.42578125" style="13" customWidth="1"/>
    <col min="35" max="36" width="74.85546875" style="13" customWidth="1"/>
    <col min="37" max="39" width="16.42578125" style="13" customWidth="1"/>
    <col min="40" max="41" width="74.85546875" style="13" customWidth="1"/>
    <col min="42" max="42" width="16.42578125" style="13" customWidth="1"/>
    <col min="43" max="43" width="17.85546875" style="13" customWidth="1"/>
    <col min="44" max="44" width="16.42578125" style="13" customWidth="1"/>
    <col min="45" max="46" width="74.85546875" style="13" customWidth="1"/>
    <col min="47" max="49" width="16.42578125" style="13" customWidth="1"/>
    <col min="50" max="16384" width="11.42578125" style="14"/>
  </cols>
  <sheetData>
    <row r="1" spans="1:49" ht="22.5" customHeight="1" x14ac:dyDescent="0.25">
      <c r="A1" s="237" t="s">
        <v>171</v>
      </c>
      <c r="B1" s="237"/>
      <c r="C1" s="237"/>
      <c r="D1" s="237"/>
      <c r="E1" s="237"/>
      <c r="F1" s="237"/>
      <c r="G1" s="237"/>
      <c r="H1" s="237"/>
      <c r="I1" s="237"/>
      <c r="J1" s="237"/>
      <c r="K1" s="237"/>
    </row>
    <row r="2" spans="1:49" ht="22.5" customHeight="1" x14ac:dyDescent="0.25">
      <c r="A2" s="237" t="s">
        <v>0</v>
      </c>
      <c r="B2" s="237"/>
      <c r="C2" s="237"/>
      <c r="D2" s="237"/>
      <c r="E2" s="237"/>
      <c r="F2" s="237"/>
      <c r="G2" s="237"/>
      <c r="H2" s="237"/>
      <c r="I2" s="237"/>
      <c r="J2" s="237"/>
      <c r="K2" s="237"/>
    </row>
    <row r="3" spans="1:49" ht="22.5" customHeight="1" thickBot="1" x14ac:dyDescent="0.3">
      <c r="A3" s="237" t="s">
        <v>133</v>
      </c>
      <c r="B3" s="237"/>
      <c r="C3" s="237"/>
      <c r="D3" s="237"/>
      <c r="E3" s="237"/>
      <c r="F3" s="237"/>
      <c r="G3" s="237"/>
      <c r="H3" s="237"/>
      <c r="I3" s="237"/>
      <c r="J3" s="237"/>
      <c r="K3" s="237"/>
    </row>
    <row r="4" spans="1:49" ht="15.75" thickBot="1" x14ac:dyDescent="0.3">
      <c r="F4" s="247" t="s">
        <v>1</v>
      </c>
      <c r="G4" s="248"/>
      <c r="H4" s="248"/>
      <c r="I4" s="248"/>
      <c r="J4" s="249"/>
    </row>
    <row r="5" spans="1:49" ht="15.75" customHeight="1" x14ac:dyDescent="0.25">
      <c r="A5" s="238" t="s">
        <v>5</v>
      </c>
      <c r="B5" s="239"/>
      <c r="C5" s="244" t="s">
        <v>135</v>
      </c>
      <c r="D5" s="245"/>
      <c r="F5" s="178" t="s">
        <v>2</v>
      </c>
      <c r="G5" s="168" t="s">
        <v>3</v>
      </c>
      <c r="H5" s="250" t="s">
        <v>4</v>
      </c>
      <c r="I5" s="250"/>
      <c r="J5" s="251"/>
    </row>
    <row r="6" spans="1:49" ht="22.5" customHeight="1" x14ac:dyDescent="0.25">
      <c r="A6" s="240"/>
      <c r="B6" s="241"/>
      <c r="C6" s="246"/>
      <c r="D6" s="245"/>
      <c r="F6" s="54">
        <v>1</v>
      </c>
      <c r="G6" s="169" t="s">
        <v>161</v>
      </c>
      <c r="H6" s="252" t="s">
        <v>150</v>
      </c>
      <c r="I6" s="252"/>
      <c r="J6" s="253"/>
    </row>
    <row r="7" spans="1:49" ht="44.25" customHeight="1" x14ac:dyDescent="0.25">
      <c r="A7" s="240"/>
      <c r="B7" s="241"/>
      <c r="C7" s="246"/>
      <c r="D7" s="245"/>
      <c r="F7" s="54">
        <v>2</v>
      </c>
      <c r="G7" s="169" t="s">
        <v>199</v>
      </c>
      <c r="H7" s="254" t="s">
        <v>172</v>
      </c>
      <c r="I7" s="254"/>
      <c r="J7" s="255"/>
    </row>
    <row r="8" spans="1:49" ht="266.25" customHeight="1" thickBot="1" x14ac:dyDescent="0.3">
      <c r="A8" s="242"/>
      <c r="B8" s="243"/>
      <c r="C8" s="246"/>
      <c r="D8" s="245"/>
      <c r="F8" s="54">
        <v>3</v>
      </c>
      <c r="G8" s="169" t="s">
        <v>219</v>
      </c>
      <c r="H8" s="256" t="s">
        <v>220</v>
      </c>
      <c r="I8" s="257"/>
      <c r="J8" s="258"/>
    </row>
    <row r="9" spans="1:49" ht="136.5" customHeight="1" thickBot="1" x14ac:dyDescent="0.3">
      <c r="F9" s="179">
        <v>4</v>
      </c>
      <c r="G9" s="180" t="s">
        <v>221</v>
      </c>
      <c r="H9" s="234" t="s">
        <v>224</v>
      </c>
      <c r="I9" s="235"/>
      <c r="J9" s="236"/>
    </row>
    <row r="10" spans="1:49" ht="61.5" customHeight="1" thickBot="1" x14ac:dyDescent="0.3">
      <c r="F10" s="171">
        <v>5</v>
      </c>
      <c r="G10" s="170" t="s">
        <v>225</v>
      </c>
      <c r="H10" s="181" t="s">
        <v>226</v>
      </c>
      <c r="I10" s="181"/>
      <c r="J10" s="182"/>
    </row>
    <row r="11" spans="1:49" ht="18.75" customHeight="1" thickBot="1" x14ac:dyDescent="0.3"/>
    <row r="12" spans="1:49" s="165" customFormat="1" ht="18.75" customHeight="1" x14ac:dyDescent="0.25">
      <c r="A12" s="193" t="s">
        <v>6</v>
      </c>
      <c r="B12" s="194"/>
      <c r="C12" s="190" t="s">
        <v>20</v>
      </c>
      <c r="D12" s="212" t="s">
        <v>13</v>
      </c>
      <c r="E12" s="213"/>
      <c r="F12" s="213"/>
      <c r="G12" s="213"/>
      <c r="H12" s="213"/>
      <c r="I12" s="213"/>
      <c r="J12" s="213"/>
      <c r="K12" s="213"/>
      <c r="L12" s="213"/>
      <c r="M12" s="213"/>
      <c r="N12" s="213"/>
      <c r="O12" s="213"/>
      <c r="P12" s="190"/>
      <c r="Q12" s="203" t="s">
        <v>43</v>
      </c>
      <c r="R12" s="204"/>
      <c r="S12" s="204"/>
      <c r="T12" s="205"/>
      <c r="U12" s="209" t="s">
        <v>38</v>
      </c>
      <c r="V12" s="225" t="s">
        <v>7</v>
      </c>
      <c r="W12" s="226"/>
      <c r="X12" s="226"/>
      <c r="Y12" s="226"/>
      <c r="Z12" s="227"/>
      <c r="AA12" s="197" t="s">
        <v>7</v>
      </c>
      <c r="AB12" s="198"/>
      <c r="AC12" s="198"/>
      <c r="AD12" s="198"/>
      <c r="AE12" s="199"/>
      <c r="AF12" s="228" t="s">
        <v>7</v>
      </c>
      <c r="AG12" s="229"/>
      <c r="AH12" s="229"/>
      <c r="AI12" s="229"/>
      <c r="AJ12" s="230"/>
      <c r="AK12" s="197" t="s">
        <v>7</v>
      </c>
      <c r="AL12" s="198"/>
      <c r="AM12" s="198"/>
      <c r="AN12" s="198"/>
      <c r="AO12" s="199"/>
      <c r="AP12" s="216" t="s">
        <v>7</v>
      </c>
      <c r="AQ12" s="217"/>
      <c r="AR12" s="217"/>
      <c r="AS12" s="217"/>
      <c r="AT12" s="218"/>
      <c r="AU12" s="164"/>
      <c r="AV12" s="164"/>
      <c r="AW12" s="164"/>
    </row>
    <row r="13" spans="1:49" ht="21" customHeight="1" x14ac:dyDescent="0.25">
      <c r="A13" s="195"/>
      <c r="B13" s="196"/>
      <c r="C13" s="191"/>
      <c r="D13" s="214"/>
      <c r="E13" s="215"/>
      <c r="F13" s="215"/>
      <c r="G13" s="215"/>
      <c r="H13" s="215"/>
      <c r="I13" s="215"/>
      <c r="J13" s="215"/>
      <c r="K13" s="215"/>
      <c r="L13" s="215"/>
      <c r="M13" s="215"/>
      <c r="N13" s="215"/>
      <c r="O13" s="215"/>
      <c r="P13" s="191"/>
      <c r="Q13" s="206"/>
      <c r="R13" s="207"/>
      <c r="S13" s="207"/>
      <c r="T13" s="208"/>
      <c r="U13" s="210"/>
      <c r="V13" s="222" t="s">
        <v>8</v>
      </c>
      <c r="W13" s="223"/>
      <c r="X13" s="223"/>
      <c r="Y13" s="223"/>
      <c r="Z13" s="224"/>
      <c r="AA13" s="200" t="s">
        <v>9</v>
      </c>
      <c r="AB13" s="201"/>
      <c r="AC13" s="201"/>
      <c r="AD13" s="201"/>
      <c r="AE13" s="202"/>
      <c r="AF13" s="231" t="s">
        <v>10</v>
      </c>
      <c r="AG13" s="232"/>
      <c r="AH13" s="232"/>
      <c r="AI13" s="232"/>
      <c r="AJ13" s="233"/>
      <c r="AK13" s="200" t="s">
        <v>11</v>
      </c>
      <c r="AL13" s="201"/>
      <c r="AM13" s="201"/>
      <c r="AN13" s="201"/>
      <c r="AO13" s="202"/>
      <c r="AP13" s="219" t="s">
        <v>12</v>
      </c>
      <c r="AQ13" s="220"/>
      <c r="AR13" s="220"/>
      <c r="AS13" s="220"/>
      <c r="AT13" s="221"/>
    </row>
    <row r="14" spans="1:49" s="13" customFormat="1" ht="45.75" thickBot="1" x14ac:dyDescent="0.3">
      <c r="A14" s="67" t="s">
        <v>18</v>
      </c>
      <c r="B14" s="68" t="s">
        <v>19</v>
      </c>
      <c r="C14" s="192"/>
      <c r="D14" s="67" t="s">
        <v>21</v>
      </c>
      <c r="E14" s="68" t="s">
        <v>22</v>
      </c>
      <c r="F14" s="68" t="s">
        <v>23</v>
      </c>
      <c r="G14" s="68" t="s">
        <v>24</v>
      </c>
      <c r="H14" s="68" t="s">
        <v>25</v>
      </c>
      <c r="I14" s="68" t="s">
        <v>26</v>
      </c>
      <c r="J14" s="68" t="s">
        <v>27</v>
      </c>
      <c r="K14" s="68" t="s">
        <v>28</v>
      </c>
      <c r="L14" s="68" t="s">
        <v>29</v>
      </c>
      <c r="M14" s="68" t="s">
        <v>30</v>
      </c>
      <c r="N14" s="68" t="s">
        <v>31</v>
      </c>
      <c r="O14" s="68" t="s">
        <v>32</v>
      </c>
      <c r="P14" s="69" t="s">
        <v>33</v>
      </c>
      <c r="Q14" s="71" t="s">
        <v>34</v>
      </c>
      <c r="R14" s="72" t="s">
        <v>35</v>
      </c>
      <c r="S14" s="72" t="s">
        <v>36</v>
      </c>
      <c r="T14" s="73" t="s">
        <v>37</v>
      </c>
      <c r="U14" s="211"/>
      <c r="V14" s="154" t="s">
        <v>39</v>
      </c>
      <c r="W14" s="155" t="s">
        <v>40</v>
      </c>
      <c r="X14" s="156" t="s">
        <v>14</v>
      </c>
      <c r="Y14" s="155" t="s">
        <v>15</v>
      </c>
      <c r="Z14" s="157" t="s">
        <v>16</v>
      </c>
      <c r="AA14" s="39" t="s">
        <v>39</v>
      </c>
      <c r="AB14" s="30" t="s">
        <v>40</v>
      </c>
      <c r="AC14" s="30" t="s">
        <v>14</v>
      </c>
      <c r="AD14" s="30" t="s">
        <v>15</v>
      </c>
      <c r="AE14" s="40" t="s">
        <v>16</v>
      </c>
      <c r="AF14" s="42" t="s">
        <v>39</v>
      </c>
      <c r="AG14" s="31" t="s">
        <v>40</v>
      </c>
      <c r="AH14" s="31" t="s">
        <v>14</v>
      </c>
      <c r="AI14" s="31" t="s">
        <v>15</v>
      </c>
      <c r="AJ14" s="43" t="s">
        <v>16</v>
      </c>
      <c r="AK14" s="39" t="s">
        <v>39</v>
      </c>
      <c r="AL14" s="30" t="s">
        <v>40</v>
      </c>
      <c r="AM14" s="30" t="s">
        <v>14</v>
      </c>
      <c r="AN14" s="30" t="s">
        <v>15</v>
      </c>
      <c r="AO14" s="40" t="s">
        <v>16</v>
      </c>
      <c r="AP14" s="33" t="s">
        <v>24</v>
      </c>
      <c r="AQ14" s="32" t="s">
        <v>39</v>
      </c>
      <c r="AR14" s="32" t="s">
        <v>40</v>
      </c>
      <c r="AS14" s="32" t="s">
        <v>14</v>
      </c>
      <c r="AT14" s="34" t="s">
        <v>17</v>
      </c>
    </row>
    <row r="15" spans="1:49" ht="193.5" customHeight="1" x14ac:dyDescent="0.25">
      <c r="A15" s="65">
        <v>7</v>
      </c>
      <c r="B15" s="28" t="s">
        <v>108</v>
      </c>
      <c r="C15" s="66" t="s">
        <v>87</v>
      </c>
      <c r="D15" s="172" t="s">
        <v>227</v>
      </c>
      <c r="E15" s="173">
        <v>4.2099999999999999E-2</v>
      </c>
      <c r="F15" s="74" t="s">
        <v>90</v>
      </c>
      <c r="G15" s="75" t="s">
        <v>228</v>
      </c>
      <c r="H15" s="75" t="s">
        <v>229</v>
      </c>
      <c r="I15" s="174" t="s">
        <v>230</v>
      </c>
      <c r="J15" s="25" t="s">
        <v>64</v>
      </c>
      <c r="K15" s="26" t="s">
        <v>112</v>
      </c>
      <c r="L15" s="175">
        <v>0</v>
      </c>
      <c r="M15" s="175">
        <v>0</v>
      </c>
      <c r="N15" s="176">
        <v>0</v>
      </c>
      <c r="O15" s="175">
        <v>1</v>
      </c>
      <c r="P15" s="177">
        <v>1</v>
      </c>
      <c r="Q15" s="70" t="s">
        <v>55</v>
      </c>
      <c r="R15" s="12" t="s">
        <v>124</v>
      </c>
      <c r="S15" s="12" t="s">
        <v>130</v>
      </c>
      <c r="T15" s="36" t="s">
        <v>183</v>
      </c>
      <c r="U15" s="144" t="str">
        <f>IF(Q15="EFICACIA","SI","NO")</f>
        <v>SI</v>
      </c>
      <c r="V15" s="158" t="s">
        <v>209</v>
      </c>
      <c r="W15" s="159" t="s">
        <v>209</v>
      </c>
      <c r="X15" s="159" t="s">
        <v>209</v>
      </c>
      <c r="Y15" s="159" t="s">
        <v>209</v>
      </c>
      <c r="Z15" s="160" t="s">
        <v>209</v>
      </c>
      <c r="AA15" s="148">
        <f>M15</f>
        <v>0</v>
      </c>
      <c r="AB15" s="138"/>
      <c r="AC15" s="138"/>
      <c r="AD15" s="138"/>
      <c r="AE15" s="139"/>
      <c r="AF15" s="35">
        <f>N15</f>
        <v>0</v>
      </c>
      <c r="AG15" s="138"/>
      <c r="AH15" s="138"/>
      <c r="AI15" s="138"/>
      <c r="AJ15" s="139"/>
      <c r="AK15" s="35">
        <f>O15</f>
        <v>1</v>
      </c>
      <c r="AL15" s="138"/>
      <c r="AM15" s="138"/>
      <c r="AN15" s="138"/>
      <c r="AO15" s="139"/>
      <c r="AP15" s="35" t="str">
        <f>G15</f>
        <v>Línea base construida</v>
      </c>
      <c r="AQ15" s="138" t="e">
        <f>V15+AA15+AF15+AK15</f>
        <v>#VALUE!</v>
      </c>
      <c r="AR15" s="138" t="e">
        <f>W15+AB15+AG15+AL15</f>
        <v>#VALUE!</v>
      </c>
      <c r="AS15" s="138"/>
      <c r="AT15" s="139"/>
    </row>
    <row r="16" spans="1:49" ht="108.75" customHeight="1" x14ac:dyDescent="0.25">
      <c r="A16" s="54">
        <v>7</v>
      </c>
      <c r="B16" s="12" t="s">
        <v>108</v>
      </c>
      <c r="C16" s="55" t="s">
        <v>87</v>
      </c>
      <c r="D16" s="47" t="s">
        <v>231</v>
      </c>
      <c r="E16" s="173">
        <v>4.2099999999999999E-2</v>
      </c>
      <c r="F16" s="83" t="s">
        <v>90</v>
      </c>
      <c r="G16" s="75" t="s">
        <v>228</v>
      </c>
      <c r="H16" s="84" t="s">
        <v>232</v>
      </c>
      <c r="I16" s="174" t="s">
        <v>230</v>
      </c>
      <c r="J16" s="19" t="s">
        <v>64</v>
      </c>
      <c r="K16" s="24" t="s">
        <v>151</v>
      </c>
      <c r="L16" s="15">
        <v>0</v>
      </c>
      <c r="M16" s="15">
        <v>0</v>
      </c>
      <c r="N16" s="15">
        <v>1</v>
      </c>
      <c r="O16" s="15">
        <v>0</v>
      </c>
      <c r="P16" s="96">
        <v>1</v>
      </c>
      <c r="Q16" s="70" t="s">
        <v>55</v>
      </c>
      <c r="R16" s="12" t="s">
        <v>124</v>
      </c>
      <c r="S16" s="12" t="s">
        <v>130</v>
      </c>
      <c r="T16" s="36" t="s">
        <v>182</v>
      </c>
      <c r="U16" s="144" t="str">
        <f t="shared" ref="U16:U33" si="0">IF(Q16="EFICACIA","SI","NO")</f>
        <v>SI</v>
      </c>
      <c r="V16" s="105" t="s">
        <v>209</v>
      </c>
      <c r="W16" s="130" t="s">
        <v>209</v>
      </c>
      <c r="X16" s="130" t="s">
        <v>209</v>
      </c>
      <c r="Y16" s="130" t="s">
        <v>209</v>
      </c>
      <c r="Z16" s="106" t="s">
        <v>209</v>
      </c>
      <c r="AA16" s="148">
        <f t="shared" ref="AA16:AA40" si="1">M16</f>
        <v>0</v>
      </c>
      <c r="AB16" s="138"/>
      <c r="AC16" s="138"/>
      <c r="AD16" s="138"/>
      <c r="AE16" s="139"/>
      <c r="AF16" s="35">
        <f t="shared" ref="AF16:AF40" si="2">N16</f>
        <v>1</v>
      </c>
      <c r="AG16" s="138"/>
      <c r="AH16" s="138"/>
      <c r="AI16" s="138"/>
      <c r="AJ16" s="139"/>
      <c r="AK16" s="35">
        <f t="shared" ref="AK16:AK40" si="3">O16</f>
        <v>0</v>
      </c>
      <c r="AL16" s="138"/>
      <c r="AM16" s="138"/>
      <c r="AN16" s="138"/>
      <c r="AO16" s="139"/>
      <c r="AP16" s="35" t="str">
        <f t="shared" ref="AP16:AP40" si="4">G16</f>
        <v>Línea base construida</v>
      </c>
      <c r="AQ16" s="138" t="e">
        <f t="shared" ref="AQ16:AQ33" si="5">V16+AA16+AF16+AK16</f>
        <v>#VALUE!</v>
      </c>
      <c r="AR16" s="138" t="e">
        <f t="shared" ref="AR16:AR33" si="6">W16+AB16+AG16+AL16</f>
        <v>#VALUE!</v>
      </c>
      <c r="AS16" s="138"/>
      <c r="AT16" s="139"/>
    </row>
    <row r="17" spans="1:46" ht="120" x14ac:dyDescent="0.25">
      <c r="A17" s="54">
        <v>6</v>
      </c>
      <c r="B17" s="12" t="s">
        <v>109</v>
      </c>
      <c r="C17" s="55" t="s">
        <v>87</v>
      </c>
      <c r="D17" s="47" t="s">
        <v>44</v>
      </c>
      <c r="E17" s="167">
        <v>4.2099999999999999E-2</v>
      </c>
      <c r="F17" s="11" t="s">
        <v>91</v>
      </c>
      <c r="G17" s="2" t="s">
        <v>92</v>
      </c>
      <c r="H17" s="2" t="s">
        <v>154</v>
      </c>
      <c r="I17" s="78" t="s">
        <v>136</v>
      </c>
      <c r="J17" s="25" t="s">
        <v>53</v>
      </c>
      <c r="K17" s="26" t="s">
        <v>155</v>
      </c>
      <c r="L17" s="95">
        <v>0</v>
      </c>
      <c r="M17" s="97">
        <v>1</v>
      </c>
      <c r="N17" s="97">
        <v>1</v>
      </c>
      <c r="O17" s="97">
        <v>1</v>
      </c>
      <c r="P17" s="98">
        <v>1</v>
      </c>
      <c r="Q17" s="70" t="s">
        <v>55</v>
      </c>
      <c r="R17" s="12" t="s">
        <v>125</v>
      </c>
      <c r="S17" s="12" t="s">
        <v>130</v>
      </c>
      <c r="T17" s="36" t="s">
        <v>181</v>
      </c>
      <c r="U17" s="144" t="str">
        <f t="shared" si="0"/>
        <v>SI</v>
      </c>
      <c r="V17" s="105" t="s">
        <v>209</v>
      </c>
      <c r="W17" s="130" t="s">
        <v>209</v>
      </c>
      <c r="X17" s="130" t="s">
        <v>209</v>
      </c>
      <c r="Y17" s="130" t="s">
        <v>209</v>
      </c>
      <c r="Z17" s="106" t="s">
        <v>209</v>
      </c>
      <c r="AA17" s="148">
        <f t="shared" si="1"/>
        <v>1</v>
      </c>
      <c r="AB17" s="138"/>
      <c r="AC17" s="138"/>
      <c r="AD17" s="138"/>
      <c r="AE17" s="139"/>
      <c r="AF17" s="35">
        <f t="shared" si="2"/>
        <v>1</v>
      </c>
      <c r="AG17" s="138"/>
      <c r="AH17" s="138"/>
      <c r="AI17" s="138"/>
      <c r="AJ17" s="139"/>
      <c r="AK17" s="35">
        <f t="shared" si="3"/>
        <v>1</v>
      </c>
      <c r="AL17" s="138"/>
      <c r="AM17" s="138"/>
      <c r="AN17" s="138"/>
      <c r="AO17" s="139"/>
      <c r="AP17" s="35" t="str">
        <f t="shared" si="4"/>
        <v xml:space="preserve">Porcentaje de cumplimiento del Plan de Acción para la implementación de los presupuestos participativos </v>
      </c>
      <c r="AQ17" s="138" t="e">
        <f t="shared" si="5"/>
        <v>#VALUE!</v>
      </c>
      <c r="AR17" s="138" t="e">
        <f t="shared" si="6"/>
        <v>#VALUE!</v>
      </c>
      <c r="AS17" s="138"/>
      <c r="AT17" s="139"/>
    </row>
    <row r="18" spans="1:46" ht="120" x14ac:dyDescent="0.25">
      <c r="A18" s="54">
        <v>6</v>
      </c>
      <c r="B18" s="12" t="s">
        <v>109</v>
      </c>
      <c r="C18" s="55" t="s">
        <v>87</v>
      </c>
      <c r="D18" s="82" t="s">
        <v>168</v>
      </c>
      <c r="E18" s="167">
        <v>4.2099999999999999E-2</v>
      </c>
      <c r="F18" s="11" t="s">
        <v>91</v>
      </c>
      <c r="G18" s="2" t="s">
        <v>93</v>
      </c>
      <c r="H18" s="2" t="s">
        <v>121</v>
      </c>
      <c r="I18" s="94">
        <v>0.61599999999999999</v>
      </c>
      <c r="J18" s="19" t="s">
        <v>111</v>
      </c>
      <c r="K18" s="24" t="s">
        <v>113</v>
      </c>
      <c r="L18" s="99"/>
      <c r="M18" s="99"/>
      <c r="N18" s="99"/>
      <c r="O18" s="100">
        <v>0.9</v>
      </c>
      <c r="P18" s="98">
        <v>0.9</v>
      </c>
      <c r="Q18" s="70" t="s">
        <v>55</v>
      </c>
      <c r="R18" s="12" t="s">
        <v>114</v>
      </c>
      <c r="S18" s="12" t="s">
        <v>130</v>
      </c>
      <c r="T18" s="36" t="s">
        <v>200</v>
      </c>
      <c r="U18" s="144" t="str">
        <f t="shared" si="0"/>
        <v>SI</v>
      </c>
      <c r="V18" s="105" t="s">
        <v>209</v>
      </c>
      <c r="W18" s="130" t="s">
        <v>209</v>
      </c>
      <c r="X18" s="130" t="s">
        <v>209</v>
      </c>
      <c r="Y18" s="130" t="s">
        <v>209</v>
      </c>
      <c r="Z18" s="106" t="s">
        <v>209</v>
      </c>
      <c r="AA18" s="148">
        <f t="shared" si="1"/>
        <v>0</v>
      </c>
      <c r="AB18" s="138"/>
      <c r="AC18" s="138"/>
      <c r="AD18" s="138"/>
      <c r="AE18" s="139"/>
      <c r="AF18" s="35">
        <f t="shared" si="2"/>
        <v>0</v>
      </c>
      <c r="AG18" s="138"/>
      <c r="AH18" s="138"/>
      <c r="AI18" s="138"/>
      <c r="AJ18" s="139"/>
      <c r="AK18" s="35">
        <f t="shared" si="3"/>
        <v>0.9</v>
      </c>
      <c r="AL18" s="138"/>
      <c r="AM18" s="138"/>
      <c r="AN18" s="138"/>
      <c r="AO18" s="139"/>
      <c r="AP18" s="35" t="str">
        <f t="shared" si="4"/>
        <v xml:space="preserve">Porcentaje de cumplimiento físico acumulado del Plan de Desarrollo Local </v>
      </c>
      <c r="AQ18" s="138" t="e">
        <f t="shared" si="5"/>
        <v>#VALUE!</v>
      </c>
      <c r="AR18" s="138" t="e">
        <f t="shared" si="6"/>
        <v>#VALUE!</v>
      </c>
      <c r="AS18" s="138"/>
      <c r="AT18" s="139"/>
    </row>
    <row r="19" spans="1:46" ht="120" x14ac:dyDescent="0.25">
      <c r="A19" s="54">
        <v>6</v>
      </c>
      <c r="B19" s="12" t="s">
        <v>109</v>
      </c>
      <c r="C19" s="55" t="s">
        <v>134</v>
      </c>
      <c r="D19" s="48" t="s">
        <v>156</v>
      </c>
      <c r="E19" s="167">
        <v>4.2099999999999999E-2</v>
      </c>
      <c r="F19" s="11" t="s">
        <v>90</v>
      </c>
      <c r="G19" s="2" t="s">
        <v>94</v>
      </c>
      <c r="H19" s="2" t="s">
        <v>95</v>
      </c>
      <c r="I19" s="86" t="s">
        <v>169</v>
      </c>
      <c r="J19" s="19" t="s">
        <v>111</v>
      </c>
      <c r="K19" s="24" t="s">
        <v>115</v>
      </c>
      <c r="L19" s="99">
        <v>0</v>
      </c>
      <c r="M19" s="97">
        <v>0.2</v>
      </c>
      <c r="N19" s="99">
        <v>0.5</v>
      </c>
      <c r="O19" s="97">
        <v>0.92</v>
      </c>
      <c r="P19" s="98">
        <v>0.92</v>
      </c>
      <c r="Q19" s="70" t="s">
        <v>55</v>
      </c>
      <c r="R19" s="12" t="s">
        <v>117</v>
      </c>
      <c r="S19" s="12" t="s">
        <v>152</v>
      </c>
      <c r="T19" s="36" t="s">
        <v>117</v>
      </c>
      <c r="U19" s="144" t="str">
        <f t="shared" si="0"/>
        <v>SI</v>
      </c>
      <c r="V19" s="105" t="s">
        <v>209</v>
      </c>
      <c r="W19" s="130" t="s">
        <v>209</v>
      </c>
      <c r="X19" s="130" t="s">
        <v>209</v>
      </c>
      <c r="Y19" s="130" t="s">
        <v>209</v>
      </c>
      <c r="Z19" s="106" t="s">
        <v>209</v>
      </c>
      <c r="AA19" s="148">
        <f t="shared" si="1"/>
        <v>0.2</v>
      </c>
      <c r="AB19" s="138"/>
      <c r="AC19" s="138"/>
      <c r="AD19" s="138"/>
      <c r="AE19" s="139"/>
      <c r="AF19" s="35">
        <f t="shared" si="2"/>
        <v>0.5</v>
      </c>
      <c r="AG19" s="138"/>
      <c r="AH19" s="138"/>
      <c r="AI19" s="138"/>
      <c r="AJ19" s="139"/>
      <c r="AK19" s="35">
        <f t="shared" si="3"/>
        <v>0.92</v>
      </c>
      <c r="AL19" s="138"/>
      <c r="AM19" s="138"/>
      <c r="AN19" s="138"/>
      <c r="AO19" s="139"/>
      <c r="AP19" s="35" t="str">
        <f t="shared" si="4"/>
        <v>Porcentaje de compromiso del presupuesto de inversión directa de la vigencia 2020</v>
      </c>
      <c r="AQ19" s="138" t="e">
        <f t="shared" si="5"/>
        <v>#VALUE!</v>
      </c>
      <c r="AR19" s="138" t="e">
        <f t="shared" si="6"/>
        <v>#VALUE!</v>
      </c>
      <c r="AS19" s="138"/>
      <c r="AT19" s="139"/>
    </row>
    <row r="20" spans="1:46" ht="180" customHeight="1" x14ac:dyDescent="0.25">
      <c r="A20" s="54">
        <v>6</v>
      </c>
      <c r="B20" s="12" t="s">
        <v>109</v>
      </c>
      <c r="C20" s="55" t="s">
        <v>134</v>
      </c>
      <c r="D20" s="48" t="s">
        <v>45</v>
      </c>
      <c r="E20" s="167">
        <v>4.2099999999999999E-2</v>
      </c>
      <c r="F20" s="11" t="s">
        <v>90</v>
      </c>
      <c r="G20" s="2" t="s">
        <v>96</v>
      </c>
      <c r="H20" s="2" t="s">
        <v>97</v>
      </c>
      <c r="I20" s="85">
        <v>0.29820000000000002</v>
      </c>
      <c r="J20" s="19" t="s">
        <v>111</v>
      </c>
      <c r="K20" s="24" t="s">
        <v>116</v>
      </c>
      <c r="L20" s="99">
        <v>0.01</v>
      </c>
      <c r="M20" s="99">
        <v>0.06</v>
      </c>
      <c r="N20" s="99">
        <v>0.11</v>
      </c>
      <c r="O20" s="97">
        <v>0.25</v>
      </c>
      <c r="P20" s="98">
        <v>0.25</v>
      </c>
      <c r="Q20" s="70" t="s">
        <v>55</v>
      </c>
      <c r="R20" s="12" t="s">
        <v>117</v>
      </c>
      <c r="S20" s="12" t="s">
        <v>152</v>
      </c>
      <c r="T20" s="36" t="s">
        <v>117</v>
      </c>
      <c r="U20" s="144" t="str">
        <f t="shared" si="0"/>
        <v>SI</v>
      </c>
      <c r="V20" s="107">
        <f t="shared" ref="V20:V39" si="7">L20</f>
        <v>0.01</v>
      </c>
      <c r="W20" s="109">
        <f>1323358573/63857044000</f>
        <v>2.0723768124938573E-2</v>
      </c>
      <c r="X20" s="112">
        <v>1</v>
      </c>
      <c r="Y20" s="130" t="s">
        <v>201</v>
      </c>
      <c r="Z20" s="106" t="s">
        <v>117</v>
      </c>
      <c r="AA20" s="148">
        <f t="shared" si="1"/>
        <v>0.06</v>
      </c>
      <c r="AB20" s="138"/>
      <c r="AC20" s="138"/>
      <c r="AD20" s="138"/>
      <c r="AE20" s="139"/>
      <c r="AF20" s="35">
        <f t="shared" si="2"/>
        <v>0.11</v>
      </c>
      <c r="AG20" s="138"/>
      <c r="AH20" s="138"/>
      <c r="AI20" s="138"/>
      <c r="AJ20" s="139"/>
      <c r="AK20" s="35">
        <f t="shared" si="3"/>
        <v>0.25</v>
      </c>
      <c r="AL20" s="138"/>
      <c r="AM20" s="138"/>
      <c r="AN20" s="138"/>
      <c r="AO20" s="139"/>
      <c r="AP20" s="35" t="str">
        <f t="shared" si="4"/>
        <v>Porcentaje de Giros de la Vigencia 2019</v>
      </c>
      <c r="AQ20" s="138">
        <f t="shared" si="5"/>
        <v>0.43</v>
      </c>
      <c r="AR20" s="138">
        <f t="shared" si="6"/>
        <v>2.0723768124938573E-2</v>
      </c>
      <c r="AS20" s="138"/>
      <c r="AT20" s="139"/>
    </row>
    <row r="21" spans="1:46" ht="174" customHeight="1" x14ac:dyDescent="0.25">
      <c r="A21" s="54">
        <v>6</v>
      </c>
      <c r="B21" s="12" t="s">
        <v>109</v>
      </c>
      <c r="C21" s="55" t="s">
        <v>134</v>
      </c>
      <c r="D21" s="48" t="s">
        <v>153</v>
      </c>
      <c r="E21" s="167">
        <v>4.2099999999999999E-2</v>
      </c>
      <c r="F21" s="11" t="s">
        <v>90</v>
      </c>
      <c r="G21" s="2" t="s">
        <v>98</v>
      </c>
      <c r="H21" s="2" t="s">
        <v>99</v>
      </c>
      <c r="I21" s="85">
        <v>0.79690000000000005</v>
      </c>
      <c r="J21" s="19" t="s">
        <v>111</v>
      </c>
      <c r="K21" s="24" t="s">
        <v>118</v>
      </c>
      <c r="L21" s="99">
        <v>0.05</v>
      </c>
      <c r="M21" s="99">
        <v>0.2</v>
      </c>
      <c r="N21" s="99">
        <v>0.4</v>
      </c>
      <c r="O21" s="97">
        <v>0.6</v>
      </c>
      <c r="P21" s="98">
        <v>0.6</v>
      </c>
      <c r="Q21" s="70" t="s">
        <v>55</v>
      </c>
      <c r="R21" s="12" t="s">
        <v>117</v>
      </c>
      <c r="S21" s="12" t="s">
        <v>152</v>
      </c>
      <c r="T21" s="36" t="s">
        <v>117</v>
      </c>
      <c r="U21" s="144" t="str">
        <f t="shared" si="0"/>
        <v>SI</v>
      </c>
      <c r="V21" s="107">
        <f t="shared" si="7"/>
        <v>0.05</v>
      </c>
      <c r="W21" s="131">
        <v>4.5999999999999999E-2</v>
      </c>
      <c r="X21" s="113">
        <f>W21/V21</f>
        <v>0.91999999999999993</v>
      </c>
      <c r="Y21" s="130" t="s">
        <v>216</v>
      </c>
      <c r="Z21" s="106" t="s">
        <v>117</v>
      </c>
      <c r="AA21" s="148">
        <f t="shared" si="1"/>
        <v>0.2</v>
      </c>
      <c r="AB21" s="138"/>
      <c r="AC21" s="138"/>
      <c r="AD21" s="138"/>
      <c r="AE21" s="139"/>
      <c r="AF21" s="35">
        <f t="shared" si="2"/>
        <v>0.4</v>
      </c>
      <c r="AG21" s="138"/>
      <c r="AH21" s="138"/>
      <c r="AI21" s="138"/>
      <c r="AJ21" s="139"/>
      <c r="AK21" s="35">
        <f t="shared" si="3"/>
        <v>0.6</v>
      </c>
      <c r="AL21" s="138"/>
      <c r="AM21" s="138"/>
      <c r="AN21" s="138"/>
      <c r="AO21" s="139"/>
      <c r="AP21" s="35" t="str">
        <f t="shared" si="4"/>
        <v>Porcentaje de Giros de Obligaciones por Pagar 2019 y anteriores</v>
      </c>
      <c r="AQ21" s="138">
        <f t="shared" si="5"/>
        <v>1.25</v>
      </c>
      <c r="AR21" s="138">
        <f t="shared" si="6"/>
        <v>4.5999999999999999E-2</v>
      </c>
      <c r="AS21" s="138"/>
      <c r="AT21" s="139"/>
    </row>
    <row r="22" spans="1:46" ht="120" x14ac:dyDescent="0.25">
      <c r="A22" s="54">
        <v>6</v>
      </c>
      <c r="B22" s="12" t="s">
        <v>109</v>
      </c>
      <c r="C22" s="55" t="s">
        <v>134</v>
      </c>
      <c r="D22" s="49" t="s">
        <v>198</v>
      </c>
      <c r="E22" s="167">
        <v>4.2099999999999999E-2</v>
      </c>
      <c r="F22" s="11" t="s">
        <v>90</v>
      </c>
      <c r="G22" s="2" t="s">
        <v>100</v>
      </c>
      <c r="H22" s="2" t="s">
        <v>101</v>
      </c>
      <c r="I22" s="85">
        <v>0.44490000000000002</v>
      </c>
      <c r="J22" s="19" t="s">
        <v>111</v>
      </c>
      <c r="K22" s="24" t="s">
        <v>119</v>
      </c>
      <c r="L22" s="99">
        <v>0.05</v>
      </c>
      <c r="M22" s="99">
        <v>0.2</v>
      </c>
      <c r="N22" s="99">
        <v>0.4</v>
      </c>
      <c r="O22" s="97">
        <v>0.6</v>
      </c>
      <c r="P22" s="98">
        <v>0.6</v>
      </c>
      <c r="Q22" s="70" t="s">
        <v>55</v>
      </c>
      <c r="R22" s="12" t="s">
        <v>117</v>
      </c>
      <c r="S22" s="12" t="s">
        <v>152</v>
      </c>
      <c r="T22" s="36" t="s">
        <v>117</v>
      </c>
      <c r="U22" s="144" t="str">
        <f t="shared" si="0"/>
        <v>SI</v>
      </c>
      <c r="V22" s="107">
        <f t="shared" si="7"/>
        <v>0.05</v>
      </c>
      <c r="W22" s="108">
        <f>4421955523/27186038970</f>
        <v>0.16265538086955814</v>
      </c>
      <c r="X22" s="112">
        <v>1</v>
      </c>
      <c r="Y22" s="130" t="s">
        <v>208</v>
      </c>
      <c r="Z22" s="106" t="s">
        <v>117</v>
      </c>
      <c r="AA22" s="148">
        <f t="shared" si="1"/>
        <v>0.2</v>
      </c>
      <c r="AB22" s="138"/>
      <c r="AC22" s="138"/>
      <c r="AD22" s="138"/>
      <c r="AE22" s="139"/>
      <c r="AF22" s="35">
        <f t="shared" si="2"/>
        <v>0.4</v>
      </c>
      <c r="AG22" s="138"/>
      <c r="AH22" s="138"/>
      <c r="AI22" s="138"/>
      <c r="AJ22" s="139"/>
      <c r="AK22" s="35">
        <f t="shared" si="3"/>
        <v>0.6</v>
      </c>
      <c r="AL22" s="138"/>
      <c r="AM22" s="138"/>
      <c r="AN22" s="138"/>
      <c r="AO22" s="139"/>
      <c r="AP22" s="35" t="str">
        <f t="shared" si="4"/>
        <v xml:space="preserve">Porcentaje de Giros de Obligaciones por Pagar </v>
      </c>
      <c r="AQ22" s="138">
        <f t="shared" si="5"/>
        <v>1.25</v>
      </c>
      <c r="AR22" s="138">
        <f t="shared" si="6"/>
        <v>0.16265538086955814</v>
      </c>
      <c r="AS22" s="138"/>
      <c r="AT22" s="139"/>
    </row>
    <row r="23" spans="1:46" ht="120" x14ac:dyDescent="0.25">
      <c r="A23" s="54">
        <v>6</v>
      </c>
      <c r="B23" s="12" t="s">
        <v>109</v>
      </c>
      <c r="C23" s="55" t="s">
        <v>134</v>
      </c>
      <c r="D23" s="48" t="s">
        <v>157</v>
      </c>
      <c r="E23" s="167">
        <v>4.2099999999999999E-2</v>
      </c>
      <c r="F23" s="11" t="s">
        <v>91</v>
      </c>
      <c r="G23" s="2" t="s">
        <v>160</v>
      </c>
      <c r="H23" s="23" t="s">
        <v>154</v>
      </c>
      <c r="I23" s="77" t="s">
        <v>136</v>
      </c>
      <c r="J23" s="19" t="s">
        <v>53</v>
      </c>
      <c r="K23" s="24" t="s">
        <v>155</v>
      </c>
      <c r="L23" s="97">
        <v>0</v>
      </c>
      <c r="M23" s="97">
        <v>1</v>
      </c>
      <c r="N23" s="97">
        <v>1</v>
      </c>
      <c r="O23" s="97">
        <v>1</v>
      </c>
      <c r="P23" s="98">
        <v>1</v>
      </c>
      <c r="Q23" s="70" t="s">
        <v>55</v>
      </c>
      <c r="R23" s="12" t="s">
        <v>126</v>
      </c>
      <c r="S23" s="12" t="s">
        <v>173</v>
      </c>
      <c r="T23" s="36" t="s">
        <v>184</v>
      </c>
      <c r="U23" s="144" t="str">
        <f t="shared" si="0"/>
        <v>SI</v>
      </c>
      <c r="V23" s="107" t="s">
        <v>209</v>
      </c>
      <c r="W23" s="108" t="s">
        <v>209</v>
      </c>
      <c r="X23" s="113" t="s">
        <v>209</v>
      </c>
      <c r="Y23" s="108" t="s">
        <v>209</v>
      </c>
      <c r="Z23" s="161" t="s">
        <v>209</v>
      </c>
      <c r="AA23" s="148">
        <f t="shared" si="1"/>
        <v>1</v>
      </c>
      <c r="AB23" s="138"/>
      <c r="AC23" s="138"/>
      <c r="AD23" s="138"/>
      <c r="AE23" s="139"/>
      <c r="AF23" s="35">
        <f t="shared" si="2"/>
        <v>1</v>
      </c>
      <c r="AG23" s="138"/>
      <c r="AH23" s="138"/>
      <c r="AI23" s="138"/>
      <c r="AJ23" s="139"/>
      <c r="AK23" s="35">
        <f t="shared" si="3"/>
        <v>1</v>
      </c>
      <c r="AL23" s="138"/>
      <c r="AM23" s="138"/>
      <c r="AN23" s="138"/>
      <c r="AO23" s="139"/>
      <c r="AP23" s="35" t="str">
        <f t="shared" si="4"/>
        <v>Porcentaje de ejecución del SIPSE local</v>
      </c>
      <c r="AQ23" s="138" t="e">
        <f t="shared" si="5"/>
        <v>#VALUE!</v>
      </c>
      <c r="AR23" s="138" t="e">
        <f t="shared" si="6"/>
        <v>#VALUE!</v>
      </c>
      <c r="AS23" s="138"/>
      <c r="AT23" s="139"/>
    </row>
    <row r="24" spans="1:46" ht="120" x14ac:dyDescent="0.25">
      <c r="A24" s="54">
        <v>6</v>
      </c>
      <c r="B24" s="12" t="s">
        <v>109</v>
      </c>
      <c r="C24" s="55" t="s">
        <v>134</v>
      </c>
      <c r="D24" s="48" t="s">
        <v>46</v>
      </c>
      <c r="E24" s="167">
        <v>4.2099999999999999E-2</v>
      </c>
      <c r="F24" s="11" t="s">
        <v>90</v>
      </c>
      <c r="G24" s="2" t="s">
        <v>102</v>
      </c>
      <c r="H24" s="23" t="s">
        <v>154</v>
      </c>
      <c r="I24" s="77" t="s">
        <v>136</v>
      </c>
      <c r="J24" s="19" t="s">
        <v>53</v>
      </c>
      <c r="K24" s="24" t="s">
        <v>155</v>
      </c>
      <c r="L24" s="97">
        <v>0</v>
      </c>
      <c r="M24" s="97">
        <v>1</v>
      </c>
      <c r="N24" s="97">
        <v>1</v>
      </c>
      <c r="O24" s="97">
        <v>1</v>
      </c>
      <c r="P24" s="98">
        <v>1</v>
      </c>
      <c r="Q24" s="70" t="s">
        <v>55</v>
      </c>
      <c r="R24" s="12" t="s">
        <v>127</v>
      </c>
      <c r="S24" s="12" t="s">
        <v>138</v>
      </c>
      <c r="T24" s="36" t="s">
        <v>185</v>
      </c>
      <c r="U24" s="144" t="str">
        <f t="shared" si="0"/>
        <v>SI</v>
      </c>
      <c r="V24" s="107" t="s">
        <v>210</v>
      </c>
      <c r="W24" s="108" t="s">
        <v>210</v>
      </c>
      <c r="X24" s="113" t="s">
        <v>210</v>
      </c>
      <c r="Y24" s="108" t="s">
        <v>210</v>
      </c>
      <c r="Z24" s="161" t="s">
        <v>210</v>
      </c>
      <c r="AA24" s="148">
        <f t="shared" si="1"/>
        <v>1</v>
      </c>
      <c r="AB24" s="138"/>
      <c r="AC24" s="138"/>
      <c r="AD24" s="138"/>
      <c r="AE24" s="139"/>
      <c r="AF24" s="35">
        <f t="shared" si="2"/>
        <v>1</v>
      </c>
      <c r="AG24" s="138"/>
      <c r="AH24" s="138"/>
      <c r="AI24" s="138"/>
      <c r="AJ24" s="139"/>
      <c r="AK24" s="35">
        <f t="shared" si="3"/>
        <v>1</v>
      </c>
      <c r="AL24" s="138"/>
      <c r="AM24" s="138"/>
      <c r="AN24" s="138"/>
      <c r="AO24" s="139"/>
      <c r="AP24" s="35" t="str">
        <f t="shared" si="4"/>
        <v>Porcentaje de avance acumulado en el cumplimiento del Plan de Sostenibilidad contable programado</v>
      </c>
      <c r="AQ24" s="138" t="e">
        <f t="shared" si="5"/>
        <v>#VALUE!</v>
      </c>
      <c r="AR24" s="138" t="e">
        <f t="shared" si="6"/>
        <v>#VALUE!</v>
      </c>
      <c r="AS24" s="138"/>
      <c r="AT24" s="139"/>
    </row>
    <row r="25" spans="1:46" ht="90" x14ac:dyDescent="0.25">
      <c r="A25" s="54">
        <v>7</v>
      </c>
      <c r="B25" s="12" t="s">
        <v>108</v>
      </c>
      <c r="C25" s="55" t="s">
        <v>88</v>
      </c>
      <c r="D25" s="48" t="s">
        <v>139</v>
      </c>
      <c r="E25" s="167">
        <v>4.2099999999999999E-2</v>
      </c>
      <c r="F25" s="11" t="s">
        <v>90</v>
      </c>
      <c r="G25" s="2" t="s">
        <v>103</v>
      </c>
      <c r="H25" s="2" t="s">
        <v>104</v>
      </c>
      <c r="I25" s="77">
        <v>147</v>
      </c>
      <c r="J25" s="19" t="s">
        <v>64</v>
      </c>
      <c r="K25" s="24" t="s">
        <v>140</v>
      </c>
      <c r="L25" s="97">
        <v>0.5</v>
      </c>
      <c r="M25" s="97">
        <v>0.5</v>
      </c>
      <c r="N25" s="97">
        <v>0</v>
      </c>
      <c r="O25" s="97">
        <v>0</v>
      </c>
      <c r="P25" s="98">
        <v>1</v>
      </c>
      <c r="Q25" s="70" t="s">
        <v>55</v>
      </c>
      <c r="R25" s="12" t="s">
        <v>128</v>
      </c>
      <c r="S25" s="12" t="s">
        <v>131</v>
      </c>
      <c r="T25" s="36" t="s">
        <v>202</v>
      </c>
      <c r="U25" s="144" t="str">
        <f t="shared" si="0"/>
        <v>SI</v>
      </c>
      <c r="V25" s="107">
        <f t="shared" si="7"/>
        <v>0.5</v>
      </c>
      <c r="W25" s="108">
        <v>0.5</v>
      </c>
      <c r="X25" s="112">
        <v>1</v>
      </c>
      <c r="Y25" s="130" t="s">
        <v>212</v>
      </c>
      <c r="Z25" s="106" t="s">
        <v>211</v>
      </c>
      <c r="AA25" s="148">
        <f t="shared" si="1"/>
        <v>0.5</v>
      </c>
      <c r="AB25" s="138"/>
      <c r="AC25" s="138"/>
      <c r="AD25" s="138"/>
      <c r="AE25" s="139"/>
      <c r="AF25" s="35">
        <f t="shared" si="2"/>
        <v>0</v>
      </c>
      <c r="AG25" s="138"/>
      <c r="AH25" s="138"/>
      <c r="AI25" s="138"/>
      <c r="AJ25" s="139"/>
      <c r="AK25" s="35">
        <f t="shared" si="3"/>
        <v>0</v>
      </c>
      <c r="AL25" s="138"/>
      <c r="AM25" s="138"/>
      <c r="AN25" s="138"/>
      <c r="AO25" s="139"/>
      <c r="AP25" s="35" t="str">
        <f t="shared" si="4"/>
        <v>Respuesta a los requerimiento de los ciudadanos</v>
      </c>
      <c r="AQ25" s="138">
        <f t="shared" si="5"/>
        <v>1</v>
      </c>
      <c r="AR25" s="138">
        <f t="shared" si="6"/>
        <v>0.5</v>
      </c>
      <c r="AS25" s="138"/>
      <c r="AT25" s="139"/>
    </row>
    <row r="26" spans="1:46" ht="90" x14ac:dyDescent="0.25">
      <c r="A26" s="54">
        <v>1</v>
      </c>
      <c r="B26" s="12" t="s">
        <v>110</v>
      </c>
      <c r="C26" s="55" t="s">
        <v>89</v>
      </c>
      <c r="D26" s="49" t="s">
        <v>188</v>
      </c>
      <c r="E26" s="167">
        <v>4.2099999999999999E-2</v>
      </c>
      <c r="F26" s="11" t="s">
        <v>90</v>
      </c>
      <c r="G26" s="2" t="s">
        <v>162</v>
      </c>
      <c r="H26" s="2" t="s">
        <v>163</v>
      </c>
      <c r="I26" s="77">
        <v>58</v>
      </c>
      <c r="J26" s="19" t="s">
        <v>64</v>
      </c>
      <c r="K26" s="24" t="s">
        <v>120</v>
      </c>
      <c r="L26" s="95">
        <v>15</v>
      </c>
      <c r="M26" s="95">
        <v>15</v>
      </c>
      <c r="N26" s="95">
        <v>15</v>
      </c>
      <c r="O26" s="95">
        <v>15</v>
      </c>
      <c r="P26" s="101">
        <f>L26+M26+N26+O26</f>
        <v>60</v>
      </c>
      <c r="Q26" s="70" t="s">
        <v>55</v>
      </c>
      <c r="R26" s="12" t="s">
        <v>141</v>
      </c>
      <c r="S26" s="12" t="s">
        <v>132</v>
      </c>
      <c r="T26" s="36" t="s">
        <v>203</v>
      </c>
      <c r="U26" s="144" t="str">
        <f t="shared" si="0"/>
        <v>SI</v>
      </c>
      <c r="V26" s="105">
        <f t="shared" si="7"/>
        <v>15</v>
      </c>
      <c r="W26" s="130">
        <v>15</v>
      </c>
      <c r="X26" s="113">
        <v>1</v>
      </c>
      <c r="Y26" s="130" t="s">
        <v>205</v>
      </c>
      <c r="Z26" s="106" t="s">
        <v>203</v>
      </c>
      <c r="AA26" s="148">
        <f t="shared" si="1"/>
        <v>15</v>
      </c>
      <c r="AB26" s="138"/>
      <c r="AC26" s="138"/>
      <c r="AD26" s="138"/>
      <c r="AE26" s="139"/>
      <c r="AF26" s="35">
        <f t="shared" si="2"/>
        <v>15</v>
      </c>
      <c r="AG26" s="138"/>
      <c r="AH26" s="138"/>
      <c r="AI26" s="138"/>
      <c r="AJ26" s="139"/>
      <c r="AK26" s="35">
        <f t="shared" si="3"/>
        <v>15</v>
      </c>
      <c r="AL26" s="138"/>
      <c r="AM26" s="138"/>
      <c r="AN26" s="138"/>
      <c r="AO26" s="139"/>
      <c r="AP26" s="35" t="str">
        <f t="shared" si="4"/>
        <v>Acciones de control a las actuaciones de IVC control en materia actividad económica</v>
      </c>
      <c r="AQ26" s="138">
        <f t="shared" si="5"/>
        <v>60</v>
      </c>
      <c r="AR26" s="138">
        <f t="shared" si="6"/>
        <v>15</v>
      </c>
      <c r="AS26" s="138"/>
      <c r="AT26" s="139"/>
    </row>
    <row r="27" spans="1:46" ht="105" x14ac:dyDescent="0.25">
      <c r="A27" s="54">
        <v>1</v>
      </c>
      <c r="B27" s="12" t="s">
        <v>110</v>
      </c>
      <c r="C27" s="55" t="s">
        <v>89</v>
      </c>
      <c r="D27" s="49" t="s">
        <v>189</v>
      </c>
      <c r="E27" s="167">
        <v>4.2099999999999999E-2</v>
      </c>
      <c r="F27" s="11" t="s">
        <v>90</v>
      </c>
      <c r="G27" s="2" t="s">
        <v>164</v>
      </c>
      <c r="H27" s="2" t="s">
        <v>165</v>
      </c>
      <c r="I27" s="77">
        <v>101</v>
      </c>
      <c r="J27" s="19" t="s">
        <v>64</v>
      </c>
      <c r="K27" s="24" t="s">
        <v>120</v>
      </c>
      <c r="L27" s="95">
        <v>15</v>
      </c>
      <c r="M27" s="95">
        <v>15</v>
      </c>
      <c r="N27" s="95">
        <v>15</v>
      </c>
      <c r="O27" s="95">
        <v>15</v>
      </c>
      <c r="P27" s="101">
        <f>L27+M27+N27+O27</f>
        <v>60</v>
      </c>
      <c r="Q27" s="70" t="s">
        <v>55</v>
      </c>
      <c r="R27" s="12" t="s">
        <v>141</v>
      </c>
      <c r="S27" s="12" t="s">
        <v>132</v>
      </c>
      <c r="T27" s="36" t="s">
        <v>203</v>
      </c>
      <c r="U27" s="144" t="str">
        <f t="shared" si="0"/>
        <v>SI</v>
      </c>
      <c r="V27" s="105">
        <f>L27</f>
        <v>15</v>
      </c>
      <c r="W27" s="130">
        <v>26</v>
      </c>
      <c r="X27" s="112">
        <v>1</v>
      </c>
      <c r="Y27" s="130" t="s">
        <v>204</v>
      </c>
      <c r="Z27" s="106" t="s">
        <v>203</v>
      </c>
      <c r="AA27" s="148">
        <f>M27</f>
        <v>15</v>
      </c>
      <c r="AB27" s="138"/>
      <c r="AC27" s="138"/>
      <c r="AD27" s="138"/>
      <c r="AE27" s="139"/>
      <c r="AF27" s="35">
        <f>N27</f>
        <v>15</v>
      </c>
      <c r="AG27" s="138"/>
      <c r="AH27" s="138"/>
      <c r="AI27" s="138"/>
      <c r="AJ27" s="139"/>
      <c r="AK27" s="35">
        <f>O27</f>
        <v>15</v>
      </c>
      <c r="AL27" s="138"/>
      <c r="AM27" s="138"/>
      <c r="AN27" s="138"/>
      <c r="AO27" s="139"/>
      <c r="AP27" s="35" t="str">
        <f>G27</f>
        <v>Acciones de control a las actuaciones de IVC control en materia de  integridad del espacio publico.</v>
      </c>
      <c r="AQ27" s="138">
        <f>V27+AA27+AF27+AK27</f>
        <v>60</v>
      </c>
      <c r="AR27" s="138">
        <f>W27+AB27+AG27+AL27</f>
        <v>26</v>
      </c>
      <c r="AS27" s="138"/>
      <c r="AT27" s="139"/>
    </row>
    <row r="28" spans="1:46" ht="90" x14ac:dyDescent="0.25">
      <c r="A28" s="54">
        <v>1</v>
      </c>
      <c r="B28" s="12" t="s">
        <v>110</v>
      </c>
      <c r="C28" s="55" t="s">
        <v>89</v>
      </c>
      <c r="D28" s="49" t="s">
        <v>190</v>
      </c>
      <c r="E28" s="167">
        <v>4.2099999999999999E-2</v>
      </c>
      <c r="F28" s="11" t="s">
        <v>90</v>
      </c>
      <c r="G28" s="2" t="s">
        <v>166</v>
      </c>
      <c r="H28" s="2" t="s">
        <v>167</v>
      </c>
      <c r="I28" s="77">
        <v>26</v>
      </c>
      <c r="J28" s="19" t="s">
        <v>64</v>
      </c>
      <c r="K28" s="24" t="s">
        <v>120</v>
      </c>
      <c r="L28" s="95">
        <v>7</v>
      </c>
      <c r="M28" s="95">
        <v>7</v>
      </c>
      <c r="N28" s="95">
        <v>7</v>
      </c>
      <c r="O28" s="95">
        <v>7</v>
      </c>
      <c r="P28" s="101">
        <f>L28+M28+N28+O28</f>
        <v>28</v>
      </c>
      <c r="Q28" s="70" t="s">
        <v>55</v>
      </c>
      <c r="R28" s="12" t="s">
        <v>141</v>
      </c>
      <c r="S28" s="12" t="s">
        <v>132</v>
      </c>
      <c r="T28" s="36" t="s">
        <v>203</v>
      </c>
      <c r="U28" s="144" t="str">
        <f t="shared" si="0"/>
        <v>SI</v>
      </c>
      <c r="V28" s="105">
        <f t="shared" si="7"/>
        <v>7</v>
      </c>
      <c r="W28" s="130">
        <v>7</v>
      </c>
      <c r="X28" s="112">
        <v>1</v>
      </c>
      <c r="Y28" s="130" t="s">
        <v>207</v>
      </c>
      <c r="Z28" s="106" t="s">
        <v>203</v>
      </c>
      <c r="AA28" s="148">
        <f t="shared" si="1"/>
        <v>7</v>
      </c>
      <c r="AB28" s="138"/>
      <c r="AC28" s="138"/>
      <c r="AD28" s="138"/>
      <c r="AE28" s="139"/>
      <c r="AF28" s="35">
        <f t="shared" si="2"/>
        <v>7</v>
      </c>
      <c r="AG28" s="138"/>
      <c r="AH28" s="138"/>
      <c r="AI28" s="138"/>
      <c r="AJ28" s="139"/>
      <c r="AK28" s="35">
        <f t="shared" si="3"/>
        <v>7</v>
      </c>
      <c r="AL28" s="138"/>
      <c r="AM28" s="138"/>
      <c r="AN28" s="138"/>
      <c r="AO28" s="139"/>
      <c r="AP28" s="35" t="str">
        <f t="shared" si="4"/>
        <v>Acciones de control  en materia de obras y urbanismo</v>
      </c>
      <c r="AQ28" s="138">
        <f t="shared" si="5"/>
        <v>28</v>
      </c>
      <c r="AR28" s="138">
        <f t="shared" si="6"/>
        <v>7</v>
      </c>
      <c r="AS28" s="138"/>
      <c r="AT28" s="139"/>
    </row>
    <row r="29" spans="1:46" ht="130.5" customHeight="1" x14ac:dyDescent="0.25">
      <c r="A29" s="54">
        <v>1</v>
      </c>
      <c r="B29" s="12" t="s">
        <v>110</v>
      </c>
      <c r="C29" s="55" t="s">
        <v>89</v>
      </c>
      <c r="D29" s="49" t="s">
        <v>170</v>
      </c>
      <c r="E29" s="167">
        <v>4.2099999999999999E-2</v>
      </c>
      <c r="F29" s="83" t="s">
        <v>90</v>
      </c>
      <c r="G29" s="84" t="s">
        <v>105</v>
      </c>
      <c r="H29" s="84" t="s">
        <v>142</v>
      </c>
      <c r="I29" s="77">
        <v>11</v>
      </c>
      <c r="J29" s="19" t="s">
        <v>64</v>
      </c>
      <c r="K29" s="24" t="s">
        <v>120</v>
      </c>
      <c r="L29" s="95">
        <v>3</v>
      </c>
      <c r="M29" s="95">
        <v>3</v>
      </c>
      <c r="N29" s="95">
        <v>3</v>
      </c>
      <c r="O29" s="95">
        <v>3</v>
      </c>
      <c r="P29" s="101">
        <f>L29+M29+N29+O29</f>
        <v>12</v>
      </c>
      <c r="Q29" s="70" t="s">
        <v>55</v>
      </c>
      <c r="R29" s="12" t="s">
        <v>141</v>
      </c>
      <c r="S29" s="12" t="s">
        <v>132</v>
      </c>
      <c r="T29" s="36" t="s">
        <v>203</v>
      </c>
      <c r="U29" s="144" t="str">
        <f t="shared" si="0"/>
        <v>SI</v>
      </c>
      <c r="V29" s="105">
        <f t="shared" si="7"/>
        <v>3</v>
      </c>
      <c r="W29" s="130">
        <v>3</v>
      </c>
      <c r="X29" s="112">
        <v>1</v>
      </c>
      <c r="Y29" s="130" t="s">
        <v>206</v>
      </c>
      <c r="Z29" s="106" t="s">
        <v>203</v>
      </c>
      <c r="AA29" s="148">
        <f t="shared" si="1"/>
        <v>3</v>
      </c>
      <c r="AB29" s="138"/>
      <c r="AC29" s="138"/>
      <c r="AD29" s="138"/>
      <c r="AE29" s="139"/>
      <c r="AF29" s="35">
        <f t="shared" si="2"/>
        <v>3</v>
      </c>
      <c r="AG29" s="138"/>
      <c r="AH29" s="138"/>
      <c r="AI29" s="138"/>
      <c r="AJ29" s="139"/>
      <c r="AK29" s="35">
        <f t="shared" si="3"/>
        <v>3</v>
      </c>
      <c r="AL29" s="138"/>
      <c r="AM29" s="138"/>
      <c r="AN29" s="138"/>
      <c r="AO29" s="139"/>
      <c r="AP29" s="35" t="str">
        <f t="shared" si="4"/>
        <v>Acciones de control para el cumplimiento de fallos judiciales - cerros de oriente</v>
      </c>
      <c r="AQ29" s="138">
        <f t="shared" si="5"/>
        <v>12</v>
      </c>
      <c r="AR29" s="138">
        <f t="shared" si="6"/>
        <v>3</v>
      </c>
      <c r="AS29" s="138"/>
      <c r="AT29" s="139"/>
    </row>
    <row r="30" spans="1:46" ht="210" customHeight="1" x14ac:dyDescent="0.25">
      <c r="A30" s="54">
        <v>1</v>
      </c>
      <c r="B30" s="12" t="s">
        <v>110</v>
      </c>
      <c r="C30" s="55" t="s">
        <v>89</v>
      </c>
      <c r="D30" s="48" t="s">
        <v>223</v>
      </c>
      <c r="E30" s="167">
        <v>4.2099999999999999E-2</v>
      </c>
      <c r="F30" s="11" t="s">
        <v>90</v>
      </c>
      <c r="G30" s="2" t="s">
        <v>158</v>
      </c>
      <c r="H30" s="2" t="s">
        <v>106</v>
      </c>
      <c r="I30" s="166">
        <v>22285</v>
      </c>
      <c r="J30" s="19" t="s">
        <v>64</v>
      </c>
      <c r="K30" s="24" t="s">
        <v>122</v>
      </c>
      <c r="L30" s="97">
        <v>0</v>
      </c>
      <c r="M30" s="97">
        <v>0.15</v>
      </c>
      <c r="N30" s="97">
        <v>0.13</v>
      </c>
      <c r="O30" s="97">
        <v>0.12</v>
      </c>
      <c r="P30" s="98">
        <v>0.2</v>
      </c>
      <c r="Q30" s="70" t="s">
        <v>55</v>
      </c>
      <c r="R30" s="12" t="s">
        <v>129</v>
      </c>
      <c r="S30" s="12" t="s">
        <v>132</v>
      </c>
      <c r="T30" s="36" t="s">
        <v>186</v>
      </c>
      <c r="U30" s="144" t="str">
        <f t="shared" si="0"/>
        <v>SI</v>
      </c>
      <c r="V30" s="132" t="s">
        <v>210</v>
      </c>
      <c r="W30" s="136" t="s">
        <v>210</v>
      </c>
      <c r="X30" s="153" t="s">
        <v>210</v>
      </c>
      <c r="Y30" s="136" t="s">
        <v>210</v>
      </c>
      <c r="Z30" s="137" t="s">
        <v>210</v>
      </c>
      <c r="AA30" s="148">
        <f t="shared" si="1"/>
        <v>0.15</v>
      </c>
      <c r="AB30" s="138"/>
      <c r="AC30" s="138"/>
      <c r="AD30" s="138"/>
      <c r="AE30" s="139"/>
      <c r="AF30" s="35">
        <f t="shared" si="2"/>
        <v>0.13</v>
      </c>
      <c r="AG30" s="138"/>
      <c r="AH30" s="138"/>
      <c r="AI30" s="138"/>
      <c r="AJ30" s="139"/>
      <c r="AK30" s="35">
        <f t="shared" si="3"/>
        <v>0.12</v>
      </c>
      <c r="AL30" s="138"/>
      <c r="AM30" s="138"/>
      <c r="AN30" s="138"/>
      <c r="AO30" s="139"/>
      <c r="AP30" s="35" t="str">
        <f t="shared" si="4"/>
        <v xml:space="preserve">Porcentaje de expedientes de policía con impulso procesal </v>
      </c>
      <c r="AQ30" s="138" t="e">
        <f t="shared" si="5"/>
        <v>#VALUE!</v>
      </c>
      <c r="AR30" s="138" t="e">
        <f t="shared" si="6"/>
        <v>#VALUE!</v>
      </c>
      <c r="AS30" s="138"/>
      <c r="AT30" s="139"/>
    </row>
    <row r="31" spans="1:46" ht="90" x14ac:dyDescent="0.25">
      <c r="A31" s="54">
        <v>1</v>
      </c>
      <c r="B31" s="12" t="s">
        <v>110</v>
      </c>
      <c r="C31" s="55" t="s">
        <v>89</v>
      </c>
      <c r="D31" s="48" t="s">
        <v>143</v>
      </c>
      <c r="E31" s="167">
        <v>4.2099999999999999E-2</v>
      </c>
      <c r="F31" s="11" t="s">
        <v>90</v>
      </c>
      <c r="G31" s="2" t="s">
        <v>159</v>
      </c>
      <c r="H31" s="2" t="s">
        <v>107</v>
      </c>
      <c r="I31" s="166">
        <v>22285</v>
      </c>
      <c r="J31" s="19" t="s">
        <v>64</v>
      </c>
      <c r="K31" s="24" t="s">
        <v>123</v>
      </c>
      <c r="L31" s="97">
        <v>0.05</v>
      </c>
      <c r="M31" s="97">
        <v>0.05</v>
      </c>
      <c r="N31" s="97">
        <v>0.05</v>
      </c>
      <c r="O31" s="97">
        <v>0.05</v>
      </c>
      <c r="P31" s="98">
        <v>0.2</v>
      </c>
      <c r="Q31" s="70" t="s">
        <v>55</v>
      </c>
      <c r="R31" s="12" t="s">
        <v>129</v>
      </c>
      <c r="S31" s="12" t="s">
        <v>132</v>
      </c>
      <c r="T31" s="36" t="s">
        <v>186</v>
      </c>
      <c r="U31" s="144" t="str">
        <f t="shared" si="0"/>
        <v>SI</v>
      </c>
      <c r="V31" s="133">
        <f t="shared" si="7"/>
        <v>0.05</v>
      </c>
      <c r="W31" s="134">
        <v>2.3400000000000001E-2</v>
      </c>
      <c r="X31" s="135">
        <f>W31/V31</f>
        <v>0.46799999999999997</v>
      </c>
      <c r="Y31" s="136" t="s">
        <v>217</v>
      </c>
      <c r="Z31" s="137" t="s">
        <v>218</v>
      </c>
      <c r="AA31" s="148">
        <f t="shared" si="1"/>
        <v>0.05</v>
      </c>
      <c r="AB31" s="138"/>
      <c r="AC31" s="138"/>
      <c r="AD31" s="138"/>
      <c r="AE31" s="139"/>
      <c r="AF31" s="35">
        <f t="shared" si="2"/>
        <v>0.05</v>
      </c>
      <c r="AG31" s="138"/>
      <c r="AH31" s="138"/>
      <c r="AI31" s="138"/>
      <c r="AJ31" s="139"/>
      <c r="AK31" s="35">
        <f t="shared" si="3"/>
        <v>0.05</v>
      </c>
      <c r="AL31" s="138"/>
      <c r="AM31" s="138"/>
      <c r="AN31" s="138"/>
      <c r="AO31" s="139"/>
      <c r="AP31" s="35" t="str">
        <f t="shared" si="4"/>
        <v>Porcentaje de expedientes de policía con fallo de fondo</v>
      </c>
      <c r="AQ31" s="138">
        <f t="shared" si="5"/>
        <v>0.2</v>
      </c>
      <c r="AR31" s="138">
        <f t="shared" si="6"/>
        <v>2.3400000000000001E-2</v>
      </c>
      <c r="AS31" s="138"/>
      <c r="AT31" s="139"/>
    </row>
    <row r="32" spans="1:46" ht="249" customHeight="1" x14ac:dyDescent="0.25">
      <c r="A32" s="54">
        <v>1</v>
      </c>
      <c r="B32" s="12" t="s">
        <v>110</v>
      </c>
      <c r="C32" s="55" t="s">
        <v>89</v>
      </c>
      <c r="D32" s="48" t="s">
        <v>191</v>
      </c>
      <c r="E32" s="167">
        <v>4.2099999999999999E-2</v>
      </c>
      <c r="F32" s="11" t="s">
        <v>90</v>
      </c>
      <c r="G32" s="2" t="s">
        <v>192</v>
      </c>
      <c r="H32" s="1" t="s">
        <v>193</v>
      </c>
      <c r="I32" s="77">
        <v>1076</v>
      </c>
      <c r="J32" s="19" t="s">
        <v>64</v>
      </c>
      <c r="K32" s="24" t="s">
        <v>194</v>
      </c>
      <c r="L32" s="95">
        <v>24</v>
      </c>
      <c r="M32" s="95">
        <v>36</v>
      </c>
      <c r="N32" s="95">
        <v>36</v>
      </c>
      <c r="O32" s="95">
        <v>26</v>
      </c>
      <c r="P32" s="101">
        <f>L32+M32+N32+O32</f>
        <v>122</v>
      </c>
      <c r="Q32" s="70" t="s">
        <v>55</v>
      </c>
      <c r="R32" s="12" t="s">
        <v>129</v>
      </c>
      <c r="S32" s="12" t="s">
        <v>132</v>
      </c>
      <c r="T32" s="36" t="s">
        <v>187</v>
      </c>
      <c r="U32" s="144" t="str">
        <f t="shared" si="0"/>
        <v>SI</v>
      </c>
      <c r="V32" s="105">
        <f t="shared" si="7"/>
        <v>24</v>
      </c>
      <c r="W32" s="130">
        <v>13</v>
      </c>
      <c r="X32" s="113">
        <f>W32/V32</f>
        <v>0.54166666666666663</v>
      </c>
      <c r="Y32" s="115" t="s">
        <v>213</v>
      </c>
      <c r="Z32" s="106" t="s">
        <v>187</v>
      </c>
      <c r="AA32" s="148">
        <f t="shared" si="1"/>
        <v>36</v>
      </c>
      <c r="AB32" s="138"/>
      <c r="AC32" s="138"/>
      <c r="AD32" s="138"/>
      <c r="AE32" s="139"/>
      <c r="AF32" s="35">
        <f t="shared" si="2"/>
        <v>36</v>
      </c>
      <c r="AG32" s="138"/>
      <c r="AH32" s="138"/>
      <c r="AI32" s="138"/>
      <c r="AJ32" s="139"/>
      <c r="AK32" s="35">
        <f t="shared" si="3"/>
        <v>26</v>
      </c>
      <c r="AL32" s="138"/>
      <c r="AM32" s="138"/>
      <c r="AN32" s="138"/>
      <c r="AO32" s="139"/>
      <c r="AP32" s="35" t="str">
        <f t="shared" si="4"/>
        <v>Actuaciones administrativas terminadas (archivadas)</v>
      </c>
      <c r="AQ32" s="138">
        <f t="shared" si="5"/>
        <v>122</v>
      </c>
      <c r="AR32" s="138">
        <f t="shared" si="6"/>
        <v>13</v>
      </c>
      <c r="AS32" s="138"/>
      <c r="AT32" s="139"/>
    </row>
    <row r="33" spans="1:46" ht="210" x14ac:dyDescent="0.25">
      <c r="A33" s="54">
        <v>1</v>
      </c>
      <c r="B33" s="12" t="s">
        <v>110</v>
      </c>
      <c r="C33" s="55" t="s">
        <v>89</v>
      </c>
      <c r="D33" s="87" t="s">
        <v>222</v>
      </c>
      <c r="E33" s="167">
        <v>4.2099999999999999E-2</v>
      </c>
      <c r="F33" s="20" t="s">
        <v>90</v>
      </c>
      <c r="G33" s="2" t="s">
        <v>195</v>
      </c>
      <c r="H33" s="21" t="s">
        <v>196</v>
      </c>
      <c r="I33" s="79" t="s">
        <v>136</v>
      </c>
      <c r="J33" s="27" t="s">
        <v>64</v>
      </c>
      <c r="K33" s="24" t="s">
        <v>195</v>
      </c>
      <c r="L33" s="102">
        <v>60</v>
      </c>
      <c r="M33" s="102">
        <v>0</v>
      </c>
      <c r="N33" s="102">
        <v>92</v>
      </c>
      <c r="O33" s="102">
        <v>92</v>
      </c>
      <c r="P33" s="103">
        <f>L33+M33+N33+O33</f>
        <v>244</v>
      </c>
      <c r="Q33" s="70" t="s">
        <v>55</v>
      </c>
      <c r="R33" s="12" t="s">
        <v>129</v>
      </c>
      <c r="S33" s="12" t="s">
        <v>132</v>
      </c>
      <c r="T33" s="36" t="s">
        <v>187</v>
      </c>
      <c r="U33" s="144" t="str">
        <f t="shared" si="0"/>
        <v>SI</v>
      </c>
      <c r="V33" s="105">
        <f t="shared" si="7"/>
        <v>60</v>
      </c>
      <c r="W33" s="130">
        <v>12</v>
      </c>
      <c r="X33" s="113">
        <f>W33/V33</f>
        <v>0.2</v>
      </c>
      <c r="Y33" s="115" t="s">
        <v>214</v>
      </c>
      <c r="Z33" s="106" t="s">
        <v>187</v>
      </c>
      <c r="AA33" s="148">
        <f t="shared" si="1"/>
        <v>0</v>
      </c>
      <c r="AB33" s="138"/>
      <c r="AC33" s="138"/>
      <c r="AD33" s="138"/>
      <c r="AE33" s="139"/>
      <c r="AF33" s="35">
        <f t="shared" si="2"/>
        <v>92</v>
      </c>
      <c r="AG33" s="138"/>
      <c r="AH33" s="138"/>
      <c r="AI33" s="138"/>
      <c r="AJ33" s="139"/>
      <c r="AK33" s="35">
        <f t="shared" si="3"/>
        <v>92</v>
      </c>
      <c r="AL33" s="138"/>
      <c r="AM33" s="138"/>
      <c r="AN33" s="138"/>
      <c r="AO33" s="139"/>
      <c r="AP33" s="35" t="str">
        <f t="shared" si="4"/>
        <v>Actuaciones administrativas terminadas hasta la primera instancia</v>
      </c>
      <c r="AQ33" s="138">
        <f t="shared" si="5"/>
        <v>244</v>
      </c>
      <c r="AR33" s="138">
        <f t="shared" si="6"/>
        <v>12</v>
      </c>
      <c r="AS33" s="138"/>
      <c r="AT33" s="139"/>
    </row>
    <row r="34" spans="1:46" ht="24" customHeight="1" x14ac:dyDescent="0.25">
      <c r="A34" s="56"/>
      <c r="B34" s="57"/>
      <c r="C34" s="58"/>
      <c r="D34" s="50" t="s">
        <v>86</v>
      </c>
      <c r="E34" s="22">
        <f>SUM(E15:E33)</f>
        <v>0.79990000000000028</v>
      </c>
      <c r="F34" s="16"/>
      <c r="G34" s="16"/>
      <c r="H34" s="16"/>
      <c r="I34" s="77"/>
      <c r="J34" s="16"/>
      <c r="K34" s="29"/>
      <c r="L34" s="16"/>
      <c r="M34" s="16"/>
      <c r="N34" s="16"/>
      <c r="O34" s="16"/>
      <c r="P34" s="46"/>
      <c r="Q34" s="63"/>
      <c r="R34" s="29"/>
      <c r="S34" s="29"/>
      <c r="T34" s="41"/>
      <c r="U34" s="145"/>
      <c r="V34" s="116"/>
      <c r="W34" s="86"/>
      <c r="X34" s="114"/>
      <c r="Y34" s="86"/>
      <c r="Z34" s="110"/>
      <c r="AA34" s="149"/>
      <c r="AB34" s="140"/>
      <c r="AC34" s="140"/>
      <c r="AD34" s="140"/>
      <c r="AE34" s="141"/>
      <c r="AF34" s="35">
        <f t="shared" si="2"/>
        <v>0</v>
      </c>
      <c r="AG34" s="140"/>
      <c r="AH34" s="140"/>
      <c r="AI34" s="140"/>
      <c r="AJ34" s="141"/>
      <c r="AK34" s="35">
        <f t="shared" si="3"/>
        <v>0</v>
      </c>
      <c r="AL34" s="140"/>
      <c r="AM34" s="140"/>
      <c r="AN34" s="140"/>
      <c r="AO34" s="141"/>
      <c r="AP34" s="37">
        <f t="shared" si="4"/>
        <v>0</v>
      </c>
      <c r="AQ34" s="138" t="e">
        <f>SUM(AQ15:AQ33)</f>
        <v>#VALUE!</v>
      </c>
      <c r="AR34" s="138" t="e">
        <f>SUM(AR15:AR33)</f>
        <v>#VALUE!</v>
      </c>
      <c r="AS34" s="138"/>
      <c r="AT34" s="139"/>
    </row>
    <row r="35" spans="1:46" ht="126" x14ac:dyDescent="0.25">
      <c r="A35" s="59"/>
      <c r="B35" s="4" t="s">
        <v>47</v>
      </c>
      <c r="C35" s="60" t="s">
        <v>48</v>
      </c>
      <c r="D35" s="3" t="s">
        <v>49</v>
      </c>
      <c r="E35" s="10">
        <v>0.04</v>
      </c>
      <c r="F35" s="4" t="s">
        <v>50</v>
      </c>
      <c r="G35" s="4" t="s">
        <v>51</v>
      </c>
      <c r="H35" s="4" t="s">
        <v>52</v>
      </c>
      <c r="I35" s="5">
        <v>0</v>
      </c>
      <c r="J35" s="5" t="s">
        <v>53</v>
      </c>
      <c r="K35" s="4" t="s">
        <v>54</v>
      </c>
      <c r="L35" s="88">
        <v>0</v>
      </c>
      <c r="M35" s="88">
        <v>0.7</v>
      </c>
      <c r="N35" s="88">
        <v>0</v>
      </c>
      <c r="O35" s="88">
        <v>0.7</v>
      </c>
      <c r="P35" s="89">
        <v>0.7</v>
      </c>
      <c r="Q35" s="3" t="s">
        <v>55</v>
      </c>
      <c r="R35" s="5" t="s">
        <v>56</v>
      </c>
      <c r="S35" s="5" t="s">
        <v>57</v>
      </c>
      <c r="T35" s="64" t="s">
        <v>58</v>
      </c>
      <c r="U35" s="144" t="s">
        <v>137</v>
      </c>
      <c r="V35" s="117" t="s">
        <v>209</v>
      </c>
      <c r="W35" s="127" t="s">
        <v>209</v>
      </c>
      <c r="X35" s="127" t="s">
        <v>209</v>
      </c>
      <c r="Y35" s="127" t="s">
        <v>209</v>
      </c>
      <c r="Z35" s="128" t="s">
        <v>209</v>
      </c>
      <c r="AA35" s="148">
        <f t="shared" si="1"/>
        <v>0.7</v>
      </c>
      <c r="AB35" s="138"/>
      <c r="AC35" s="138"/>
      <c r="AD35" s="138"/>
      <c r="AE35" s="139"/>
      <c r="AF35" s="35">
        <f t="shared" si="2"/>
        <v>0</v>
      </c>
      <c r="AG35" s="138"/>
      <c r="AH35" s="138"/>
      <c r="AI35" s="138"/>
      <c r="AJ35" s="139"/>
      <c r="AK35" s="35">
        <f t="shared" si="3"/>
        <v>0.7</v>
      </c>
      <c r="AL35" s="138"/>
      <c r="AM35" s="138"/>
      <c r="AN35" s="138"/>
      <c r="AO35" s="139"/>
      <c r="AP35" s="35" t="str">
        <f t="shared" si="4"/>
        <v>Cumplimiento de criterios ambientales</v>
      </c>
      <c r="AQ35" s="138" t="e">
        <f t="shared" ref="AQ35:AQ40" si="8">V35+AA35+AF35+AK35</f>
        <v>#VALUE!</v>
      </c>
      <c r="AR35" s="138" t="e">
        <f t="shared" ref="AR35:AR40" si="9">W35+AB35+AG35+AL35</f>
        <v>#VALUE!</v>
      </c>
      <c r="AS35" s="138"/>
      <c r="AT35" s="139"/>
    </row>
    <row r="36" spans="1:46" ht="126" x14ac:dyDescent="0.25">
      <c r="A36" s="59"/>
      <c r="B36" s="4" t="s">
        <v>47</v>
      </c>
      <c r="C36" s="60" t="s">
        <v>48</v>
      </c>
      <c r="D36" s="3" t="s">
        <v>144</v>
      </c>
      <c r="E36" s="10">
        <v>0.04</v>
      </c>
      <c r="F36" s="4" t="s">
        <v>50</v>
      </c>
      <c r="G36" s="4" t="s">
        <v>59</v>
      </c>
      <c r="H36" s="4" t="s">
        <v>145</v>
      </c>
      <c r="I36" s="5">
        <v>0</v>
      </c>
      <c r="J36" s="5" t="s">
        <v>53</v>
      </c>
      <c r="K36" s="4" t="s">
        <v>60</v>
      </c>
      <c r="L36" s="118">
        <v>0</v>
      </c>
      <c r="M36" s="118">
        <v>1</v>
      </c>
      <c r="N36" s="118">
        <v>1</v>
      </c>
      <c r="O36" s="118">
        <v>1</v>
      </c>
      <c r="P36" s="119">
        <v>1</v>
      </c>
      <c r="Q36" s="3" t="s">
        <v>55</v>
      </c>
      <c r="R36" s="5" t="s">
        <v>146</v>
      </c>
      <c r="S36" s="5" t="s">
        <v>147</v>
      </c>
      <c r="T36" s="64" t="s">
        <v>61</v>
      </c>
      <c r="U36" s="146" t="s">
        <v>137</v>
      </c>
      <c r="V36" s="117" t="s">
        <v>209</v>
      </c>
      <c r="W36" s="127" t="s">
        <v>209</v>
      </c>
      <c r="X36" s="127" t="s">
        <v>209</v>
      </c>
      <c r="Y36" s="127" t="s">
        <v>209</v>
      </c>
      <c r="Z36" s="128" t="s">
        <v>209</v>
      </c>
      <c r="AA36" s="148">
        <f t="shared" si="1"/>
        <v>1</v>
      </c>
      <c r="AB36" s="138"/>
      <c r="AC36" s="138"/>
      <c r="AD36" s="138"/>
      <c r="AE36" s="139"/>
      <c r="AF36" s="35">
        <f t="shared" si="2"/>
        <v>1</v>
      </c>
      <c r="AG36" s="138"/>
      <c r="AH36" s="138"/>
      <c r="AI36" s="138"/>
      <c r="AJ36" s="139"/>
      <c r="AK36" s="35">
        <f t="shared" si="3"/>
        <v>1</v>
      </c>
      <c r="AL36" s="138"/>
      <c r="AM36" s="138"/>
      <c r="AN36" s="138"/>
      <c r="AO36" s="139"/>
      <c r="AP36" s="35" t="str">
        <f t="shared" si="4"/>
        <v>Nivel de participación en actividades de gestión documental</v>
      </c>
      <c r="AQ36" s="138" t="e">
        <f t="shared" si="8"/>
        <v>#VALUE!</v>
      </c>
      <c r="AR36" s="138" t="e">
        <f t="shared" si="9"/>
        <v>#VALUE!</v>
      </c>
      <c r="AS36" s="138"/>
      <c r="AT36" s="139"/>
    </row>
    <row r="37" spans="1:46" ht="126" x14ac:dyDescent="0.25">
      <c r="A37" s="59"/>
      <c r="B37" s="4" t="s">
        <v>47</v>
      </c>
      <c r="C37" s="60" t="s">
        <v>48</v>
      </c>
      <c r="D37" s="3" t="s">
        <v>148</v>
      </c>
      <c r="E37" s="10">
        <v>0.03</v>
      </c>
      <c r="F37" s="4" t="s">
        <v>50</v>
      </c>
      <c r="G37" s="4" t="s">
        <v>62</v>
      </c>
      <c r="H37" s="4" t="s">
        <v>63</v>
      </c>
      <c r="I37" s="5">
        <v>0</v>
      </c>
      <c r="J37" s="5" t="s">
        <v>64</v>
      </c>
      <c r="K37" s="4" t="s">
        <v>65</v>
      </c>
      <c r="L37" s="120">
        <v>0</v>
      </c>
      <c r="M37" s="120">
        <v>0</v>
      </c>
      <c r="N37" s="121">
        <v>0.5</v>
      </c>
      <c r="O37" s="121">
        <v>0.5</v>
      </c>
      <c r="P37" s="122">
        <v>1</v>
      </c>
      <c r="Q37" s="3" t="s">
        <v>55</v>
      </c>
      <c r="R37" s="5" t="s">
        <v>66</v>
      </c>
      <c r="S37" s="5" t="s">
        <v>57</v>
      </c>
      <c r="T37" s="64" t="s">
        <v>67</v>
      </c>
      <c r="U37" s="146" t="s">
        <v>137</v>
      </c>
      <c r="V37" s="117" t="s">
        <v>209</v>
      </c>
      <c r="W37" s="127" t="s">
        <v>209</v>
      </c>
      <c r="X37" s="127" t="s">
        <v>209</v>
      </c>
      <c r="Y37" s="127" t="s">
        <v>209</v>
      </c>
      <c r="Z37" s="128" t="s">
        <v>209</v>
      </c>
      <c r="AA37" s="148">
        <f t="shared" si="1"/>
        <v>0</v>
      </c>
      <c r="AB37" s="138"/>
      <c r="AC37" s="138"/>
      <c r="AD37" s="138"/>
      <c r="AE37" s="139"/>
      <c r="AF37" s="35">
        <f t="shared" si="2"/>
        <v>0.5</v>
      </c>
      <c r="AG37" s="138"/>
      <c r="AH37" s="138"/>
      <c r="AI37" s="138"/>
      <c r="AJ37" s="139"/>
      <c r="AK37" s="35">
        <f t="shared" si="3"/>
        <v>0.5</v>
      </c>
      <c r="AL37" s="138"/>
      <c r="AM37" s="138"/>
      <c r="AN37" s="138"/>
      <c r="AO37" s="139"/>
      <c r="AP37" s="35" t="str">
        <f t="shared" si="4"/>
        <v>Caracterización de levantada</v>
      </c>
      <c r="AQ37" s="138" t="e">
        <f t="shared" si="8"/>
        <v>#VALUE!</v>
      </c>
      <c r="AR37" s="138" t="e">
        <f t="shared" si="9"/>
        <v>#VALUE!</v>
      </c>
      <c r="AS37" s="138"/>
      <c r="AT37" s="139"/>
    </row>
    <row r="38" spans="1:46" ht="126" x14ac:dyDescent="0.25">
      <c r="A38" s="59"/>
      <c r="B38" s="4" t="s">
        <v>47</v>
      </c>
      <c r="C38" s="60" t="s">
        <v>48</v>
      </c>
      <c r="D38" s="3" t="s">
        <v>149</v>
      </c>
      <c r="E38" s="10">
        <v>0.03</v>
      </c>
      <c r="F38" s="4" t="s">
        <v>50</v>
      </c>
      <c r="G38" s="4" t="s">
        <v>68</v>
      </c>
      <c r="H38" s="4" t="s">
        <v>69</v>
      </c>
      <c r="I38" s="5">
        <v>2</v>
      </c>
      <c r="J38" s="5" t="s">
        <v>64</v>
      </c>
      <c r="K38" s="4" t="s">
        <v>70</v>
      </c>
      <c r="L38" s="120">
        <v>0</v>
      </c>
      <c r="M38" s="120">
        <v>0</v>
      </c>
      <c r="N38" s="120">
        <v>1</v>
      </c>
      <c r="O38" s="120">
        <v>0</v>
      </c>
      <c r="P38" s="123">
        <f>SUM(L38:O38)</f>
        <v>1</v>
      </c>
      <c r="Q38" s="3" t="s">
        <v>55</v>
      </c>
      <c r="R38" s="5" t="s">
        <v>71</v>
      </c>
      <c r="S38" s="5" t="s">
        <v>57</v>
      </c>
      <c r="T38" s="64" t="s">
        <v>72</v>
      </c>
      <c r="U38" s="146" t="s">
        <v>137</v>
      </c>
      <c r="V38" s="117" t="s">
        <v>209</v>
      </c>
      <c r="W38" s="127" t="s">
        <v>209</v>
      </c>
      <c r="X38" s="127" t="s">
        <v>209</v>
      </c>
      <c r="Y38" s="127" t="s">
        <v>209</v>
      </c>
      <c r="Z38" s="128" t="s">
        <v>209</v>
      </c>
      <c r="AA38" s="148">
        <f t="shared" si="1"/>
        <v>0</v>
      </c>
      <c r="AB38" s="138"/>
      <c r="AC38" s="138"/>
      <c r="AD38" s="138"/>
      <c r="AE38" s="139"/>
      <c r="AF38" s="35">
        <f t="shared" si="2"/>
        <v>1</v>
      </c>
      <c r="AG38" s="138"/>
      <c r="AH38" s="138"/>
      <c r="AI38" s="138"/>
      <c r="AJ38" s="139"/>
      <c r="AK38" s="35">
        <f t="shared" si="3"/>
        <v>0</v>
      </c>
      <c r="AL38" s="138"/>
      <c r="AM38" s="138"/>
      <c r="AN38" s="138"/>
      <c r="AO38" s="139"/>
      <c r="AP38" s="35" t="str">
        <f t="shared" si="4"/>
        <v>Registro de buena práctica/idea innovadora</v>
      </c>
      <c r="AQ38" s="138" t="e">
        <f t="shared" si="8"/>
        <v>#VALUE!</v>
      </c>
      <c r="AR38" s="138" t="e">
        <f t="shared" si="9"/>
        <v>#VALUE!</v>
      </c>
      <c r="AS38" s="138"/>
      <c r="AT38" s="139"/>
    </row>
    <row r="39" spans="1:46" ht="126" x14ac:dyDescent="0.25">
      <c r="A39" s="59"/>
      <c r="B39" s="4" t="s">
        <v>47</v>
      </c>
      <c r="C39" s="60" t="s">
        <v>48</v>
      </c>
      <c r="D39" s="51" t="s">
        <v>73</v>
      </c>
      <c r="E39" s="10">
        <v>0.03</v>
      </c>
      <c r="F39" s="6" t="s">
        <v>50</v>
      </c>
      <c r="G39" s="6" t="s">
        <v>74</v>
      </c>
      <c r="H39" s="6" t="s">
        <v>75</v>
      </c>
      <c r="I39" s="80">
        <v>1</v>
      </c>
      <c r="J39" s="6" t="s">
        <v>53</v>
      </c>
      <c r="K39" s="6" t="s">
        <v>76</v>
      </c>
      <c r="L39" s="90">
        <v>1</v>
      </c>
      <c r="M39" s="90">
        <v>1</v>
      </c>
      <c r="N39" s="90">
        <v>1</v>
      </c>
      <c r="O39" s="90">
        <v>1</v>
      </c>
      <c r="P39" s="91">
        <v>1</v>
      </c>
      <c r="Q39" s="3" t="s">
        <v>55</v>
      </c>
      <c r="R39" s="4" t="s">
        <v>77</v>
      </c>
      <c r="S39" s="6" t="s">
        <v>57</v>
      </c>
      <c r="T39" s="60" t="s">
        <v>78</v>
      </c>
      <c r="U39" s="144" t="s">
        <v>137</v>
      </c>
      <c r="V39" s="124">
        <f t="shared" si="7"/>
        <v>1</v>
      </c>
      <c r="W39" s="125">
        <v>1</v>
      </c>
      <c r="X39" s="126">
        <v>1</v>
      </c>
      <c r="Y39" s="127" t="s">
        <v>215</v>
      </c>
      <c r="Z39" s="128" t="s">
        <v>78</v>
      </c>
      <c r="AA39" s="148">
        <f t="shared" si="1"/>
        <v>1</v>
      </c>
      <c r="AB39" s="138"/>
      <c r="AC39" s="138"/>
      <c r="AD39" s="138"/>
      <c r="AE39" s="139"/>
      <c r="AF39" s="35">
        <f t="shared" si="2"/>
        <v>1</v>
      </c>
      <c r="AG39" s="138"/>
      <c r="AH39" s="138"/>
      <c r="AI39" s="138"/>
      <c r="AJ39" s="139"/>
      <c r="AK39" s="35">
        <f t="shared" si="3"/>
        <v>1</v>
      </c>
      <c r="AL39" s="138"/>
      <c r="AM39" s="138"/>
      <c r="AN39" s="138"/>
      <c r="AO39" s="139"/>
      <c r="AP39" s="35" t="str">
        <f t="shared" si="4"/>
        <v>Acciones correctivas documentadas y vigentes</v>
      </c>
      <c r="AQ39" s="138">
        <f t="shared" si="8"/>
        <v>4</v>
      </c>
      <c r="AR39" s="138">
        <f t="shared" si="9"/>
        <v>1</v>
      </c>
      <c r="AS39" s="138"/>
      <c r="AT39" s="139"/>
    </row>
    <row r="40" spans="1:46" ht="126.75" thickBot="1" x14ac:dyDescent="0.3">
      <c r="A40" s="61"/>
      <c r="B40" s="8" t="s">
        <v>47</v>
      </c>
      <c r="C40" s="62" t="s">
        <v>48</v>
      </c>
      <c r="D40" s="52" t="s">
        <v>79</v>
      </c>
      <c r="E40" s="53">
        <v>0.03</v>
      </c>
      <c r="F40" s="9" t="s">
        <v>50</v>
      </c>
      <c r="G40" s="9" t="s">
        <v>80</v>
      </c>
      <c r="H40" s="9" t="s">
        <v>81</v>
      </c>
      <c r="I40" s="81" t="s">
        <v>136</v>
      </c>
      <c r="J40" s="9" t="s">
        <v>53</v>
      </c>
      <c r="K40" s="9" t="s">
        <v>82</v>
      </c>
      <c r="L40" s="92">
        <v>0</v>
      </c>
      <c r="M40" s="92">
        <v>1</v>
      </c>
      <c r="N40" s="92">
        <v>1</v>
      </c>
      <c r="O40" s="92">
        <v>1</v>
      </c>
      <c r="P40" s="93">
        <v>1</v>
      </c>
      <c r="Q40" s="7" t="s">
        <v>55</v>
      </c>
      <c r="R40" s="8" t="s">
        <v>83</v>
      </c>
      <c r="S40" s="9" t="s">
        <v>84</v>
      </c>
      <c r="T40" s="62" t="s">
        <v>85</v>
      </c>
      <c r="U40" s="147" t="s">
        <v>137</v>
      </c>
      <c r="V40" s="129" t="s">
        <v>210</v>
      </c>
      <c r="W40" s="162" t="s">
        <v>210</v>
      </c>
      <c r="X40" s="162" t="s">
        <v>210</v>
      </c>
      <c r="Y40" s="162" t="s">
        <v>210</v>
      </c>
      <c r="Z40" s="163" t="s">
        <v>210</v>
      </c>
      <c r="AA40" s="150">
        <f t="shared" si="1"/>
        <v>1</v>
      </c>
      <c r="AB40" s="142"/>
      <c r="AC40" s="142"/>
      <c r="AD40" s="142"/>
      <c r="AE40" s="143"/>
      <c r="AF40" s="38">
        <f t="shared" si="2"/>
        <v>1</v>
      </c>
      <c r="AG40" s="142"/>
      <c r="AH40" s="142"/>
      <c r="AI40" s="142"/>
      <c r="AJ40" s="143"/>
      <c r="AK40" s="38">
        <f t="shared" si="3"/>
        <v>1</v>
      </c>
      <c r="AL40" s="142"/>
      <c r="AM40" s="142"/>
      <c r="AN40" s="142"/>
      <c r="AO40" s="143"/>
      <c r="AP40" s="38" t="str">
        <f t="shared" si="4"/>
        <v>Porcentaje de cumplimiento publicación de información</v>
      </c>
      <c r="AQ40" s="142" t="e">
        <f t="shared" si="8"/>
        <v>#VALUE!</v>
      </c>
      <c r="AR40" s="142" t="e">
        <f t="shared" si="9"/>
        <v>#VALUE!</v>
      </c>
      <c r="AS40" s="142"/>
      <c r="AT40" s="143"/>
    </row>
    <row r="41" spans="1:46" ht="45.75" thickBot="1" x14ac:dyDescent="0.3">
      <c r="D41" s="44" t="s">
        <v>42</v>
      </c>
      <c r="E41" s="45">
        <f>SUM(E35:E40)</f>
        <v>0.2</v>
      </c>
      <c r="J41" s="76"/>
      <c r="W41" s="151" t="s">
        <v>174</v>
      </c>
      <c r="X41" s="152">
        <f>AVERAGE(X15:X40)</f>
        <v>0.84413888888888877</v>
      </c>
      <c r="AB41" s="39" t="s">
        <v>175</v>
      </c>
      <c r="AC41" s="13" t="e">
        <f>+AVERAGE(AC16:AC40)</f>
        <v>#DIV/0!</v>
      </c>
      <c r="AF41" s="14"/>
      <c r="AG41" s="42" t="s">
        <v>176</v>
      </c>
      <c r="AH41" s="13" t="e">
        <f>+AVERAGE(AG16:AG40)</f>
        <v>#DIV/0!</v>
      </c>
      <c r="AK41" s="14"/>
      <c r="AL41" s="39" t="s">
        <v>177</v>
      </c>
      <c r="AM41" s="13" t="e">
        <f>+AVERAGE(AL16:AL40)</f>
        <v>#DIV/0!</v>
      </c>
      <c r="AQ41" s="32" t="str">
        <f>AP13</f>
        <v>EVALUACIÓN FINAL PLAN DE GESTION</v>
      </c>
      <c r="AR41" s="13" t="e">
        <f>+AVERAGE(AR16:AR40)</f>
        <v>#VALUE!</v>
      </c>
    </row>
    <row r="42" spans="1:46" ht="24.75" customHeight="1" x14ac:dyDescent="0.25">
      <c r="D42" s="18" t="s">
        <v>41</v>
      </c>
      <c r="E42" s="17">
        <f>E41+E34</f>
        <v>0.99990000000000023</v>
      </c>
      <c r="J42" s="76"/>
    </row>
    <row r="43" spans="1:46" x14ac:dyDescent="0.25">
      <c r="J43" s="76"/>
    </row>
    <row r="44" spans="1:46" x14ac:dyDescent="0.25">
      <c r="J44" s="76"/>
    </row>
    <row r="45" spans="1:46" ht="15.75" thickBot="1" x14ac:dyDescent="0.3">
      <c r="J45" s="76"/>
    </row>
    <row r="46" spans="1:46" ht="26.25" x14ac:dyDescent="0.25">
      <c r="H46" s="183" t="s">
        <v>178</v>
      </c>
      <c r="I46" s="184"/>
      <c r="J46" s="184"/>
      <c r="K46" s="184"/>
      <c r="L46" s="184"/>
      <c r="M46" s="184" t="s">
        <v>179</v>
      </c>
      <c r="N46" s="184"/>
      <c r="O46" s="184"/>
      <c r="P46" s="184"/>
      <c r="Q46" s="184"/>
      <c r="R46" s="185"/>
    </row>
    <row r="47" spans="1:46" ht="132.75" customHeight="1" thickBot="1" x14ac:dyDescent="0.3">
      <c r="H47" s="186" t="s">
        <v>180</v>
      </c>
      <c r="I47" s="187"/>
      <c r="J47" s="187"/>
      <c r="K47" s="187"/>
      <c r="L47" s="187"/>
      <c r="M47" s="187" t="s">
        <v>197</v>
      </c>
      <c r="N47" s="188"/>
      <c r="O47" s="188"/>
      <c r="P47" s="188"/>
      <c r="Q47" s="188"/>
      <c r="R47" s="189"/>
    </row>
  </sheetData>
  <sheetProtection algorithmName="SHA-512" hashValue="TkPmwzBU81SFylVnqS86k+Tto1/atDQhvSJBmub7eBPWm3s+Qtz1F8kWI2T9W4uzXTr6m2SbtF6KIwa0GSdRfA==" saltValue="ot6f3n7sL0N+xy/wMAUhBA==" spinCount="100000" sheet="1" objects="1" scenarios="1"/>
  <mergeCells count="31">
    <mergeCell ref="H9:J9"/>
    <mergeCell ref="A1:K1"/>
    <mergeCell ref="A2:K2"/>
    <mergeCell ref="A3:K3"/>
    <mergeCell ref="A5:B8"/>
    <mergeCell ref="C5:D8"/>
    <mergeCell ref="F4:J4"/>
    <mergeCell ref="H5:J5"/>
    <mergeCell ref="H6:J6"/>
    <mergeCell ref="H7:J7"/>
    <mergeCell ref="H8:J8"/>
    <mergeCell ref="AK12:AO12"/>
    <mergeCell ref="AK13:AO13"/>
    <mergeCell ref="D12:P13"/>
    <mergeCell ref="AP12:AT12"/>
    <mergeCell ref="AP13:AT13"/>
    <mergeCell ref="V13:Z13"/>
    <mergeCell ref="V12:Z12"/>
    <mergeCell ref="AF12:AJ12"/>
    <mergeCell ref="AF13:AJ13"/>
    <mergeCell ref="C12:C14"/>
    <mergeCell ref="A12:B13"/>
    <mergeCell ref="AA12:AE12"/>
    <mergeCell ref="AA13:AE13"/>
    <mergeCell ref="Q12:T13"/>
    <mergeCell ref="U12:U14"/>
    <mergeCell ref="H10:J10"/>
    <mergeCell ref="H46:L46"/>
    <mergeCell ref="M46:R46"/>
    <mergeCell ref="H47:L47"/>
    <mergeCell ref="M47:R47"/>
  </mergeCells>
  <dataValidations count="3">
    <dataValidation type="list" allowBlank="1" showInputMessage="1" showErrorMessage="1" sqref="Q35:Q40" xr:uid="{00000000-0002-0000-0000-000000000000}">
      <formula1>INDICADOR</formula1>
    </dataValidation>
    <dataValidation type="list" allowBlank="1" showInputMessage="1" showErrorMessage="1" sqref="J39:J40" xr:uid="{00000000-0002-0000-0000-000001000000}">
      <formula1>PROGRAMACION</formula1>
    </dataValidation>
    <dataValidation type="list" allowBlank="1" showInputMessage="1" showErrorMessage="1" error="Escriba un texto " promptTitle="Cualquier contenido" sqref="F35:F38" xr:uid="{00000000-0002-0000-0000-000002000000}">
      <formula1>META2</formula1>
    </dataValidation>
  </dataValidations>
  <pageMargins left="0.70866141732283472" right="0.70866141732283472" top="0.74803149606299213" bottom="0.74803149606299213" header="0.31496062992125984" footer="0.31496062992125984"/>
  <pageSetup paperSize="14"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A6B836-5AAC-4259-9975-4785ADBAA27E}">
  <ds:schemaRefs>
    <ds:schemaRef ds:uri="http://schemas.microsoft.com/sharepoint/v3/contenttype/forms"/>
  </ds:schemaRefs>
</ds:datastoreItem>
</file>

<file path=customXml/itemProps2.xml><?xml version="1.0" encoding="utf-8"?>
<ds:datastoreItem xmlns:ds="http://schemas.openxmlformats.org/officeDocument/2006/customXml" ds:itemID="{6CD8BB96-5AFB-4D30-8C41-59D9DF599385}">
  <ds:schemaRefs>
    <ds:schemaRef ds:uri="http://schemas.microsoft.com/office/2006/documentManagement/types"/>
    <ds:schemaRef ds:uri="http://schemas.openxmlformats.org/package/2006/metadata/core-properties"/>
    <ds:schemaRef ds:uri="http://purl.org/dc/terms/"/>
    <ds:schemaRef ds:uri="4d1d2e24-7be0-47eb-a1db-99cc6d75caff"/>
    <ds:schemaRef ds:uri="d6eaa91c-3afb-4015-aba1-5ff992c1a5ca"/>
    <ds:schemaRef ds:uri="http://schemas.microsoft.com/office/infopath/2007/PartnerControls"/>
    <ds:schemaRef ds:uri="http://www.w3.org/XML/1998/namespace"/>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24FF2D6A-6CA7-41DF-9B7F-7CEFE300EC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Henry Alonso Ariza Granados</cp:lastModifiedBy>
  <cp:lastPrinted>2020-02-10T15:43:59Z</cp:lastPrinted>
  <dcterms:created xsi:type="dcterms:W3CDTF">2020-02-04T13:35:35Z</dcterms:created>
  <dcterms:modified xsi:type="dcterms:W3CDTF">2020-08-21T22:23:54Z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