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3"/>
  <workbookPr defaultThemeVersion="166925"/>
  <mc:AlternateContent xmlns:mc="http://schemas.openxmlformats.org/markup-compatibility/2006">
    <mc:Choice Requires="x15">
      <x15ac:absPath xmlns:x15ac="http://schemas.microsoft.com/office/spreadsheetml/2010/11/ac" url="https://gobiernobogota-my.sharepoint.com/personal/yamile_espinosa_gobiernobogota_gov_co/Documents/VIGENCIA 2022/PLANES DE GESTION 2022/Alcaldias Locales/OTROS DOCUMENTOS/I TRIMESTRE/Publicacion version 3/"/>
    </mc:Choice>
  </mc:AlternateContent>
  <xr:revisionPtr revIDLastSave="0" documentId="8_{DD3AD142-6825-413B-8DAF-4D292216ADFE}" xr6:coauthVersionLast="47" xr6:coauthVersionMax="47" xr10:uidLastSave="{00000000-0000-0000-0000-000000000000}"/>
  <bookViews>
    <workbookView xWindow="-120" yWindow="-120" windowWidth="29040" windowHeight="15840" xr2:uid="{A2F85664-4A27-4D3D-88FC-9F8B3325025C}"/>
  </bookViews>
  <sheets>
    <sheet name="USME-2022"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40" i="1" l="1"/>
  <c r="Y39" i="1"/>
  <c r="Y36" i="1"/>
  <c r="Y33" i="1"/>
  <c r="X39" i="1"/>
  <c r="AQ40" i="1"/>
  <c r="AS40" i="1" s="1"/>
  <c r="AL40" i="1"/>
  <c r="AG40" i="1"/>
  <c r="AB40" i="1"/>
  <c r="W40" i="1"/>
  <c r="AQ39" i="1"/>
  <c r="AS39" i="1" s="1"/>
  <c r="AL39" i="1"/>
  <c r="AG39" i="1"/>
  <c r="AB39" i="1"/>
  <c r="W39" i="1"/>
  <c r="AQ38" i="1"/>
  <c r="AS38" i="1" s="1"/>
  <c r="AL38" i="1"/>
  <c r="AG38" i="1"/>
  <c r="AB38" i="1"/>
  <c r="W38" i="1"/>
  <c r="AQ37" i="1"/>
  <c r="AS37" i="1" s="1"/>
  <c r="AL37" i="1"/>
  <c r="AG37" i="1"/>
  <c r="AB37" i="1"/>
  <c r="W37" i="1"/>
  <c r="AQ36" i="1"/>
  <c r="AS36" i="1" s="1"/>
  <c r="AL36" i="1"/>
  <c r="AG36" i="1"/>
  <c r="AB36" i="1"/>
  <c r="W36" i="1"/>
  <c r="AQ35" i="1"/>
  <c r="AS35" i="1" s="1"/>
  <c r="AL35" i="1"/>
  <c r="AG35" i="1"/>
  <c r="AB35" i="1"/>
  <c r="W35" i="1"/>
  <c r="P33" i="1"/>
  <c r="P32" i="1"/>
  <c r="AQ32" i="1" s="1"/>
  <c r="P31" i="1"/>
  <c r="AQ31" i="1" s="1"/>
  <c r="P30" i="1"/>
  <c r="AQ30" i="1" s="1"/>
  <c r="P29" i="1"/>
  <c r="AQ29" i="1" s="1"/>
  <c r="P28" i="1"/>
  <c r="AQ28" i="1" s="1"/>
  <c r="P27" i="1"/>
  <c r="AQ27" i="1" s="1"/>
  <c r="AN41" i="1"/>
  <c r="AI41" i="1"/>
  <c r="AD41" i="1"/>
  <c r="Y41" i="1"/>
  <c r="AR33" i="1"/>
  <c r="AL33" i="1"/>
  <c r="AN33" i="1" s="1"/>
  <c r="AG33" i="1"/>
  <c r="AI33" i="1" s="1"/>
  <c r="AB33" i="1"/>
  <c r="AD33" i="1" s="1"/>
  <c r="W33" i="1"/>
  <c r="AQ33" i="1"/>
  <c r="AR32" i="1"/>
  <c r="AL32" i="1"/>
  <c r="AN32" i="1" s="1"/>
  <c r="AG32" i="1"/>
  <c r="AI32" i="1" s="1"/>
  <c r="AB32" i="1"/>
  <c r="AD32" i="1" s="1"/>
  <c r="W32" i="1"/>
  <c r="Y32" i="1" s="1"/>
  <c r="AR31" i="1"/>
  <c r="AL31" i="1"/>
  <c r="AN31" i="1" s="1"/>
  <c r="AG31" i="1"/>
  <c r="AI31" i="1" s="1"/>
  <c r="AB31" i="1"/>
  <c r="AD31" i="1" s="1"/>
  <c r="W31" i="1"/>
  <c r="Y31" i="1" s="1"/>
  <c r="AR30" i="1"/>
  <c r="AL30" i="1"/>
  <c r="AN30" i="1" s="1"/>
  <c r="AG30" i="1"/>
  <c r="AI30" i="1" s="1"/>
  <c r="AB30" i="1"/>
  <c r="AD30" i="1" s="1"/>
  <c r="W30" i="1"/>
  <c r="Y30" i="1" s="1"/>
  <c r="AR29" i="1"/>
  <c r="AL29" i="1"/>
  <c r="AN29" i="1" s="1"/>
  <c r="AG29" i="1"/>
  <c r="AI29" i="1"/>
  <c r="AB29" i="1"/>
  <c r="AD29" i="1" s="1"/>
  <c r="W29" i="1"/>
  <c r="Y29" i="1"/>
  <c r="AR28" i="1"/>
  <c r="AL28" i="1"/>
  <c r="AN28" i="1" s="1"/>
  <c r="AG28" i="1"/>
  <c r="AI28" i="1" s="1"/>
  <c r="AB28" i="1"/>
  <c r="AD28" i="1" s="1"/>
  <c r="W28" i="1"/>
  <c r="Y28" i="1" s="1"/>
  <c r="AR27" i="1"/>
  <c r="AL27" i="1"/>
  <c r="AN27" i="1"/>
  <c r="AG27" i="1"/>
  <c r="AI27" i="1" s="1"/>
  <c r="AB27" i="1"/>
  <c r="AD27" i="1" s="1"/>
  <c r="W27" i="1"/>
  <c r="Y27" i="1" s="1"/>
  <c r="AR26" i="1"/>
  <c r="AL26" i="1"/>
  <c r="AN26" i="1" s="1"/>
  <c r="AG26" i="1"/>
  <c r="AI26" i="1" s="1"/>
  <c r="AB26" i="1"/>
  <c r="AD26" i="1" s="1"/>
  <c r="W26" i="1"/>
  <c r="Y26" i="1" s="1"/>
  <c r="P26" i="1"/>
  <c r="AQ26" i="1" s="1"/>
  <c r="AR25" i="1"/>
  <c r="AL25" i="1"/>
  <c r="AN25" i="1" s="1"/>
  <c r="AG25" i="1"/>
  <c r="AI25" i="1" s="1"/>
  <c r="AB25" i="1"/>
  <c r="AD25" i="1" s="1"/>
  <c r="W25" i="1"/>
  <c r="Y25" i="1"/>
  <c r="P25" i="1"/>
  <c r="AQ25" i="1"/>
  <c r="AS25" i="1" s="1"/>
  <c r="AR24" i="1"/>
  <c r="AL24" i="1"/>
  <c r="AN24" i="1" s="1"/>
  <c r="AG24" i="1"/>
  <c r="AI24" i="1" s="1"/>
  <c r="AB24" i="1"/>
  <c r="AD24" i="1" s="1"/>
  <c r="W24" i="1"/>
  <c r="Y24" i="1" s="1"/>
  <c r="P24" i="1"/>
  <c r="AQ24" i="1" s="1"/>
  <c r="AS24" i="1" s="1"/>
  <c r="AR23" i="1"/>
  <c r="AL23" i="1"/>
  <c r="AN23" i="1" s="1"/>
  <c r="AG23" i="1"/>
  <c r="AI23" i="1" s="1"/>
  <c r="AB23" i="1"/>
  <c r="AD23" i="1" s="1"/>
  <c r="W23" i="1"/>
  <c r="Y23" i="1" s="1"/>
  <c r="P23" i="1"/>
  <c r="AQ23" i="1" s="1"/>
  <c r="AR22" i="1"/>
  <c r="AL22" i="1"/>
  <c r="AN22" i="1" s="1"/>
  <c r="AG22" i="1"/>
  <c r="AI22" i="1" s="1"/>
  <c r="AB22" i="1"/>
  <c r="AD22" i="1" s="1"/>
  <c r="W22" i="1"/>
  <c r="Y22" i="1" s="1"/>
  <c r="P22" i="1"/>
  <c r="AQ22" i="1" s="1"/>
  <c r="AR21" i="1"/>
  <c r="AL21" i="1"/>
  <c r="AN21" i="1" s="1"/>
  <c r="AG21" i="1"/>
  <c r="AI21" i="1" s="1"/>
  <c r="AB21" i="1"/>
  <c r="AD21" i="1" s="1"/>
  <c r="W21" i="1"/>
  <c r="Y21" i="1" s="1"/>
  <c r="P21" i="1"/>
  <c r="AQ21" i="1"/>
  <c r="AR20" i="1"/>
  <c r="AL20" i="1"/>
  <c r="AN20" i="1" s="1"/>
  <c r="AG20" i="1"/>
  <c r="AI20" i="1" s="1"/>
  <c r="AB20" i="1"/>
  <c r="AD20" i="1" s="1"/>
  <c r="W20" i="1"/>
  <c r="Y20" i="1" s="1"/>
  <c r="P20" i="1"/>
  <c r="AQ20" i="1" s="1"/>
  <c r="AR19" i="1"/>
  <c r="AL19" i="1"/>
  <c r="AN19" i="1" s="1"/>
  <c r="AG19" i="1"/>
  <c r="AI19" i="1" s="1"/>
  <c r="AB19" i="1"/>
  <c r="AD19" i="1" s="1"/>
  <c r="W19" i="1"/>
  <c r="Y19" i="1" s="1"/>
  <c r="P19" i="1"/>
  <c r="AQ19" i="1" s="1"/>
  <c r="AS33" i="1"/>
  <c r="AS21" i="1" l="1"/>
  <c r="AS22" i="1"/>
  <c r="AS27" i="1"/>
  <c r="AS28" i="1"/>
  <c r="AS26" i="1"/>
  <c r="AS29" i="1"/>
  <c r="AS23" i="1"/>
  <c r="AS30" i="1"/>
  <c r="AN34" i="1"/>
  <c r="AN42" i="1" s="1"/>
  <c r="AS31" i="1"/>
  <c r="AS32" i="1"/>
  <c r="AS20" i="1"/>
  <c r="AS19" i="1"/>
  <c r="Y34" i="1"/>
  <c r="Y42" i="1" s="1"/>
  <c r="AD34" i="1"/>
  <c r="AD42" i="1" s="1"/>
  <c r="AS41" i="1"/>
  <c r="AI34" i="1"/>
  <c r="AI42" i="1" s="1"/>
  <c r="AS34" i="1" l="1"/>
  <c r="AS42" i="1" s="1"/>
</calcChain>
</file>

<file path=xl/sharedStrings.xml><?xml version="1.0" encoding="utf-8"?>
<sst xmlns="http://schemas.openxmlformats.org/spreadsheetml/2006/main" count="444" uniqueCount="231">
  <si>
    <t>FORMULACIÓN Y SEGUIMIENTO PLANES DE GESTIÓN NIVEL LOCAL
ALCALDÍA LOCAL DE USME</t>
  </si>
  <si>
    <t>Código Formato: PLE-PIN-F018
Versión: 5
Vigencia desde: 31 de enero de 2022
Caso HOLA: 222703</t>
  </si>
  <si>
    <t>VIGENCIA DE LA PLANEACIÓN 2022</t>
  </si>
  <si>
    <t>PROCESOS ASOCIADOS</t>
  </si>
  <si>
    <t>Gestión Pública Territorial Local
Gestión Corporativa Institucional
Inspección, Vigilancia y Control
Planeación Institucional
Comunicación Estratégica
Servicio a la Ciudadanía</t>
  </si>
  <si>
    <t>CONTROL DE CAMBIOS</t>
  </si>
  <si>
    <t>VERSIÓN</t>
  </si>
  <si>
    <t>FECHA</t>
  </si>
  <si>
    <t>DESCRIPCIÓN DE LA MODIFICACIÓN</t>
  </si>
  <si>
    <t>31 de enero de 2022</t>
  </si>
  <si>
    <r>
      <t xml:space="preserve">Publicación del plan de gestión aprobado. Caso HOLA: </t>
    </r>
    <r>
      <rPr>
        <b/>
        <sz val="11"/>
        <rFont val="Calibri Light"/>
        <family val="2"/>
      </rPr>
      <t>223263</t>
    </r>
  </si>
  <si>
    <t>11 de marzo de 2022</t>
  </si>
  <si>
    <t xml:space="preserve">Se corrige el responsable del reporte de las metas No. 13, 14 y 15. Se incluyen los procesos asociados a las metas transversales. </t>
  </si>
  <si>
    <t>31 de marzo de 2022</t>
  </si>
  <si>
    <t>Se anticipa la programación de la meta transversal No. 4 de capacitación en el sistema de gestión, pasando del II trimestre al I trimestre.</t>
  </si>
  <si>
    <t>PLAN ESTRATÉGICO INSTITUCIONAL</t>
  </si>
  <si>
    <t>PROCESO</t>
  </si>
  <si>
    <t>META</t>
  </si>
  <si>
    <t>INDICADOR</t>
  </si>
  <si>
    <t>RESULTADO</t>
  </si>
  <si>
    <t>SEGUIMIENTO PLANES DE GESTIÓN DEL PROCESO</t>
  </si>
  <si>
    <t>SEGUIMIENTO PLAN DE GESTIÓN DEL PROCESO</t>
  </si>
  <si>
    <t>SEGUIMIENTO PLAN GESTIÓN DEL PROCESO</t>
  </si>
  <si>
    <t xml:space="preserve">I TRIMESTRE </t>
  </si>
  <si>
    <t xml:space="preserve">II TRIMESTRE </t>
  </si>
  <si>
    <t xml:space="preserve">III TRIMESTRE </t>
  </si>
  <si>
    <t xml:space="preserve">IV TRIMESTRE </t>
  </si>
  <si>
    <t>EVALUACIÓN FINAL PLAN DE GESTIÓN</t>
  </si>
  <si>
    <t>No OE</t>
  </si>
  <si>
    <t>OBJETIVO ESTRATÉGICO</t>
  </si>
  <si>
    <t>No. Meta</t>
  </si>
  <si>
    <t>META PLAN DE GESTIÓN VIGENCIA</t>
  </si>
  <si>
    <t>TIPO DE META</t>
  </si>
  <si>
    <t>NOMBRE DEL INDICADOR</t>
  </si>
  <si>
    <t>FORMULA INDICADOR</t>
  </si>
  <si>
    <t>LÍNEA BASE</t>
  </si>
  <si>
    <t>TIPO DE PROGRAMACIÓN</t>
  </si>
  <si>
    <t>UNIDAD DE MEDIDA</t>
  </si>
  <si>
    <t>I TRIMESTRE</t>
  </si>
  <si>
    <t>II TRIMESTRE</t>
  </si>
  <si>
    <t>III TRIMESTRE</t>
  </si>
  <si>
    <t>IV TRIMESTRE</t>
  </si>
  <si>
    <t>TOTAL PROGRAMACIÓN VIGENCIA</t>
  </si>
  <si>
    <t>TIPO DE INDICADOR</t>
  </si>
  <si>
    <t>ENTREGABLE</t>
  </si>
  <si>
    <t>FUENTE DE INFORMACIÓN</t>
  </si>
  <si>
    <t>RESPONSABLES DE LA META</t>
  </si>
  <si>
    <t>DEPENDENCIA RESPONSABLE DEL REPORTE DE LA META</t>
  </si>
  <si>
    <t>METODO DE VERIFICACIÓN PARA EL SEGUIMIENTO</t>
  </si>
  <si>
    <t>PROGRAMADO</t>
  </si>
  <si>
    <t>EJECUTADO</t>
  </si>
  <si>
    <t>RESULTADO DE LA MEDICIÓN</t>
  </si>
  <si>
    <t>ANÁLISIS DE AVANCE</t>
  </si>
  <si>
    <t>MEDIO DE VERIFICACIÓN</t>
  </si>
  <si>
    <t>SUMATORIA DE LO EJECUTADO EN CADA TRIMESTRE</t>
  </si>
  <si>
    <t>RESULTADO NUMÉRICO DE LA MEDICIÓN ANUAL</t>
  </si>
  <si>
    <t>ANÁLISIS DE RESULTADO</t>
  </si>
  <si>
    <t>Realizar acciones enfocadas al fortalecimiento de la gobernabilidad democrática local.</t>
  </si>
  <si>
    <t>Gestión Pública Territorial Local</t>
  </si>
  <si>
    <r>
      <t xml:space="preserve">Aumentar </t>
    </r>
    <r>
      <rPr>
        <b/>
        <sz val="11"/>
        <rFont val="Calibri Light"/>
        <family val="2"/>
      </rPr>
      <t xml:space="preserve">15 </t>
    </r>
    <r>
      <rPr>
        <sz val="11"/>
        <rFont val="Calibri Light"/>
        <family val="2"/>
      </rPr>
      <t>puntos porcentuales el avance de las metas del Plan de Desarrollo Local acumuladas al 30 de septiembre de 2022, con respecto al avance a 31 de diciembre de 2021 (metas entregadas).</t>
    </r>
  </si>
  <si>
    <t>Retadora (Mejora)</t>
  </si>
  <si>
    <t>Avance cuplimiento metas Plan de Desarrollo Local (metas entregadas).</t>
  </si>
  <si>
    <t>% Avance metas Plan de Desarrollo Local acumulado al periodo evaluado  (-)  % Avance acumulado m etas entregadas Plan de Desarrollo Local al 31 de diciembre de 2021. (metas entregadas)</t>
  </si>
  <si>
    <t>% resultado de la Alcaldía Local al 31 de diciembre de 2021</t>
  </si>
  <si>
    <t>Creciente</t>
  </si>
  <si>
    <t>Porcentaje</t>
  </si>
  <si>
    <t xml:space="preserve">Efectividad </t>
  </si>
  <si>
    <t>Reporte trimestral de avance del Plan de Desarrollo Local - PDL</t>
  </si>
  <si>
    <t>MUSI</t>
  </si>
  <si>
    <t>Alcaldía Local - Área de Gestión del Desarrollo, Adminsitrativa y Financiera</t>
  </si>
  <si>
    <t>Dirección para la Gestión del Desarrollo Local</t>
  </si>
  <si>
    <t>Matriz MUSI</t>
  </si>
  <si>
    <t>Esta meta no está programada para este trimestre</t>
  </si>
  <si>
    <t>En este periodo no se registran datos en razón a que la información oficial de avance en las metas del Plan de Desarrollo Local aún no es publicada por la SDP que es la fuente única de esta información, se espera que a finales del mes de abril se cuente con el reporte MUSI por SDP.</t>
  </si>
  <si>
    <t>Gestión Corporativa Institucional</t>
  </si>
  <si>
    <r>
      <t xml:space="preserve">Girar mínimo el </t>
    </r>
    <r>
      <rPr>
        <b/>
        <sz val="11"/>
        <color theme="1"/>
        <rFont val="Calibri Light"/>
        <family val="2"/>
      </rPr>
      <t>68%</t>
    </r>
    <r>
      <rPr>
        <sz val="11"/>
        <color theme="1"/>
        <rFont val="Calibri Light"/>
        <family val="2"/>
      </rPr>
      <t xml:space="preserve"> del presupuesto comprometido constituido como obligaciones por pagar de la vigencia 2021.</t>
    </r>
  </si>
  <si>
    <t>Porcentaje de giros acumulados de obligaciones por pagar de la vigencia 2021</t>
  </si>
  <si>
    <t>(Giros acumulados/Presupuesto comprometido constituido como obligaciones por pagar de la vigencia 2021)*100</t>
  </si>
  <si>
    <t xml:space="preserve">Eficacia </t>
  </si>
  <si>
    <t>Reporte seguimiento mensual consolidado</t>
  </si>
  <si>
    <t>BOGDATA</t>
  </si>
  <si>
    <t>Informe de ejecución presupuestal de obligaciones por pagar</t>
  </si>
  <si>
    <t>Durante el periodo comprendido entre el 01 de enero de2022 al 31 de marzo de 2022, el Fondo de Desarrollo Local de Usme Giro el valor de $2.093.737.039 de $ 25.806.075.218 correspondiente al presupuesto comprometido constituido como obligaciones por pagar de la vigencia 2021, alcanzando sólo el 8,11% de ejecución y un del 68% de cumplimiento en el trimestre.</t>
  </si>
  <si>
    <r>
      <t>Girar mínimo el </t>
    </r>
    <r>
      <rPr>
        <b/>
        <sz val="11"/>
        <color theme="1"/>
        <rFont val="Calibri Light"/>
        <family val="2"/>
      </rPr>
      <t>65%</t>
    </r>
    <r>
      <rPr>
        <sz val="11"/>
        <color theme="1"/>
        <rFont val="Calibri Light"/>
        <family val="2"/>
      </rPr>
      <t xml:space="preserve"> del presupuesto comprometido constituido como obligaciones por pagar de la vigencia 2020 y anteriores.
</t>
    </r>
  </si>
  <si>
    <t>Porcentaje de giros acumulados de obligaciones por pagar de la vigencia 2020 y anteriores</t>
  </si>
  <si>
    <t>(Giros acumulados/Presupuesto comprometido constituido como obligaciones por pagar de la vigencia 2020 y anteriores)*100</t>
  </si>
  <si>
    <t>Durante el periodo comprendido entre el 01 de enero de2022 al 31 de marzo de 2022, el Fondo de Desarrollo Local de Usme Giro el valor de $277.053.821 de $ 11.611.215.774 correspondiente al presupuesto comprometido constituido como obligaciones por pagar de la vigencia 2020 y anteriores, alcanzando sólo el 2,39% de ejecución y un 20% de cumplimiento en el trimestre.</t>
  </si>
  <si>
    <r>
      <t xml:space="preserve">Comprometer mínimo el </t>
    </r>
    <r>
      <rPr>
        <b/>
        <sz val="11"/>
        <color theme="1"/>
        <rFont val="Calibri Light"/>
        <family val="2"/>
      </rPr>
      <t>40%</t>
    </r>
    <r>
      <rPr>
        <sz val="11"/>
        <color theme="1"/>
        <rFont val="Calibri Light"/>
        <family val="2"/>
      </rPr>
      <t xml:space="preserve"> al 30 de junio y el </t>
    </r>
    <r>
      <rPr>
        <b/>
        <sz val="11"/>
        <color theme="1"/>
        <rFont val="Calibri Light"/>
        <family val="2"/>
      </rPr>
      <t>95</t>
    </r>
    <r>
      <rPr>
        <sz val="11"/>
        <color theme="1"/>
        <rFont val="Calibri Light"/>
        <family val="2"/>
      </rPr>
      <t>% al 31 de diciembre del presupuesto de inversión directa de la vigencia 2022.</t>
    </r>
  </si>
  <si>
    <t>Porcentaje de compromiso del presupuesto de inversión directa de la vigencia 2021</t>
  </si>
  <si>
    <t>(Valor de RP de inversión directa de la vigencia  / Valor total del presupuesto de inversión directa de la Vigencia)*100</t>
  </si>
  <si>
    <t>Reporte de ejecución presupuestal BOGDATA</t>
  </si>
  <si>
    <t>Durante el periodo comprendido entre el 01 de enero al 31 de marzo de 2022 el Fondo de Desarrollo Local de Usme, comprometió el valor de $23.383.635.229 de un total de $23.383.635.229 correspondiente al presupuesto de inversión directa de la vigencia 2022, logrando un avance de ejecución del 28% y 142% de  cumplimiento de la meta superando lo porgramado para el trimestre.</t>
  </si>
  <si>
    <r>
      <t xml:space="preserve">Girar mínimo el </t>
    </r>
    <r>
      <rPr>
        <b/>
        <sz val="11"/>
        <color rgb="FF000000"/>
        <rFont val="Calibri Light"/>
        <family val="2"/>
      </rPr>
      <t>45%</t>
    </r>
    <r>
      <rPr>
        <sz val="11"/>
        <color rgb="FF000000"/>
        <rFont val="Calibri Light"/>
        <family val="2"/>
      </rPr>
      <t> del presupuesto total  disponible de inversión directa de la vigencia.</t>
    </r>
  </si>
  <si>
    <t>Porcentaje de giros acumulados</t>
  </si>
  <si>
    <t>(Giros acumulados de inversión directa/Presupuesto disponible de inversión directa de la vigencia)*100</t>
  </si>
  <si>
    <t>Durante el periodo comprendido entre el 01 de enero al 31 de marzo de 2022 el Fondo de Desarrollo Local de Usme realizó Giros acumulados de inversión directa por valor de $10.590.939.362 de un total de $82.402.737.000  correspondiente al Presupuesto disponible de inversión directa de la vigencia, logrando un avance de ejecución del 13 % y superando el cumplimiento de la meta del trimestre con un 161%.</t>
  </si>
  <si>
    <r>
      <t xml:space="preserve">Registrar en el sistema SIPSE Local, el </t>
    </r>
    <r>
      <rPr>
        <b/>
        <sz val="11"/>
        <color theme="1"/>
        <rFont val="Calibri Light"/>
        <family val="2"/>
      </rPr>
      <t>98%</t>
    </r>
    <r>
      <rPr>
        <sz val="11"/>
        <color theme="1"/>
        <rFont val="Calibri Light"/>
        <family val="2"/>
      </rPr>
      <t xml:space="preserve"> de los contratos publicados en la plataforma SECOP I y II de la vigencia. </t>
    </r>
  </si>
  <si>
    <t xml:space="preserve">Gestión </t>
  </si>
  <si>
    <t>Porcentaje de contratos registrados en SIPSE Local</t>
  </si>
  <si>
    <t>(Número de contratos registrados en SIPSE Local /Número de contratos publicados en la plataforma SECOP I y II)*100%</t>
  </si>
  <si>
    <t>Constante</t>
  </si>
  <si>
    <t>Reporte de seguimiento  consolidado</t>
  </si>
  <si>
    <t>SIPSE LOCAL y SECOP</t>
  </si>
  <si>
    <t>Reporte de seguimiento SIPSE Local y SECOP</t>
  </si>
  <si>
    <t>Del 01 de enero al 31 de marzo de 2022 el FDL de Usme, registró un total de 390 contratos en el Aplicativo SIPSE Local de 391 contratos adjudicados.
Y se han publicado un total de 391 de contratos entre la plataforma SECOP I, SECOP II y Tienda Virtual del Estado Colombiano de 391 contratos adjudicados.
Logrando el 99,74% de registro de contratos en el SIPSE Local por lo tanto se da cumplimiento del 100 a la meta establecida para el trimestre.
Nota: El contrato que falta por registrar en el aplicativo SIPSE Local es el No. 247, el cual no se registró, debido a que en su lugar se registró en el SIPSE Local el contrato No. 267 por error humano. Por lo tanto, se proyectó y emitió el 11 de febrero de 2022 el memorando No. 20225520000443  dirigido a la Dirección para la Gestión del Desarrollo Local, solicitando la autorización modificación base de datos plataforma SIPSE alcance memorando 20225520000343.</t>
  </si>
  <si>
    <r>
      <t xml:space="preserve">Lograr que el </t>
    </r>
    <r>
      <rPr>
        <b/>
        <sz val="11"/>
        <color theme="1"/>
        <rFont val="Calibri Light"/>
        <family val="2"/>
      </rPr>
      <t>100%</t>
    </r>
    <r>
      <rPr>
        <sz val="11"/>
        <color theme="1"/>
        <rFont val="Calibri Light"/>
        <family val="2"/>
      </rPr>
      <t xml:space="preserve"> de los contratos celebrados se encuentren en estado ejecución dentro del sistema SIPSE Local. </t>
    </r>
  </si>
  <si>
    <t>Porcentaje de contratos en estado ejecución registrados en SIPSE Local</t>
  </si>
  <si>
    <t>(Número de contratos registrados en SIPSE Local en estado ejecución /Número total de contratos registrados en SECOP en estado En ejecucion o Firmado)*100%</t>
  </si>
  <si>
    <t>SIPSE LOCAL</t>
  </si>
  <si>
    <t>Reporte de SIPSE Local</t>
  </si>
  <si>
    <t>Del 01 de enero a 31 de marzo de 2022 se registraron un total de 390 en el aplicativo SIPSE Local
Y se registraron un total de 391 contratos en SECOP en estado firmados y en ejecución.
Por lo tanto se logró un 99,74% de cumplimiento de la meta en el trimestre.
Nota: El contrato que falta por registrar en el aplicativo SIPSE Local es el No. 247, el cual no se registró, debido a que en su lugar se registró en el SIPSE Local el contrato No. 267 por error humano. Por lo tanto, se proyectó y emitió el 11 de febrero de 2022 el memorando No. 20225520000443  dirigido a la Dirección para la Gestión del Desarrollo Local, solicitando la autorización modificación base de datos plataforma SIPSE alcance memorando 20225520000343.</t>
  </si>
  <si>
    <r>
      <t xml:space="preserve">Registrar y actualizar al </t>
    </r>
    <r>
      <rPr>
        <b/>
        <sz val="11"/>
        <color theme="1"/>
        <rFont val="Calibri Light"/>
        <family val="2"/>
      </rPr>
      <t>100%</t>
    </r>
    <r>
      <rPr>
        <sz val="11"/>
        <color theme="1"/>
        <rFont val="Calibri Light"/>
        <family val="2"/>
      </rPr>
      <t xml:space="preserve"> la información en los módulos y funcionalidades en producción de SIPSE Local de la vigencia (Módulo de proyectos-Banco de Iniciativas, Módulo de Contratación y Financiero).</t>
    </r>
  </si>
  <si>
    <t>Porcentaje de registro total de información de los proyectos de inversión local en SIPSE Local</t>
  </si>
  <si>
    <t>(Proyectos y contratos registrados con toda la información en SIPSE Local / Proyectos y contratos registrados y aprobados en aplicativos oficiales (SEGPLAN /BOGDATA/SECOP))*100%</t>
  </si>
  <si>
    <t>Reporte de seguimiento
consolidado</t>
  </si>
  <si>
    <t>Alcaldía Local</t>
  </si>
  <si>
    <t>Del 01 de enero a 31 de marzo de 2022 se registraron en el aplicativo SIPSE LOCAL un total de 34 proyectos de 34 proyectos del Plan de Desarrollo y del Plan Anual de Adquisiciones y 390 contratos con toda la información requerida de 391 contratos suscritos por el FDL de Usme.
Así mismo, se registraron un total de 34 proyectos de 34 proyectos del PDL y PAA y 390 contratos aprobados en los diferentes aplicativos de 391 contratos suscritos por el FDL de Usme.
Por lo tanto, se logró un avance del 99,76% y se cumplió la meta al 100% en el trimestre.</t>
  </si>
  <si>
    <t>Inspección, Vigilancia y Control</t>
  </si>
  <si>
    <r>
      <t xml:space="preserve">Realizar </t>
    </r>
    <r>
      <rPr>
        <b/>
        <sz val="11"/>
        <color theme="1"/>
        <rFont val="Calibri Light"/>
        <family val="2"/>
        <scheme val="major"/>
      </rPr>
      <t>7.680</t>
    </r>
    <r>
      <rPr>
        <sz val="11"/>
        <color theme="1"/>
        <rFont val="Calibri Light"/>
        <family val="2"/>
        <scheme val="major"/>
      </rPr>
      <t xml:space="preserve"> impulsos procesales (avocar, rechazar, enviar al competente y todo lo que derive del desarrollo de la actuación) sobre las actuaciones de policía que se encuentran a cargo de las inspecciones de policía</t>
    </r>
  </si>
  <si>
    <t xml:space="preserve">Expedientes a cargo de las inspecciones de policía impulsados </t>
  </si>
  <si>
    <t xml:space="preserve">Número de expedientes a cargo de las inspecciones de policía impulsados </t>
  </si>
  <si>
    <t>Resultados a 31 de diciembre de 2021</t>
  </si>
  <si>
    <t>Suma</t>
  </si>
  <si>
    <t xml:space="preserve">Expedientes de actuaciones de policía </t>
  </si>
  <si>
    <t>Reporte de seguimiento de impulsos procesales</t>
  </si>
  <si>
    <t>Aplicativo ARCO</t>
  </si>
  <si>
    <t>Alcaldía Local - Área de Gestión Policiva</t>
  </si>
  <si>
    <t>Dirección para la Gestión Policiva</t>
  </si>
  <si>
    <t>Reporte de seguimiento del Aplicativo ARCO</t>
  </si>
  <si>
    <t>Durante el periodo comprendido entre el 01 de enero y el 31 de marzo de 2022, las Inspecciones de Policía de Usme realizaron un total de 3.890 impulsos procesales, logrando un avance de ejecución del 270%. Por lo tanto, se superó la meta programada para el trimestre.</t>
  </si>
  <si>
    <r>
      <t xml:space="preserve">Proferir </t>
    </r>
    <r>
      <rPr>
        <b/>
        <sz val="11"/>
        <color theme="1"/>
        <rFont val="Calibri Light"/>
        <family val="2"/>
        <scheme val="major"/>
      </rPr>
      <t>4.320</t>
    </r>
    <r>
      <rPr>
        <b/>
        <sz val="11"/>
        <color theme="1"/>
        <rFont val="Calibri Light"/>
        <family val="1"/>
        <scheme val="major"/>
      </rPr>
      <t xml:space="preserve"> </t>
    </r>
    <r>
      <rPr>
        <sz val="11"/>
        <color theme="1"/>
        <rFont val="Calibri Light"/>
        <family val="2"/>
        <scheme val="major"/>
      </rPr>
      <t xml:space="preserve"> fallos de fondo en primera instancia sobre las actuaciones de policía que se encuentran a cargo de las inspecciones de policía</t>
    </r>
  </si>
  <si>
    <t>Fallos de fondo en primera instancia proferidos</t>
  </si>
  <si>
    <t>Número de Fallos de fondo en primera instancia proferidos</t>
  </si>
  <si>
    <t>Fallos de fondo</t>
  </si>
  <si>
    <t>Reporte de seguimiento de fallos de fondo de actuaciones de policía</t>
  </si>
  <si>
    <t xml:space="preserve">Durante el periodo comprendido entre el 01 de enero y el 31 de marzo de 2022, las Inspecciones de Policía de Usme realizaron un total de 3.890 impulsos procesales de  los expedientes a cargo de las inspecciones de policía, logrando una ejecución del 123%. Por lo tanto, se superó la meta programada para el trimestre. </t>
  </si>
  <si>
    <r>
      <t xml:space="preserve">Terminar (archivar) </t>
    </r>
    <r>
      <rPr>
        <b/>
        <sz val="11"/>
        <rFont val="Calibri Light"/>
        <family val="2"/>
        <scheme val="major"/>
      </rPr>
      <t xml:space="preserve">180 </t>
    </r>
    <r>
      <rPr>
        <sz val="11"/>
        <rFont val="Calibri Light"/>
        <family val="2"/>
      </rPr>
      <t>actuaciones administrativas activas</t>
    </r>
  </si>
  <si>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</si>
  <si>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</si>
  <si>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</si>
  <si>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</si>
  <si>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</si>
  <si>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Reporte de seguimiento del Aplicativo Si Actúa I</t>
  </si>
  <si>
    <t>Durante el periodo comprendido entre el 01 de enero y el 31 de marzo de 2022, la Alcaldía Local de Usme termino con auto de archivo un total de 42 actuaciones administrativas, logrando una ejecución del 190,91% de cumplimiento, superando la meta del trimestre.</t>
  </si>
  <si>
    <r>
      <t xml:space="preserve">Terminar </t>
    </r>
    <r>
      <rPr>
        <b/>
        <sz val="11"/>
        <color theme="1"/>
        <rFont val="Calibri Light"/>
        <family val="2"/>
        <scheme val="major"/>
      </rPr>
      <t>310</t>
    </r>
    <r>
      <rPr>
        <sz val="11"/>
        <color theme="1"/>
        <rFont val="Calibri Light"/>
        <family val="2"/>
        <scheme val="major"/>
      </rPr>
      <t xml:space="preserve"> </t>
    </r>
    <r>
      <rPr>
        <sz val="11"/>
        <color indexed="8"/>
        <rFont val="Calibri Light"/>
        <family val="2"/>
      </rPr>
      <t>actuaciones administrativas en primera instancia</t>
    </r>
  </si>
  <si>
    <t>Actuaciones Administrativas terminadas hasta la primera instancia</t>
  </si>
  <si>
    <t>Número de Actuaciones Administrativas terminadas hasta la primera instancia</t>
  </si>
  <si>
    <t>Actuaciones administrativas terminadas por vía gubernativa</t>
  </si>
  <si>
    <t>Durante el periodo comprendido entre el 01 de enero y el 31 de marzo de 2022, la Alcaldía Local de Usme terminó  con resolución de fallo en primea instancia un total de 118 actuaciones administrativas, logrando una ejecución del 251,06% de cumplimiento, superando la meta del trimestre.</t>
  </si>
  <si>
    <r>
      <t xml:space="preserve">Realizar </t>
    </r>
    <r>
      <rPr>
        <b/>
        <sz val="11"/>
        <color theme="1"/>
        <rFont val="Calibri Light"/>
        <family val="1"/>
        <scheme val="major"/>
      </rPr>
      <t xml:space="preserve">90 </t>
    </r>
    <r>
      <rPr>
        <sz val="11"/>
        <color indexed="8"/>
        <rFont val="Calibri Light"/>
        <family val="2"/>
      </rPr>
      <t>operativos de inspección, vigilancia y control en materia de integridad del espacio público</t>
    </r>
  </si>
  <si>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</si>
  <si>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</si>
  <si>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</si>
  <si>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</si>
  <si>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</si>
  <si>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Durante el periodo comprendido entre el 01 de enero y el 31 de marzo de 2022, la Alcaldía Local de Usme realizó un total de 17 acciones de control u operativos en materia de  integridad del espacio público, logrando un cumplimiento del 113,33%. Por lo tanto, se superó la meta programada para el trimestre.</t>
  </si>
  <si>
    <r>
      <t xml:space="preserve">Realizar </t>
    </r>
    <r>
      <rPr>
        <b/>
        <sz val="11"/>
        <color theme="1"/>
        <rFont val="Calibri Light"/>
        <family val="2"/>
        <scheme val="major"/>
      </rPr>
      <t>160</t>
    </r>
    <r>
      <rPr>
        <sz val="11"/>
        <color indexed="8"/>
        <rFont val="Calibri Light"/>
        <family val="2"/>
      </rPr>
      <t xml:space="preserve"> operativos de inspección, vigilancia y control en materia de actividad económica </t>
    </r>
  </si>
  <si>
    <t>Acciones de control u operativos en materia actividad económica realizadas</t>
  </si>
  <si>
    <t>Número de Acciones de control u operativos en materia actividad económica realizadas</t>
  </si>
  <si>
    <t>Durante el periodo comprendido entre el 01 de enero y el 31 de marzo de 2022, la Alcaldía Local de Usme realizó un total de 43 acciones de control u operativos en materia de actividad económica, logrando un cumplimiento del 215%. Por lo tanto, se superó la meta programada para el trimestre.</t>
  </si>
  <si>
    <r>
      <t xml:space="preserve">Realizar </t>
    </r>
    <r>
      <rPr>
        <b/>
        <sz val="11"/>
        <color theme="1"/>
        <rFont val="Calibri Light"/>
        <family val="1"/>
        <scheme val="major"/>
      </rPr>
      <t>35</t>
    </r>
    <r>
      <rPr>
        <b/>
        <sz val="11"/>
        <color indexed="8"/>
        <rFont val="Calibri Light"/>
        <family val="2"/>
      </rPr>
      <t xml:space="preserve"> </t>
    </r>
    <r>
      <rPr>
        <sz val="11"/>
        <color indexed="8"/>
        <rFont val="Calibri Light"/>
        <family val="2"/>
      </rPr>
      <t>operativos de inspección, vigilancia y control para dar cumplimiento a los fallos de cerros orientales.</t>
    </r>
  </si>
  <si>
    <t>Acciones de control u operativos en materia de obras y urbanismo realizadas</t>
  </si>
  <si>
    <t>Número de Acciones de control u operativos para el cumplimiento de los fallos de cerros orientales realizadas</t>
  </si>
  <si>
    <t>Durante el periodo comprendido entre el 01 de enero y el 31 de marzo de 2022, la Alcaldía Local de Usme realizó un total de 09 acciones de control u operativos para el cumplimiento de los fallos de cerros orientales, logrando un cumplimiento del 128,57%. Por lo tanto, se superó la meta programada para el trimestre.</t>
  </si>
  <si>
    <t>TOTAL METAS PROCESOS ALCALDÍA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</si>
  <si>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</si>
  <si>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</si>
  <si>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</si>
  <si>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</si>
  <si>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</si>
  <si>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</si>
  <si>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</si>
  <si>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2021</t>
  </si>
  <si>
    <t xml:space="preserve">Constante </t>
  </si>
  <si>
    <t>Porcentaje de buenas prácticas ambientales implementadas</t>
  </si>
  <si>
    <t>No programada</t>
  </si>
  <si>
    <t>Resultados de medición de los criterios ambientales</t>
  </si>
  <si>
    <t>Herramienta Oficina Asesora de Planeación</t>
  </si>
  <si>
    <t>Alcaldía local</t>
  </si>
  <si>
    <t>Oficina Asesora de Planeación Institucional - Grupo de gestión ambiental</t>
  </si>
  <si>
    <t>Listas de chequeo al cumplimiento de criterios ambientales remitidos por la OAP</t>
  </si>
  <si>
    <t xml:space="preserve">
100%</t>
  </si>
  <si>
    <t>Esta meta esta programada a reportar para el segundo trimestre de la vigencia 2022</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</si>
  <si>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</si>
  <si>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</si>
  <si>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</si>
  <si>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</si>
  <si>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2021</t>
  </si>
  <si>
    <t>Porcentaje de planes de mejora sin vencimientos</t>
  </si>
  <si>
    <t>Reporte de acciones de mejora sin vencimiento</t>
  </si>
  <si>
    <t>MIMEC - SIG</t>
  </si>
  <si>
    <t>Oficina Asesora de Planeación Institucional - Grupo de planeación institucional y sectorial</t>
  </si>
  <si>
    <t>Reportes MIMEC - SIG remitidos por la OAP</t>
  </si>
  <si>
    <t>La Alcaldía local de Usme tiene vigentes en estado abierto y en ejecución dos planes de mejoramiento. Por lo tanto, se cumple la meta del trimestre al 100%</t>
  </si>
  <si>
    <t xml:space="preserve">Comunicación Estratégica </t>
  </si>
  <si>
    <t>MT3</t>
  </si>
  <si>
    <t>Mantener el 100% de la información de la páginas Web actualizada, de acuerdo a lo establecido en la Ley 1712 de 2014</t>
  </si>
  <si>
    <t>Porcentaje de cumplimiento en la publicación de información</t>
  </si>
  <si>
    <t>(No de requisitos de la Ley 1712 de 2014 de publicación de la información en la página web cumplidos / No total de requisitos de la Ley 1712 de 2014 de publicación de la información) X 100</t>
  </si>
  <si>
    <t>Porcentaje de requisitos cumplidos</t>
  </si>
  <si>
    <t>Reporte de actualización de la información en la página web de la alcaldía local</t>
  </si>
  <si>
    <t>Página Web Alcaldía Local</t>
  </si>
  <si>
    <t>Oficina Asesora de Comunicaciones</t>
  </si>
  <si>
    <t>Revisión página Web de la alcaldía</t>
  </si>
  <si>
    <t xml:space="preserve">Aunque esta meta no estaba programada para el primer trimestre, la Alcaldía local de Usme tiene 107 requisitos de la Ley 1712 de 2014 debidamente publicados y actualizados en la página web www.usme.gov.co en el Botón de Transparencia de un total de 115 requisitos, logrando un avance de ejecución del 93,91% conforme al esquema de publicación que se puede evidenciar en el enlace http://www.usme.gov.co/tabla_archivos/107-registros-publicaciones de tal forma que se superó la meta del trimestre. </t>
  </si>
  <si>
    <t>MT4</t>
  </si>
  <si>
    <t>Participar del 100% de las capacitaciones que se realicen en gestión de riesgos, planes de mejora y sistema de gestión institucional</t>
  </si>
  <si>
    <t>Participación en capacitaciones</t>
  </si>
  <si>
    <t>(No. de capacitaciones en las que asistió / No. de capacitaciones convocadas) X 100</t>
  </si>
  <si>
    <t xml:space="preserve">Porcentaje de participación en capacitaciones  </t>
  </si>
  <si>
    <t>Registros y/o soportes de partipación en las capacitaciones programadas</t>
  </si>
  <si>
    <t>Listado de asistencia
Video de la reunión
Presentación</t>
  </si>
  <si>
    <t>Aunque esta meta non estaba programada para el primer trimestre. La Alcaldía Local de Usme participó en las capacitaciones programadas en materia de gestión de riesgos, planes de mejoramiento y gestión documental, las cuales unas se realizaron de forma virtual a través de Teams y una se realizó de forma presencial  en nivel central al grupo de CDI local.</t>
  </si>
  <si>
    <t>Brindar atención oportuna y de calidad a los diferentes sectores poblacionales, generando relaciones de confianza y respeto por la diferencia.</t>
  </si>
  <si>
    <t>Servicio a la Ciudadanía</t>
  </si>
  <si>
    <t>MT5</t>
  </si>
  <si>
    <t>Dar respuesta al 100% de los requerimientos ciudadanos asignados a la alcaldía local con corte a 31 de diciembre de 2021 tipificadas como Derechos de Petición registradas en el aplicativo Bogotá te Escucha y gestor documental ORFEO, según la información de seguimiento presentada por el proceso de Servicio a la Ciudadanía.</t>
  </si>
  <si>
    <t>Porcentaje de requerimientos ciudadanos con respuesta definitiva</t>
  </si>
  <si>
    <t>(No. de respuestas efectuadas / No. requerimientos instaurados antes del 31 de diciembre 2021) X 100</t>
  </si>
  <si>
    <t>Reporte de respuestas a la ciudadania</t>
  </si>
  <si>
    <t xml:space="preserve">Reporte Aplicativo BOGOTA TE ESCUCHA </t>
  </si>
  <si>
    <t>Subsecretaria de Gestión Institucional - Grupo Oficina de atención a la Ciudadanía</t>
  </si>
  <si>
    <t>Reporte Aplicativo BOGOTA TE ESCUCHA.</t>
  </si>
  <si>
    <t> Alcaldía Local de Usme recibió del 01 de enero de 2021 al 31 de diciembre de 2021 ingresaron un total de 1.325 PQRS como derecho de petición, de los cuales a corte de 31 de diciembre de 2021, emitió oficio de respuesta total con acuse de recibido a un total de 1.276 PQRS, quedando en estado tramite 49 PQRS dentro de términos. Por lo tanto, se logó un avance de ejecución del  75,86%, a corte de 31 de diciembre de 2021, y durante el primer trimestre de 2022 se respondieron el total de los 49 PQRS cumpliendo la meta programada para el trimestre al 100%.</t>
  </si>
  <si>
    <t>MT6</t>
  </si>
  <si>
    <t>Dar respuesta al 80%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 según la información de seguimiento presentada por el proceso de Servicio a la Ciudadanía.</t>
  </si>
  <si>
    <t>(No. de respuestas efectuadas / No. requerimientos instaurados en la vigencia 2022 que deben tener respuesta) X 100</t>
  </si>
  <si>
    <t>N/A</t>
  </si>
  <si>
    <t>Durante el periodo del 01 de enero de 2022 al 31 de marzo de 2022 ingresaron en la Alcaldía Local de Usme un total de 203 PQRS como derecho de petición, de los cuales a corte de 31 de marzo, se emitió oficio de respuesta total con acuse de recibido a un total de 154 PQRS, quedando en estado tramite 49 PQRS que están en términos. Por lo tanto, se logó un avance de ejecución del  75,86%, superando la meta programada para el trimestre.</t>
  </si>
  <si>
    <t>TOTAL METAS TRANSVERSALES (80%)</t>
  </si>
  <si>
    <t>TOTAL PLAN DE GESTIÓN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</si>
</sst>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font>
      <sz val="11"/>
      <color theme="1"/>
      <name val="Calibri"/>
      <family val="2"/>
      <scheme val="minor"/>
    </font>
    <font>
      <sz val="11"/>
      <color theme="1"/>
      <name val="Calibri"/>
      <family val="2"/>
      <scheme val="minor"/>
    </font>
    <font>
      <sz val="11"/>
      <color rgb="FF9C0006"/>
      <name val="Calibri"/>
      <family val="2"/>
      <scheme val="minor"/>
    </font>
    <font>
      <b/>
      <sz val="11"/>
      <color rgb="FF000000"/>
      <name val="Calibri Light"/>
      <family val="2"/>
    </font>
    <font>
      <sz val="11"/>
      <color rgb="FF000000"/>
      <name val="Calibri Light"/>
      <family val="2"/>
    </font>
    <font>
      <sz val="11"/>
      <color theme="1"/>
      <name val="Calibri Light"/>
      <family val="2"/>
      <scheme val="major"/>
    </font>
    <font>
      <sz val="9"/>
      <color rgb="FF323130"/>
      <name val="Segoe UI"/>
      <family val="2"/>
    </font>
    <font>
      <sz val="11"/>
      <name val="Calibri Light"/>
      <family val="2"/>
    </font>
    <font>
      <b/>
      <sz val="11"/>
      <name val="Calibri Light"/>
      <family val="2"/>
    </font>
    <font>
      <sz val="11"/>
      <color theme="1"/>
      <name val="Calibri Light"/>
      <family val="2"/>
    </font>
    <font>
      <b/>
      <sz val="11"/>
      <color theme="1"/>
      <name val="Calibri Light"/>
      <family val="2"/>
    </font>
    <font>
      <b/>
      <sz val="11"/>
      <color theme="1"/>
      <name val="Calibri Light"/>
      <family val="1"/>
      <scheme val="major"/>
    </font>
    <font>
      <sz val="11"/>
      <name val="Calibri Light"/>
      <family val="2"/>
      <scheme val="major"/>
    </font>
    <font>
      <b/>
      <sz val="11"/>
      <color indexed="8"/>
      <name val="Calibri Light"/>
      <family val="2"/>
    </font>
    <font>
      <sz val="11"/>
      <color indexed="8"/>
      <name val="Calibri Light"/>
      <family val="2"/>
    </font>
    <font>
      <sz val="11"/>
      <name val="Calibri"/>
      <family val="2"/>
      <scheme val="minor"/>
    </font>
    <font>
      <b/>
      <sz val="12"/>
      <color rgb="FF000000"/>
      <name val="Calibri Light"/>
      <family val="2"/>
    </font>
    <font>
      <sz val="11"/>
      <color rgb="FF0070C0"/>
      <name val="Calibri Light"/>
      <family val="2"/>
      <scheme val="major"/>
    </font>
    <font>
      <sz val="11"/>
      <color rgb="FF0070C0"/>
      <name val="Calibri Light"/>
      <family val="2"/>
    </font>
    <font>
      <sz val="11"/>
      <color theme="4"/>
      <name val="Calibri Light"/>
      <family val="2"/>
    </font>
    <font>
      <b/>
      <sz val="11"/>
      <color rgb="FF0070C0"/>
      <name val="Calibri Light"/>
      <family val="2"/>
    </font>
    <font>
      <b/>
      <sz val="12"/>
      <color rgb="FF0070C0"/>
      <name val="Calibri Light"/>
      <family val="2"/>
      <scheme val="major"/>
    </font>
    <font>
      <b/>
      <sz val="14"/>
      <color theme="1"/>
      <name val="Calibri Light"/>
      <family val="2"/>
      <scheme val="major"/>
    </font>
    <font>
      <b/>
      <sz val="12"/>
      <color rgb="FF0070C0"/>
      <name val="Calibri Light"/>
      <family val="2"/>
    </font>
    <font>
      <b/>
      <sz val="14"/>
      <color rgb="FF000000"/>
      <name val="Calibri Light"/>
      <family val="2"/>
    </font>
    <font>
      <sz val="14"/>
      <color rgb="FF000000"/>
      <name val="Calibri Light"/>
      <family val="2"/>
    </font>
    <font>
      <b/>
      <sz val="11"/>
      <color theme="1"/>
      <name val="Calibri Light"/>
      <family val="2"/>
      <scheme val="major"/>
    </font>
    <font>
      <b/>
      <sz val="11"/>
      <name val="Calibri Light"/>
      <family val="2"/>
      <scheme val="major"/>
    </font>
    <font>
      <b/>
      <sz val="11"/>
      <color rgb="FF2F75B5"/>
      <name val="Calibri Light"/>
      <family val="2"/>
    </font>
    <font>
      <sz val="11"/>
      <name val="Calibri"/>
      <family val="2"/>
    </font>
  </fonts>
  <fills count="13">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FFF2CC"/>
        <bgColor rgb="FF000000"/>
      </patternFill>
    </fill>
    <fill>
      <patternFill patternType="solid">
        <fgColor theme="7" tint="0.59999389629810485"/>
        <bgColor rgb="FF000000"/>
      </patternFill>
    </fill>
    <fill>
      <patternFill patternType="solid">
        <fgColor theme="7" tint="0.79998168889431442"/>
        <bgColor rgb="FF000000"/>
      </patternFill>
    </fill>
    <fill>
      <patternFill patternType="solid">
        <fgColor rgb="FFB4C6E7"/>
        <bgColor rgb="FF000000"/>
      </patternFill>
    </fill>
    <fill>
      <patternFill patternType="solid">
        <fgColor theme="4" tint="0.39997558519241921"/>
        <bgColor rgb="FF000000"/>
      </patternFill>
    </fill>
    <fill>
      <patternFill patternType="solid">
        <fgColor theme="4" tint="0.59999389629810485"/>
        <bgColor rgb="FF000000"/>
      </patternFill>
    </fill>
    <fill>
      <patternFill patternType="solid">
        <fgColor rgb="FFC6E0B4"/>
        <bgColor rgb="FF000000"/>
      </patternFill>
    </fill>
    <fill>
      <patternFill patternType="solid">
        <fgColor rgb="FFFFE699"/>
        <bgColor rgb="FF000000"/>
      </patternFill>
    </fill>
    <fill>
      <patternFill patternType="solid">
        <fgColor rgb="FFFFFFFF"/>
        <bgColor rgb="FF000000"/>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bottom style="medium">
        <color rgb="FF000000"/>
      </bottom>
      <diagonal/>
    </border>
    <border>
      <left style="thin">
        <color indexed="64"/>
      </left>
      <right style="thin">
        <color indexed="64"/>
      </right>
      <top/>
      <bottom style="medium">
        <color rgb="FF000000"/>
      </bottom>
      <diagonal/>
    </border>
    <border>
      <left style="thin">
        <color indexed="64"/>
      </left>
      <right style="medium">
        <color rgb="FF000000"/>
      </right>
      <top/>
      <bottom style="medium">
        <color rgb="FF000000"/>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medium">
        <color rgb="FF000000"/>
      </left>
      <right style="thin">
        <color indexed="64"/>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326">
    <xf numFmtId="0" fontId="0" fillId="0" borderId="0" xfId="0"/>
    <xf numFmtId="0" fontId="4" fillId="0" borderId="0" xfId="0" applyFont="1" applyAlignment="1">
      <alignment wrapText="1"/>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vertical="center" wrapText="1"/>
    </xf>
    <xf numFmtId="0" fontId="6" fillId="0" borderId="0" xfId="0" applyFont="1"/>
    <xf numFmtId="0" fontId="3" fillId="4" borderId="12" xfId="0" applyFont="1" applyFill="1" applyBorder="1" applyAlignment="1">
      <alignment horizontal="center" wrapText="1"/>
    </xf>
    <xf numFmtId="0" fontId="4" fillId="0" borderId="12" xfId="0" applyFont="1" applyBorder="1" applyAlignment="1">
      <alignment horizontal="center" wrapText="1"/>
    </xf>
    <xf numFmtId="0" fontId="4" fillId="0" borderId="24" xfId="0" applyFont="1" applyBorder="1" applyAlignment="1">
      <alignment wrapText="1"/>
    </xf>
    <xf numFmtId="0" fontId="5" fillId="0" borderId="0" xfId="0" applyFont="1" applyAlignment="1">
      <alignment horizontal="left" vertical="top" wrapText="1"/>
    </xf>
    <xf numFmtId="0" fontId="3" fillId="4" borderId="34"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8" borderId="34" xfId="0" applyFont="1" applyFill="1" applyBorder="1" applyAlignment="1">
      <alignment horizontal="center" vertical="center" wrapText="1"/>
    </xf>
    <xf numFmtId="0" fontId="3" fillId="8" borderId="35" xfId="0" applyFont="1" applyFill="1" applyBorder="1" applyAlignment="1">
      <alignment horizontal="center" vertical="center" wrapText="1"/>
    </xf>
    <xf numFmtId="0" fontId="3" fillId="8" borderId="38" xfId="0" applyFont="1" applyFill="1" applyBorder="1" applyAlignment="1">
      <alignment horizontal="center" vertical="center" wrapText="1"/>
    </xf>
    <xf numFmtId="0" fontId="3" fillId="9" borderId="34"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38" xfId="0" applyFont="1" applyFill="1" applyBorder="1" applyAlignment="1">
      <alignment horizontal="center" vertical="center" wrapText="1"/>
    </xf>
    <xf numFmtId="0" fontId="3" fillId="10" borderId="37"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38" xfId="0" applyFont="1" applyFill="1" applyBorder="1" applyAlignment="1">
      <alignment horizontal="center" vertical="center" wrapText="1"/>
    </xf>
    <xf numFmtId="9" fontId="16" fillId="4" borderId="49" xfId="0" applyNumberFormat="1" applyFont="1" applyFill="1" applyBorder="1" applyAlignment="1">
      <alignment horizontal="center" wrapText="1"/>
    </xf>
    <xf numFmtId="0" fontId="16" fillId="4" borderId="50" xfId="0" applyFont="1" applyFill="1" applyBorder="1" applyAlignment="1">
      <alignment vertical="center" wrapText="1"/>
    </xf>
    <xf numFmtId="0" fontId="16" fillId="0" borderId="24" xfId="0" applyFont="1" applyBorder="1" applyAlignment="1">
      <alignment wrapText="1"/>
    </xf>
    <xf numFmtId="0" fontId="17" fillId="0" borderId="0" xfId="0" applyFont="1" applyAlignment="1">
      <alignment wrapText="1"/>
    </xf>
    <xf numFmtId="0" fontId="18" fillId="0" borderId="31" xfId="0" applyFont="1" applyBorder="1" applyAlignment="1">
      <alignment horizontal="center" vertical="center" wrapText="1"/>
    </xf>
    <xf numFmtId="0" fontId="18" fillId="0" borderId="31" xfId="0" applyFont="1" applyBorder="1" applyAlignment="1">
      <alignment horizontal="left" vertical="center" wrapText="1"/>
    </xf>
    <xf numFmtId="0" fontId="19" fillId="0" borderId="12"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42" xfId="0" applyFont="1" applyBorder="1" applyAlignment="1">
      <alignment horizontal="left" vertical="center" wrapText="1"/>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3" xfId="0" applyFont="1" applyBorder="1" applyAlignment="1">
      <alignment horizontal="center" vertical="center" wrapText="1"/>
    </xf>
    <xf numFmtId="9" fontId="20" fillId="0" borderId="51" xfId="0" applyNumberFormat="1" applyFont="1" applyBorder="1" applyAlignment="1">
      <alignment horizontal="center" vertical="center"/>
    </xf>
    <xf numFmtId="0" fontId="18" fillId="0" borderId="52" xfId="0" applyFont="1" applyBorder="1" applyAlignment="1">
      <alignment horizontal="center" vertical="center" wrapText="1"/>
    </xf>
    <xf numFmtId="0" fontId="20" fillId="0" borderId="51" xfId="0" applyFont="1" applyBorder="1" applyAlignment="1">
      <alignment horizontal="center" vertical="center" wrapText="1"/>
    </xf>
    <xf numFmtId="0" fontId="18" fillId="0" borderId="24" xfId="0" applyFont="1" applyBorder="1" applyAlignment="1">
      <alignment wrapText="1"/>
    </xf>
    <xf numFmtId="0" fontId="21" fillId="0" borderId="0" xfId="0" applyFont="1" applyAlignment="1">
      <alignment wrapText="1"/>
    </xf>
    <xf numFmtId="0" fontId="18" fillId="0" borderId="12" xfId="0" applyFont="1" applyBorder="1" applyAlignment="1">
      <alignment horizontal="center" vertical="center" wrapText="1"/>
    </xf>
    <xf numFmtId="0" fontId="18" fillId="0" borderId="12" xfId="0" applyFont="1" applyBorder="1" applyAlignment="1">
      <alignment horizontal="left" vertical="center" wrapText="1"/>
    </xf>
    <xf numFmtId="0" fontId="18" fillId="0" borderId="41" xfId="0" applyFont="1" applyBorder="1" applyAlignment="1">
      <alignment horizontal="left" vertical="center" wrapText="1"/>
    </xf>
    <xf numFmtId="0" fontId="18" fillId="0" borderId="11" xfId="0" applyFont="1" applyBorder="1" applyAlignment="1">
      <alignment horizontal="left" vertical="center" wrapText="1"/>
    </xf>
    <xf numFmtId="0" fontId="22" fillId="0" borderId="0" xfId="0" applyFont="1" applyAlignment="1">
      <alignment wrapText="1"/>
    </xf>
    <xf numFmtId="0" fontId="18" fillId="0" borderId="38" xfId="0" applyFont="1" applyBorder="1" applyAlignment="1">
      <alignment horizontal="left" vertical="center" wrapText="1"/>
    </xf>
    <xf numFmtId="9" fontId="23" fillId="4" borderId="49" xfId="0" applyNumberFormat="1" applyFont="1" applyFill="1" applyBorder="1" applyAlignment="1">
      <alignment horizontal="center" wrapText="1"/>
    </xf>
    <xf numFmtId="0" fontId="23" fillId="4" borderId="50" xfId="0" applyFont="1" applyFill="1" applyBorder="1" applyAlignment="1">
      <alignment vertical="center" wrapText="1"/>
    </xf>
    <xf numFmtId="0" fontId="23" fillId="0" borderId="24" xfId="0" applyFont="1" applyBorder="1" applyAlignment="1">
      <alignment wrapText="1"/>
    </xf>
    <xf numFmtId="9" fontId="24" fillId="11" borderId="45" xfId="1" applyFont="1" applyFill="1" applyBorder="1" applyAlignment="1">
      <alignment horizontal="center" vertical="center" wrapText="1"/>
    </xf>
    <xf numFmtId="0" fontId="24" fillId="11" borderId="39" xfId="0" applyFont="1" applyFill="1" applyBorder="1" applyAlignment="1">
      <alignment vertical="center" wrapText="1"/>
    </xf>
    <xf numFmtId="0" fontId="24" fillId="0" borderId="24" xfId="0" applyFont="1" applyBorder="1" applyAlignment="1">
      <alignment vertical="center" wrapText="1"/>
    </xf>
    <xf numFmtId="0" fontId="4" fillId="0" borderId="0" xfId="0" applyFont="1" applyAlignment="1">
      <alignment horizontal="center" wrapText="1"/>
    </xf>
    <xf numFmtId="2" fontId="4" fillId="0" borderId="0" xfId="0" applyNumberFormat="1" applyFont="1" applyAlignment="1">
      <alignment wrapText="1"/>
    </xf>
    <xf numFmtId="0" fontId="16" fillId="4" borderId="47" xfId="0" applyFont="1" applyFill="1" applyBorder="1" applyAlignment="1">
      <alignment wrapText="1"/>
    </xf>
    <xf numFmtId="0" fontId="16" fillId="4" borderId="45" xfId="0" applyFont="1" applyFill="1" applyBorder="1" applyAlignment="1">
      <alignment wrapText="1"/>
    </xf>
    <xf numFmtId="0" fontId="16" fillId="4" borderId="48" xfId="0" applyFont="1" applyFill="1" applyBorder="1" applyAlignment="1">
      <alignment wrapText="1"/>
    </xf>
    <xf numFmtId="0" fontId="24" fillId="0" borderId="13" xfId="0" applyFont="1" applyBorder="1" applyAlignment="1">
      <alignment wrapText="1"/>
    </xf>
    <xf numFmtId="0" fontId="24" fillId="0" borderId="17" xfId="0" applyFont="1" applyBorder="1" applyAlignment="1">
      <alignment wrapText="1"/>
    </xf>
    <xf numFmtId="0" fontId="24" fillId="0" borderId="19" xfId="0" applyFont="1" applyBorder="1" applyAlignment="1">
      <alignment wrapText="1"/>
    </xf>
    <xf numFmtId="0" fontId="23" fillId="4" borderId="47" xfId="0" applyFont="1" applyFill="1" applyBorder="1" applyAlignment="1">
      <alignment wrapText="1"/>
    </xf>
    <xf numFmtId="0" fontId="23" fillId="4" borderId="45" xfId="0" applyFont="1" applyFill="1" applyBorder="1" applyAlignment="1">
      <alignment wrapText="1"/>
    </xf>
    <xf numFmtId="0" fontId="23" fillId="4" borderId="48" xfId="0" applyFont="1" applyFill="1" applyBorder="1" applyAlignment="1">
      <alignment wrapText="1"/>
    </xf>
    <xf numFmtId="0" fontId="4" fillId="3" borderId="40" xfId="0" applyFont="1" applyFill="1" applyBorder="1" applyAlignment="1">
      <alignment horizontal="center" vertical="center" wrapText="1"/>
    </xf>
    <xf numFmtId="0" fontId="4" fillId="3" borderId="31" xfId="0" applyFont="1" applyFill="1" applyBorder="1" applyAlignment="1">
      <alignment horizontal="left" vertical="center" wrapText="1"/>
    </xf>
    <xf numFmtId="9" fontId="4" fillId="3" borderId="31" xfId="0" applyNumberFormat="1" applyFont="1" applyFill="1" applyBorder="1" applyAlignment="1">
      <alignment horizontal="center" vertical="center" wrapText="1"/>
    </xf>
    <xf numFmtId="0" fontId="4" fillId="3" borderId="31" xfId="0" applyFont="1" applyFill="1" applyBorder="1" applyAlignment="1">
      <alignment horizontal="center" vertical="center" wrapText="1"/>
    </xf>
    <xf numFmtId="0" fontId="7" fillId="3" borderId="12" xfId="0"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2" xfId="0" applyFont="1" applyFill="1" applyBorder="1" applyAlignment="1">
      <alignment horizontal="left" vertical="top" wrapText="1"/>
    </xf>
    <xf numFmtId="10" fontId="4" fillId="3" borderId="12" xfId="0" applyNumberFormat="1" applyFont="1" applyFill="1" applyBorder="1" applyAlignment="1">
      <alignment horizontal="center" vertical="center" wrapText="1"/>
    </xf>
    <xf numFmtId="9" fontId="4" fillId="3" borderId="12" xfId="1" applyFont="1" applyFill="1" applyBorder="1" applyAlignment="1">
      <alignment horizontal="center" vertical="center" wrapText="1"/>
    </xf>
    <xf numFmtId="0" fontId="4" fillId="3" borderId="41"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54" xfId="0" applyFont="1" applyFill="1" applyBorder="1" applyAlignment="1">
      <alignment horizontal="left" vertical="center" wrapText="1"/>
    </xf>
    <xf numFmtId="9" fontId="4" fillId="3" borderId="8" xfId="0" applyNumberFormat="1" applyFont="1" applyFill="1" applyBorder="1" applyAlignment="1">
      <alignment horizontal="center" vertical="center" wrapText="1"/>
    </xf>
    <xf numFmtId="9" fontId="4" fillId="3" borderId="31" xfId="1" applyFont="1" applyFill="1" applyBorder="1" applyAlignment="1">
      <alignment horizontal="center" vertical="center" wrapText="1"/>
    </xf>
    <xf numFmtId="9" fontId="3" fillId="3" borderId="31" xfId="0" applyNumberFormat="1" applyFont="1" applyFill="1" applyBorder="1" applyAlignment="1">
      <alignment horizontal="center" vertical="center" wrapText="1"/>
    </xf>
    <xf numFmtId="0" fontId="4" fillId="3" borderId="32" xfId="0" applyFont="1" applyFill="1" applyBorder="1" applyAlignment="1">
      <alignment horizontal="center" vertical="center" wrapText="1"/>
    </xf>
    <xf numFmtId="9" fontId="3" fillId="3" borderId="40" xfId="0" applyNumberFormat="1" applyFont="1" applyFill="1" applyBorder="1" applyAlignment="1">
      <alignment horizontal="center" vertical="center" wrapText="1"/>
    </xf>
    <xf numFmtId="9" fontId="3" fillId="3" borderId="31" xfId="1" applyFont="1" applyFill="1" applyBorder="1" applyAlignment="1">
      <alignment horizontal="center" vertical="center" wrapText="1"/>
    </xf>
    <xf numFmtId="0" fontId="4" fillId="3" borderId="24" xfId="0" applyFont="1" applyFill="1" applyBorder="1" applyAlignment="1">
      <alignment horizontal="left" vertical="top" wrapText="1"/>
    </xf>
    <xf numFmtId="0" fontId="5" fillId="3" borderId="0" xfId="0" applyFont="1" applyFill="1" applyAlignment="1">
      <alignment horizontal="left" vertical="top" wrapText="1"/>
    </xf>
    <xf numFmtId="0" fontId="4" fillId="3" borderId="43" xfId="0" applyFont="1" applyFill="1" applyBorder="1" applyAlignment="1">
      <alignment horizontal="center" vertical="center" wrapText="1"/>
    </xf>
    <xf numFmtId="0" fontId="9" fillId="3" borderId="12" xfId="0" applyFont="1" applyFill="1" applyBorder="1" applyAlignment="1" applyProtection="1">
      <alignment horizontal="left" vertical="center" wrapText="1"/>
      <protection hidden="1"/>
    </xf>
    <xf numFmtId="9" fontId="9" fillId="3" borderId="12" xfId="0" applyNumberFormat="1" applyFont="1" applyFill="1" applyBorder="1" applyAlignment="1" applyProtection="1">
      <alignment horizontal="center" vertical="center" wrapText="1"/>
      <protection hidden="1"/>
    </xf>
    <xf numFmtId="0" fontId="9" fillId="3" borderId="12" xfId="0" applyFont="1" applyFill="1" applyBorder="1" applyAlignment="1" applyProtection="1">
      <alignment horizontal="center" vertical="center" wrapText="1"/>
      <protection hidden="1"/>
    </xf>
    <xf numFmtId="9" fontId="9" fillId="3" borderId="12" xfId="0" applyNumberFormat="1" applyFont="1" applyFill="1" applyBorder="1" applyAlignment="1">
      <alignment horizontal="center" vertical="center" wrapText="1"/>
    </xf>
    <xf numFmtId="9" fontId="9" fillId="3" borderId="12" xfId="1" applyFont="1" applyFill="1" applyBorder="1" applyAlignment="1">
      <alignment horizontal="center" vertical="center" wrapText="1"/>
    </xf>
    <xf numFmtId="9" fontId="4" fillId="3" borderId="12" xfId="0" applyNumberFormat="1" applyFont="1" applyFill="1" applyBorder="1" applyAlignment="1">
      <alignment horizontal="center" vertical="center" wrapText="1"/>
    </xf>
    <xf numFmtId="0" fontId="9" fillId="3" borderId="41"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2" xfId="0" applyFont="1" applyFill="1" applyBorder="1" applyAlignment="1">
      <alignment horizontal="left" vertical="center" wrapText="1"/>
    </xf>
    <xf numFmtId="0" fontId="4" fillId="3" borderId="41" xfId="0" applyFont="1" applyFill="1" applyBorder="1" applyAlignment="1">
      <alignment horizontal="center" vertical="center" wrapText="1"/>
    </xf>
    <xf numFmtId="10" fontId="9" fillId="3" borderId="12" xfId="0" applyNumberFormat="1" applyFont="1" applyFill="1" applyBorder="1" applyAlignment="1" applyProtection="1">
      <alignment horizontal="center" vertical="center" wrapText="1"/>
      <protection hidden="1"/>
    </xf>
    <xf numFmtId="0" fontId="7" fillId="3" borderId="12" xfId="0" applyFont="1" applyFill="1" applyBorder="1" applyAlignment="1" applyProtection="1">
      <alignment horizontal="left" vertical="center" wrapText="1"/>
      <protection hidden="1"/>
    </xf>
    <xf numFmtId="0" fontId="7" fillId="3" borderId="11"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left" vertical="center" wrapText="1"/>
      <protection hidden="1"/>
    </xf>
    <xf numFmtId="0" fontId="5" fillId="3" borderId="12" xfId="0" applyFont="1" applyFill="1" applyBorder="1" applyAlignment="1" applyProtection="1">
      <alignment horizontal="center" vertical="center" wrapText="1"/>
      <protection hidden="1"/>
    </xf>
    <xf numFmtId="1" fontId="4" fillId="3" borderId="12" xfId="0" applyNumberFormat="1" applyFont="1" applyFill="1" applyBorder="1" applyAlignment="1">
      <alignment horizontal="center" vertical="center" wrapText="1"/>
    </xf>
    <xf numFmtId="0" fontId="5" fillId="3" borderId="41" xfId="0" applyFont="1" applyFill="1" applyBorder="1" applyAlignment="1" applyProtection="1">
      <alignment horizontal="left" vertical="center" wrapText="1"/>
      <protection hidden="1"/>
    </xf>
    <xf numFmtId="0" fontId="12" fillId="3" borderId="11" xfId="0" applyFont="1" applyFill="1" applyBorder="1" applyAlignment="1" applyProtection="1">
      <alignment horizontal="left" vertical="center" wrapText="1"/>
      <protection hidden="1"/>
    </xf>
    <xf numFmtId="0" fontId="5" fillId="3" borderId="12" xfId="0" applyFont="1" applyFill="1" applyBorder="1" applyAlignment="1">
      <alignment horizontal="left" vertical="center" wrapText="1"/>
    </xf>
    <xf numFmtId="0" fontId="12" fillId="3" borderId="41" xfId="0" applyFont="1" applyFill="1" applyBorder="1" applyAlignment="1" applyProtection="1">
      <alignment horizontal="left" vertical="center" wrapText="1"/>
      <protection hidden="1"/>
    </xf>
    <xf numFmtId="1" fontId="4" fillId="3" borderId="8" xfId="0" applyNumberFormat="1" applyFont="1" applyFill="1" applyBorder="1" applyAlignment="1">
      <alignment horizontal="center" vertical="center" wrapText="1"/>
    </xf>
    <xf numFmtId="1" fontId="3" fillId="3" borderId="40" xfId="1" applyNumberFormat="1" applyFont="1" applyFill="1" applyBorder="1" applyAlignment="1">
      <alignment horizontal="center" vertical="center" wrapText="1"/>
    </xf>
    <xf numFmtId="1" fontId="3" fillId="3" borderId="31" xfId="1" applyNumberFormat="1" applyFont="1" applyFill="1" applyBorder="1" applyAlignment="1">
      <alignment horizontal="center" vertical="center" wrapText="1"/>
    </xf>
    <xf numFmtId="0" fontId="15" fillId="3" borderId="11" xfId="2" applyFont="1" applyFill="1" applyBorder="1" applyAlignment="1" applyProtection="1">
      <alignment horizontal="left" vertical="center" wrapText="1"/>
      <protection hidden="1"/>
    </xf>
    <xf numFmtId="0" fontId="5" fillId="3" borderId="41" xfId="0" applyFont="1" applyFill="1" applyBorder="1" applyAlignment="1">
      <alignment horizontal="left" vertical="center" wrapText="1"/>
    </xf>
    <xf numFmtId="9" fontId="18" fillId="0" borderId="31" xfId="0" applyNumberFormat="1" applyFont="1" applyBorder="1" applyAlignment="1">
      <alignment horizontal="left" vertical="center" wrapText="1"/>
    </xf>
    <xf numFmtId="9" fontId="18" fillId="0" borderId="51" xfId="1" applyFont="1" applyBorder="1" applyAlignment="1">
      <alignment horizontal="center" vertical="center" wrapText="1"/>
    </xf>
    <xf numFmtId="9" fontId="18" fillId="0" borderId="1" xfId="1" applyFont="1" applyBorder="1" applyAlignment="1">
      <alignment horizontal="center" vertical="center" wrapText="1"/>
    </xf>
    <xf numFmtId="0" fontId="18" fillId="0" borderId="52" xfId="0" applyFont="1" applyBorder="1" applyAlignment="1">
      <alignment horizontal="left" vertical="center" wrapText="1"/>
    </xf>
    <xf numFmtId="9" fontId="18" fillId="0" borderId="3" xfId="1" applyFont="1" applyBorder="1" applyAlignment="1">
      <alignment horizontal="center" vertical="center" wrapText="1"/>
    </xf>
    <xf numFmtId="9" fontId="18" fillId="0" borderId="3" xfId="0" applyNumberFormat="1" applyFont="1" applyBorder="1" applyAlignment="1">
      <alignment horizontal="center" vertical="center" wrapText="1"/>
    </xf>
    <xf numFmtId="9" fontId="20" fillId="0" borderId="53" xfId="0" applyNumberFormat="1" applyFont="1" applyBorder="1" applyAlignment="1">
      <alignment horizontal="center" vertical="center" wrapText="1"/>
    </xf>
    <xf numFmtId="9" fontId="3" fillId="0" borderId="31" xfId="0" applyNumberFormat="1" applyFont="1" applyBorder="1" applyAlignment="1">
      <alignment horizontal="center" vertical="center" wrapText="1"/>
    </xf>
    <xf numFmtId="0" fontId="7" fillId="3" borderId="43"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2" fillId="3" borderId="12" xfId="0" applyFont="1" applyFill="1" applyBorder="1" applyAlignment="1" applyProtection="1">
      <alignment horizontal="left" vertical="center" wrapText="1"/>
      <protection hidden="1"/>
    </xf>
    <xf numFmtId="0" fontId="12" fillId="3" borderId="12" xfId="0" applyFont="1" applyFill="1" applyBorder="1" applyAlignment="1" applyProtection="1">
      <alignment horizontal="center" vertical="center" wrapText="1"/>
      <protection hidden="1"/>
    </xf>
    <xf numFmtId="1" fontId="7" fillId="3" borderId="12" xfId="0" applyNumberFormat="1" applyFont="1" applyFill="1" applyBorder="1" applyAlignment="1">
      <alignment horizontal="center" vertical="center" wrapText="1"/>
    </xf>
    <xf numFmtId="0" fontId="12" fillId="3" borderId="12" xfId="0" applyFont="1" applyFill="1" applyBorder="1" applyAlignment="1">
      <alignment horizontal="left" vertical="center" wrapText="1"/>
    </xf>
    <xf numFmtId="1" fontId="7" fillId="3" borderId="8" xfId="0" applyNumberFormat="1" applyFont="1" applyFill="1" applyBorder="1" applyAlignment="1">
      <alignment horizontal="center" vertical="center" wrapText="1"/>
    </xf>
    <xf numFmtId="9" fontId="8" fillId="3" borderId="31" xfId="0" applyNumberFormat="1" applyFont="1" applyFill="1" applyBorder="1" applyAlignment="1">
      <alignment horizontal="center" vertical="center" wrapText="1"/>
    </xf>
    <xf numFmtId="0" fontId="7" fillId="3" borderId="41" xfId="0" applyFont="1" applyFill="1" applyBorder="1" applyAlignment="1">
      <alignment horizontal="center" vertical="center" wrapText="1"/>
    </xf>
    <xf numFmtId="1" fontId="8" fillId="3" borderId="40" xfId="1" applyNumberFormat="1" applyFont="1" applyFill="1" applyBorder="1" applyAlignment="1">
      <alignment horizontal="center" vertical="center" wrapText="1"/>
    </xf>
    <xf numFmtId="1" fontId="8" fillId="3" borderId="31" xfId="1" applyNumberFormat="1" applyFont="1" applyFill="1" applyBorder="1" applyAlignment="1">
      <alignment horizontal="center" vertical="center" wrapText="1"/>
    </xf>
    <xf numFmtId="0" fontId="7" fillId="3" borderId="24" xfId="0" applyFont="1" applyFill="1" applyBorder="1" applyAlignment="1">
      <alignment horizontal="left" vertical="top" wrapText="1"/>
    </xf>
    <xf numFmtId="0" fontId="12" fillId="3" borderId="0" xfId="0" applyFont="1" applyFill="1" applyAlignment="1">
      <alignment horizontal="left" vertical="top" wrapText="1"/>
    </xf>
    <xf numFmtId="0" fontId="4" fillId="0" borderId="12" xfId="0" applyFont="1" applyBorder="1" applyAlignment="1">
      <alignment horizontal="center" vertical="center" wrapText="1"/>
    </xf>
    <xf numFmtId="0" fontId="4" fillId="12" borderId="12" xfId="0" applyFont="1" applyFill="1" applyBorder="1" applyAlignment="1">
      <alignment wrapText="1"/>
    </xf>
    <xf numFmtId="0" fontId="7" fillId="12" borderId="31" xfId="0" applyFont="1" applyFill="1" applyBorder="1" applyAlignment="1">
      <alignment wrapText="1"/>
    </xf>
    <xf numFmtId="0" fontId="4" fillId="12" borderId="31" xfId="0" applyFont="1" applyFill="1" applyBorder="1" applyAlignment="1">
      <alignment wrapText="1"/>
    </xf>
    <xf numFmtId="0" fontId="18" fillId="0" borderId="12" xfId="0" applyFont="1" applyBorder="1" applyAlignment="1">
      <alignment wrapText="1"/>
    </xf>
    <xf numFmtId="0" fontId="18" fillId="0" borderId="31" xfId="0" applyFont="1" applyBorder="1" applyAlignment="1">
      <alignment wrapText="1"/>
    </xf>
    <xf numFmtId="9" fontId="4" fillId="12" borderId="12" xfId="0" applyNumberFormat="1" applyFont="1" applyFill="1" applyBorder="1" applyAlignment="1">
      <alignment horizontal="center" vertical="center" wrapText="1"/>
    </xf>
    <xf numFmtId="9" fontId="4" fillId="12" borderId="31" xfId="0" applyNumberFormat="1"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2" borderId="31" xfId="0" applyFont="1" applyFill="1" applyBorder="1" applyAlignment="1">
      <alignment horizontal="center" vertical="center" wrapText="1"/>
    </xf>
    <xf numFmtId="0" fontId="7" fillId="12" borderId="31" xfId="0" applyFont="1" applyFill="1" applyBorder="1" applyAlignment="1">
      <alignment horizontal="center" vertical="center" wrapText="1"/>
    </xf>
    <xf numFmtId="9" fontId="18" fillId="0" borderId="12" xfId="0" applyNumberFormat="1" applyFont="1" applyBorder="1" applyAlignment="1">
      <alignment horizontal="center" vertical="center" wrapText="1"/>
    </xf>
    <xf numFmtId="9" fontId="18" fillId="0" borderId="31" xfId="0" applyNumberFormat="1" applyFont="1" applyBorder="1" applyAlignment="1">
      <alignment horizontal="center" vertical="center" wrapText="1"/>
    </xf>
    <xf numFmtId="9" fontId="4" fillId="3" borderId="55" xfId="0" applyNumberFormat="1" applyFont="1" applyFill="1" applyBorder="1" applyAlignment="1">
      <alignment horizontal="center" vertical="center" wrapText="1"/>
    </xf>
    <xf numFmtId="9" fontId="4" fillId="3" borderId="56" xfId="1" applyFont="1" applyFill="1" applyBorder="1" applyAlignment="1">
      <alignment horizontal="center" vertical="center" wrapText="1"/>
    </xf>
    <xf numFmtId="9" fontId="3" fillId="3" borderId="56" xfId="0" applyNumberFormat="1" applyFont="1" applyFill="1" applyBorder="1" applyAlignment="1">
      <alignment horizontal="center" vertical="center" wrapText="1"/>
    </xf>
    <xf numFmtId="9" fontId="4" fillId="3" borderId="58" xfId="0" applyNumberFormat="1" applyFont="1" applyFill="1" applyBorder="1" applyAlignment="1">
      <alignment horizontal="center" vertical="center" wrapText="1"/>
    </xf>
    <xf numFmtId="1" fontId="4" fillId="3" borderId="58" xfId="0" applyNumberFormat="1" applyFont="1" applyFill="1" applyBorder="1" applyAlignment="1">
      <alignment horizontal="center" vertical="center" wrapText="1"/>
    </xf>
    <xf numFmtId="1" fontId="7" fillId="3" borderId="58" xfId="0" applyNumberFormat="1" applyFont="1" applyFill="1" applyBorder="1" applyAlignment="1">
      <alignment horizontal="center" vertical="center" wrapText="1"/>
    </xf>
    <xf numFmtId="1" fontId="4" fillId="3" borderId="60" xfId="0" applyNumberFormat="1" applyFont="1" applyFill="1" applyBorder="1" applyAlignment="1">
      <alignment horizontal="center" vertical="center" wrapText="1"/>
    </xf>
    <xf numFmtId="0" fontId="4" fillId="12" borderId="61" xfId="0" applyFont="1" applyFill="1" applyBorder="1" applyAlignment="1">
      <alignment horizontal="center" vertical="center" wrapText="1"/>
    </xf>
    <xf numFmtId="9" fontId="3" fillId="3" borderId="61" xfId="0" applyNumberFormat="1" applyFont="1" applyFill="1" applyBorder="1" applyAlignment="1">
      <alignment horizontal="center" vertical="center" wrapText="1"/>
    </xf>
    <xf numFmtId="0" fontId="4" fillId="12" borderId="61" xfId="0" applyFont="1" applyFill="1" applyBorder="1" applyAlignment="1">
      <alignment wrapText="1"/>
    </xf>
    <xf numFmtId="0" fontId="4" fillId="3" borderId="22" xfId="0" applyFont="1" applyFill="1" applyBorder="1" applyAlignment="1">
      <alignment horizontal="left" vertical="center" wrapText="1"/>
    </xf>
    <xf numFmtId="0" fontId="9" fillId="3" borderId="9" xfId="0" applyFont="1" applyFill="1" applyBorder="1" applyAlignment="1" applyProtection="1">
      <alignment horizontal="left" vertical="center" wrapText="1"/>
      <protection hidden="1"/>
    </xf>
    <xf numFmtId="0" fontId="7" fillId="3" borderId="9" xfId="0" applyFont="1" applyFill="1" applyBorder="1" applyAlignment="1" applyProtection="1">
      <alignment horizontal="left" vertical="center" wrapText="1"/>
      <protection hidden="1"/>
    </xf>
    <xf numFmtId="0" fontId="12" fillId="3" borderId="9" xfId="0" applyFont="1" applyFill="1" applyBorder="1" applyAlignment="1" applyProtection="1">
      <alignment horizontal="left" vertical="center" wrapText="1"/>
      <protection hidden="1"/>
    </xf>
    <xf numFmtId="0" fontId="3" fillId="7" borderId="3"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18" fillId="0" borderId="67" xfId="0" applyFont="1" applyBorder="1" applyAlignment="1">
      <alignment horizontal="center" vertical="center" wrapText="1"/>
    </xf>
    <xf numFmtId="0" fontId="18" fillId="0" borderId="68" xfId="0" applyFont="1" applyBorder="1" applyAlignment="1">
      <alignment horizontal="center" vertical="center" wrapText="1"/>
    </xf>
    <xf numFmtId="9" fontId="28" fillId="3" borderId="56" xfId="0" applyNumberFormat="1" applyFont="1" applyFill="1" applyBorder="1" applyAlignment="1">
      <alignment horizontal="center" vertical="center" wrapText="1"/>
    </xf>
    <xf numFmtId="164" fontId="18" fillId="0" borderId="69" xfId="1" applyNumberFormat="1" applyFont="1" applyBorder="1" applyAlignment="1">
      <alignment horizontal="center" vertical="center" wrapText="1"/>
    </xf>
    <xf numFmtId="0" fontId="18" fillId="0" borderId="69" xfId="0" applyFont="1" applyBorder="1" applyAlignment="1">
      <alignment horizontal="center" vertical="center" wrapText="1"/>
    </xf>
    <xf numFmtId="164" fontId="18" fillId="0" borderId="70" xfId="1" applyNumberFormat="1" applyFont="1" applyBorder="1" applyAlignment="1">
      <alignment horizontal="center" vertical="center" wrapText="1"/>
    </xf>
    <xf numFmtId="9" fontId="18" fillId="0" borderId="61" xfId="0" applyNumberFormat="1" applyFont="1" applyBorder="1" applyAlignment="1">
      <alignment horizontal="center" vertical="center" wrapText="1"/>
    </xf>
    <xf numFmtId="9" fontId="20" fillId="0" borderId="71" xfId="0" applyNumberFormat="1" applyFont="1" applyBorder="1" applyAlignment="1">
      <alignment horizontal="center" vertical="center"/>
    </xf>
    <xf numFmtId="0" fontId="18" fillId="0" borderId="61" xfId="0" applyFont="1" applyBorder="1" applyAlignment="1">
      <alignment wrapText="1"/>
    </xf>
    <xf numFmtId="0" fontId="18" fillId="0" borderId="9" xfId="0" applyFont="1" applyBorder="1" applyAlignment="1">
      <alignment horizontal="left" vertical="center" wrapText="1"/>
    </xf>
    <xf numFmtId="9" fontId="16" fillId="4" borderId="25" xfId="0" applyNumberFormat="1" applyFont="1" applyFill="1" applyBorder="1" applyAlignment="1">
      <alignment horizontal="center" wrapText="1"/>
    </xf>
    <xf numFmtId="9" fontId="23" fillId="4" borderId="36" xfId="0" applyNumberFormat="1" applyFont="1" applyFill="1" applyBorder="1" applyAlignment="1">
      <alignment horizontal="center" wrapText="1"/>
    </xf>
    <xf numFmtId="0" fontId="4" fillId="0" borderId="57" xfId="0" applyFont="1" applyBorder="1" applyAlignment="1">
      <alignment horizontal="center" vertical="center" wrapText="1"/>
    </xf>
    <xf numFmtId="0" fontId="4"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29" fillId="0" borderId="59" xfId="0" applyFont="1" applyBorder="1" applyAlignment="1">
      <alignment horizontal="center" vertical="center" wrapText="1"/>
    </xf>
    <xf numFmtId="0" fontId="29" fillId="0" borderId="62"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6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24" fillId="11" borderId="44" xfId="0" applyFont="1" applyFill="1" applyBorder="1" applyAlignment="1">
      <alignment horizontal="center" vertical="center" wrapText="1"/>
    </xf>
    <xf numFmtId="0" fontId="24" fillId="11" borderId="46" xfId="0" applyFont="1" applyFill="1" applyBorder="1" applyAlignment="1">
      <alignment horizontal="center" vertical="center" wrapText="1"/>
    </xf>
    <xf numFmtId="0" fontId="24" fillId="11" borderId="47" xfId="0" applyFont="1" applyFill="1" applyBorder="1" applyAlignment="1">
      <alignment horizontal="center" vertical="center" wrapText="1"/>
    </xf>
    <xf numFmtId="0" fontId="24" fillId="11" borderId="48" xfId="0" applyFont="1" applyFill="1" applyBorder="1" applyAlignment="1">
      <alignment horizontal="center" vertical="center" wrapText="1"/>
    </xf>
    <xf numFmtId="0" fontId="3" fillId="8" borderId="29"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30"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33"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23" fillId="4" borderId="44" xfId="0" applyFont="1" applyFill="1" applyBorder="1" applyAlignment="1">
      <alignment horizontal="center" wrapText="1"/>
    </xf>
    <xf numFmtId="0" fontId="23" fillId="4" borderId="46" xfId="0" applyFont="1" applyFill="1" applyBorder="1" applyAlignment="1">
      <alignment horizontal="center" wrapText="1"/>
    </xf>
    <xf numFmtId="0" fontId="23" fillId="4" borderId="47" xfId="0" applyFont="1" applyFill="1" applyBorder="1" applyAlignment="1">
      <alignment horizontal="center" wrapText="1"/>
    </xf>
    <xf numFmtId="0" fontId="23" fillId="4" borderId="48" xfId="0" applyFont="1" applyFill="1" applyBorder="1" applyAlignment="1">
      <alignment horizontal="center" wrapText="1"/>
    </xf>
    <xf numFmtId="0" fontId="16" fillId="4" borderId="47" xfId="0" applyFont="1" applyFill="1" applyBorder="1" applyAlignment="1">
      <alignment horizontal="center" wrapText="1"/>
    </xf>
    <xf numFmtId="0" fontId="16" fillId="4" borderId="48" xfId="0" applyFont="1" applyFill="1" applyBorder="1" applyAlignment="1">
      <alignment horizontal="center" wrapText="1"/>
    </xf>
    <xf numFmtId="0" fontId="16" fillId="4" borderId="44" xfId="0" applyFont="1" applyFill="1" applyBorder="1" applyAlignment="1">
      <alignment horizontal="center" wrapText="1"/>
    </xf>
    <xf numFmtId="0" fontId="16" fillId="4" borderId="46" xfId="0" applyFont="1" applyFill="1" applyBorder="1" applyAlignment="1">
      <alignment horizontal="center" wrapText="1"/>
    </xf>
    <xf numFmtId="0" fontId="23" fillId="4" borderId="44" xfId="0" applyFont="1" applyFill="1" applyBorder="1" applyAlignment="1">
      <alignment horizontal="center" vertical="center"/>
    </xf>
    <xf numFmtId="0" fontId="23" fillId="4" borderId="45" xfId="0" applyFont="1" applyFill="1" applyBorder="1" applyAlignment="1">
      <alignment horizontal="center" vertical="center"/>
    </xf>
    <xf numFmtId="0" fontId="23" fillId="4" borderId="46" xfId="0" applyFont="1" applyFill="1" applyBorder="1" applyAlignment="1">
      <alignment horizontal="center" vertical="center"/>
    </xf>
    <xf numFmtId="0" fontId="23" fillId="4" borderId="63" xfId="0" applyFont="1" applyFill="1" applyBorder="1" applyAlignment="1">
      <alignment horizontal="center" wrapText="1"/>
    </xf>
    <xf numFmtId="0" fontId="23" fillId="4" borderId="64" xfId="0" applyFont="1" applyFill="1" applyBorder="1" applyAlignment="1">
      <alignment horizontal="center" wrapText="1"/>
    </xf>
    <xf numFmtId="0" fontId="23" fillId="4" borderId="65" xfId="0" applyFont="1" applyFill="1" applyBorder="1" applyAlignment="1">
      <alignment horizontal="center" wrapText="1"/>
    </xf>
    <xf numFmtId="0" fontId="23" fillId="4" borderId="66" xfId="0" applyFont="1" applyFill="1" applyBorder="1" applyAlignment="1">
      <alignment horizontal="center" wrapText="1"/>
    </xf>
    <xf numFmtId="0" fontId="24" fillId="11" borderId="44" xfId="0" applyFont="1" applyFill="1" applyBorder="1" applyAlignment="1">
      <alignment horizontal="center" wrapText="1"/>
    </xf>
    <xf numFmtId="0" fontId="24" fillId="11" borderId="45" xfId="0" applyFont="1" applyFill="1" applyBorder="1" applyAlignment="1">
      <alignment horizontal="center" wrapText="1"/>
    </xf>
    <xf numFmtId="0" fontId="24" fillId="11" borderId="46" xfId="0" applyFont="1" applyFill="1" applyBorder="1" applyAlignment="1">
      <alignment horizontal="center" wrapText="1"/>
    </xf>
    <xf numFmtId="0" fontId="25" fillId="11" borderId="44" xfId="0" applyFont="1" applyFill="1" applyBorder="1" applyAlignment="1">
      <alignment horizontal="center" vertical="center" wrapText="1"/>
    </xf>
    <xf numFmtId="0" fontId="25" fillId="11" borderId="46"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2"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33" xfId="0" applyFont="1" applyFill="1" applyBorder="1" applyAlignment="1">
      <alignment horizontal="center" vertical="center" wrapText="1"/>
    </xf>
    <xf numFmtId="0" fontId="16" fillId="4" borderId="44"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46" xfId="0" applyFont="1" applyFill="1" applyBorder="1" applyAlignment="1">
      <alignment horizontal="center" vertical="center"/>
    </xf>
    <xf numFmtId="0" fontId="16" fillId="4" borderId="0" xfId="0" applyFont="1" applyFill="1" applyAlignment="1">
      <alignment horizontal="center" wrapText="1"/>
    </xf>
    <xf numFmtId="0" fontId="16" fillId="4" borderId="5" xfId="0" applyFont="1" applyFill="1" applyBorder="1" applyAlignment="1">
      <alignment horizontal="center" wrapText="1"/>
    </xf>
    <xf numFmtId="0" fontId="16" fillId="4" borderId="4" xfId="0" applyFont="1" applyFill="1" applyBorder="1" applyAlignment="1">
      <alignment horizontal="center" wrapText="1"/>
    </xf>
    <xf numFmtId="0" fontId="16" fillId="4" borderId="27" xfId="0" applyFont="1" applyFill="1" applyBorder="1" applyAlignment="1">
      <alignment horizontal="center" wrapText="1"/>
    </xf>
    <xf numFmtId="1" fontId="16" fillId="4" borderId="44" xfId="0" applyNumberFormat="1" applyFont="1" applyFill="1" applyBorder="1" applyAlignment="1">
      <alignment horizontal="center" wrapText="1"/>
    </xf>
    <xf numFmtId="1" fontId="16" fillId="4" borderId="46" xfId="0" applyNumberFormat="1" applyFont="1" applyFill="1" applyBorder="1" applyAlignment="1">
      <alignment horizontal="center" wrapText="1"/>
    </xf>
    <xf numFmtId="0" fontId="3" fillId="6"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4"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27"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33" xfId="0"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1" xfId="0" applyFont="1" applyFill="1" applyBorder="1" applyAlignment="1">
      <alignment horizontal="center" vertical="center" wrapText="1"/>
    </xf>
    <xf numFmtId="0" fontId="3" fillId="9" borderId="20" xfId="0"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28"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3"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4" fillId="0" borderId="0" xfId="0" applyFont="1" applyAlignment="1">
      <alignment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1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4" fillId="0" borderId="4" xfId="0" applyFont="1" applyBorder="1" applyAlignment="1">
      <alignment wrapText="1"/>
    </xf>
    <xf numFmtId="9" fontId="20" fillId="0" borderId="51" xfId="0" applyNumberFormat="1" applyFont="1" applyBorder="1" applyAlignment="1">
      <alignment horizontal="center" vertical="center" wrapText="1"/>
    </xf>
  </cellXfs>
  <cellStyles count="3">
    <cellStyle name="Incorrecto" xfId="2" builtinId="2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19051</xdr:rowOff>
    </xdr:from>
    <xdr:to>
      <xdr:col>1</xdr:col>
      <xdr:colOff>1419224</xdr:colOff>
      <xdr:row>1</xdr:row>
      <xdr:rowOff>19050</xdr:rowOff>
    </xdr:to>
    <xdr:pic>
      <xdr:nvPicPr>
        <xdr:cNvPr id="2" name="Imagen 1">
          <a:extLst>
            <a:ext uri="{FF2B5EF4-FFF2-40B4-BE49-F238E27FC236}">
              <a16:creationId xmlns:a16="http://schemas.microsoft.com/office/drawing/2014/main" id="{8BA562EF-D35C-4599-BE46-B4E6A0ACEBD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9051"/>
          <a:ext cx="1876423" cy="8953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AD645-1A1A-4E66-B519-F0A27F36BB34}">
  <dimension ref="A1:AW44"/>
  <sheetViews>
    <sheetView tabSelected="1" topLeftCell="B13" zoomScale="70" zoomScaleNormal="70" workbookViewId="0">
      <selection activeCell="F19" sqref="F19"/>
    </sheetView>
  </sheetViews>
  <sheetFormatPr defaultColWidth="10.85546875" defaultRowHeight="15"/>
  <cols>
    <col min="1" max="1" width="6.85546875" style="2" customWidth="1"/>
    <col min="2" max="2" width="32.140625" style="2" customWidth="1"/>
    <col min="3" max="3" width="13" style="2" customWidth="1"/>
    <col min="4" max="4" width="9.28515625" style="2" customWidth="1"/>
    <col min="5" max="5" width="51" style="2" customWidth="1"/>
    <col min="6" max="6" width="15.85546875" style="2" customWidth="1"/>
    <col min="7" max="7" width="20.28515625" style="2" customWidth="1"/>
    <col min="8" max="8" width="32.140625" style="2" customWidth="1"/>
    <col min="9" max="9" width="23.140625" style="2" customWidth="1"/>
    <col min="10" max="10" width="34.42578125" style="2" customWidth="1"/>
    <col min="11" max="11" width="18.7109375" style="2" customWidth="1"/>
    <col min="12" max="12" width="18.28515625" style="2" customWidth="1"/>
    <col min="13" max="13" width="16.85546875" style="2" customWidth="1"/>
    <col min="14" max="14" width="16.140625" style="2" customWidth="1"/>
    <col min="15" max="15" width="15.140625" style="2" customWidth="1"/>
    <col min="16" max="16" width="19.7109375" style="2" customWidth="1"/>
    <col min="17" max="17" width="15.5703125" style="2" customWidth="1"/>
    <col min="18" max="18" width="21.85546875" style="2" customWidth="1"/>
    <col min="19" max="23" width="17.85546875" style="2" customWidth="1"/>
    <col min="24" max="24" width="24.5703125" style="2" customWidth="1"/>
    <col min="25" max="25" width="16.85546875" style="2" customWidth="1"/>
    <col min="26" max="26" width="14.42578125" style="2" customWidth="1"/>
    <col min="27" max="27" width="15.7109375" style="2" customWidth="1"/>
    <col min="28" max="28" width="12.140625" style="2" customWidth="1"/>
    <col min="29" max="29" width="15.7109375" style="2" customWidth="1"/>
    <col min="30" max="34" width="16.42578125" style="2" customWidth="1"/>
    <col min="35" max="35" width="15.85546875" style="2" customWidth="1"/>
    <col min="36" max="36" width="13.42578125" style="2" customWidth="1"/>
    <col min="37" max="37" width="17.7109375" style="2" customWidth="1"/>
    <col min="38" max="38" width="14.5703125" style="2" customWidth="1"/>
    <col min="39" max="39" width="16.42578125" style="2" customWidth="1"/>
    <col min="40" max="40" width="15.85546875" style="2" customWidth="1"/>
    <col min="41" max="41" width="13.42578125" style="2" customWidth="1"/>
    <col min="42" max="42" width="17.7109375" style="2" customWidth="1"/>
    <col min="43" max="43" width="16.5703125" style="2" customWidth="1"/>
    <col min="44" max="44" width="16.42578125" style="2" customWidth="1"/>
    <col min="45" max="45" width="15.7109375" style="2" customWidth="1"/>
    <col min="46" max="46" width="17" style="2" customWidth="1"/>
    <col min="47" max="47" width="17.5703125" style="2" customWidth="1"/>
    <col min="48" max="48" width="16.28515625" style="2" customWidth="1"/>
    <col min="49" max="16384" width="10.85546875" style="2"/>
  </cols>
  <sheetData>
    <row r="1" spans="1:49" ht="70.5" customHeight="1">
      <c r="A1" s="315" t="s">
        <v>0</v>
      </c>
      <c r="B1" s="316"/>
      <c r="C1" s="316"/>
      <c r="D1" s="316"/>
      <c r="E1" s="316"/>
      <c r="F1" s="316"/>
      <c r="G1" s="316"/>
      <c r="H1" s="316"/>
      <c r="I1" s="316"/>
      <c r="J1" s="316"/>
      <c r="K1" s="316"/>
      <c r="L1" s="316"/>
      <c r="M1" s="317"/>
      <c r="N1" s="318" t="s">
        <v>1</v>
      </c>
      <c r="O1" s="319"/>
      <c r="P1" s="319"/>
      <c r="Q1" s="319"/>
      <c r="R1" s="320"/>
      <c r="S1" s="324"/>
      <c r="T1" s="290"/>
      <c r="U1" s="290"/>
      <c r="V1" s="290"/>
      <c r="W1" s="1"/>
      <c r="X1" s="290"/>
      <c r="Y1" s="290"/>
      <c r="Z1" s="290"/>
      <c r="AA1" s="290"/>
      <c r="AB1" s="290"/>
      <c r="AC1" s="290"/>
      <c r="AD1" s="290"/>
      <c r="AE1" s="290"/>
      <c r="AF1" s="290"/>
      <c r="AG1" s="290"/>
      <c r="AH1" s="290"/>
      <c r="AI1" s="290"/>
      <c r="AJ1" s="290"/>
      <c r="AK1" s="290"/>
      <c r="AL1" s="290"/>
      <c r="AM1" s="290"/>
      <c r="AN1" s="290"/>
      <c r="AO1" s="290"/>
      <c r="AP1" s="290"/>
      <c r="AQ1" s="290"/>
      <c r="AR1" s="290"/>
      <c r="AS1" s="290"/>
      <c r="AT1" s="290"/>
      <c r="AU1" s="290"/>
      <c r="AV1" s="290"/>
      <c r="AW1" s="290"/>
    </row>
    <row r="2" spans="1:49" s="3" customFormat="1" ht="23.45" customHeight="1">
      <c r="A2" s="291"/>
      <c r="B2" s="292"/>
      <c r="C2" s="292"/>
      <c r="D2" s="292"/>
      <c r="E2" s="292"/>
      <c r="F2" s="292"/>
      <c r="G2" s="292"/>
      <c r="H2" s="292"/>
      <c r="I2" s="292"/>
      <c r="J2" s="292"/>
      <c r="K2" s="292"/>
      <c r="L2" s="292"/>
      <c r="M2" s="293"/>
      <c r="N2" s="321"/>
      <c r="O2" s="322"/>
      <c r="P2" s="322"/>
      <c r="Q2" s="322"/>
      <c r="R2" s="323"/>
      <c r="S2" s="324"/>
      <c r="T2" s="290"/>
      <c r="U2" s="290"/>
      <c r="V2" s="290"/>
      <c r="W2" s="1"/>
      <c r="X2" s="290"/>
      <c r="Y2" s="290"/>
      <c r="Z2" s="290"/>
      <c r="AA2" s="290"/>
      <c r="AB2" s="290"/>
      <c r="AC2" s="290"/>
      <c r="AD2" s="290"/>
      <c r="AE2" s="290"/>
      <c r="AF2" s="290"/>
      <c r="AG2" s="290"/>
      <c r="AH2" s="290"/>
      <c r="AI2" s="290"/>
      <c r="AJ2" s="290"/>
      <c r="AK2" s="290"/>
      <c r="AL2" s="290"/>
      <c r="AM2" s="290"/>
      <c r="AN2" s="290"/>
      <c r="AO2" s="290"/>
      <c r="AP2" s="290"/>
      <c r="AQ2" s="290"/>
      <c r="AR2" s="290"/>
      <c r="AS2" s="290"/>
      <c r="AT2" s="290"/>
      <c r="AU2" s="290"/>
      <c r="AV2" s="290"/>
      <c r="AW2" s="290"/>
    </row>
    <row r="3" spans="1:49" ht="15" customHeight="1">
      <c r="A3" s="294"/>
      <c r="B3" s="295"/>
      <c r="C3" s="295"/>
      <c r="D3" s="295"/>
      <c r="E3" s="295"/>
      <c r="F3" s="295"/>
      <c r="G3" s="295"/>
      <c r="H3" s="295"/>
      <c r="I3" s="295"/>
      <c r="J3" s="295"/>
      <c r="K3" s="295"/>
      <c r="L3" s="295"/>
      <c r="M3" s="295"/>
      <c r="N3" s="295"/>
      <c r="O3" s="295"/>
      <c r="P3" s="295"/>
      <c r="Q3" s="295"/>
      <c r="R3" s="295"/>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ht="15" customHeight="1">
      <c r="A4" s="296" t="s">
        <v>2</v>
      </c>
      <c r="B4" s="297"/>
      <c r="C4" s="297"/>
      <c r="D4" s="297"/>
      <c r="E4" s="297"/>
      <c r="F4" s="297"/>
      <c r="G4" s="297"/>
      <c r="H4" s="297"/>
      <c r="I4" s="297"/>
      <c r="J4" s="297"/>
      <c r="K4" s="297"/>
      <c r="L4" s="297"/>
      <c r="M4" s="297"/>
      <c r="N4" s="297"/>
      <c r="O4" s="297"/>
      <c r="P4" s="297"/>
      <c r="Q4" s="297"/>
      <c r="R4" s="297"/>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ht="15.75" customHeight="1">
      <c r="A5" s="1"/>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ht="15" customHeight="1">
      <c r="A6" s="298" t="s">
        <v>3</v>
      </c>
      <c r="B6" s="299"/>
      <c r="C6" s="300" t="s">
        <v>4</v>
      </c>
      <c r="D6" s="301"/>
      <c r="E6" s="302"/>
      <c r="F6" s="309" t="s">
        <v>5</v>
      </c>
      <c r="G6" s="310"/>
      <c r="H6" s="310"/>
      <c r="I6" s="310"/>
      <c r="J6" s="310"/>
      <c r="K6" s="310"/>
      <c r="L6" s="310"/>
      <c r="M6" s="31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row>
    <row r="7" spans="1:49" ht="15" customHeight="1">
      <c r="A7" s="280"/>
      <c r="B7" s="272"/>
      <c r="C7" s="303"/>
      <c r="D7" s="304"/>
      <c r="E7" s="305"/>
      <c r="F7" s="6" t="s">
        <v>6</v>
      </c>
      <c r="G7" s="312" t="s">
        <v>7</v>
      </c>
      <c r="H7" s="314"/>
      <c r="I7" s="312" t="s">
        <v>8</v>
      </c>
      <c r="J7" s="313"/>
      <c r="K7" s="313"/>
      <c r="L7" s="313"/>
      <c r="M7" s="314"/>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row>
    <row r="8" spans="1:49" ht="15" customHeight="1">
      <c r="A8" s="280"/>
      <c r="B8" s="272"/>
      <c r="C8" s="303"/>
      <c r="D8" s="304"/>
      <c r="E8" s="305"/>
      <c r="F8" s="7">
        <v>1</v>
      </c>
      <c r="G8" s="190" t="s">
        <v>9</v>
      </c>
      <c r="H8" s="191"/>
      <c r="I8" s="192" t="s">
        <v>10</v>
      </c>
      <c r="J8" s="193"/>
      <c r="K8" s="193"/>
      <c r="L8" s="193"/>
      <c r="M8" s="194"/>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ht="32.25" customHeight="1">
      <c r="A9" s="280"/>
      <c r="B9" s="272"/>
      <c r="C9" s="303"/>
      <c r="D9" s="304"/>
      <c r="E9" s="305"/>
      <c r="F9" s="135">
        <v>2</v>
      </c>
      <c r="G9" s="185" t="s">
        <v>11</v>
      </c>
      <c r="H9" s="186"/>
      <c r="I9" s="187" t="s">
        <v>12</v>
      </c>
      <c r="J9" s="188"/>
      <c r="K9" s="188"/>
      <c r="L9" s="188"/>
      <c r="M9" s="189"/>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ht="38.25" customHeight="1">
      <c r="A10" s="280"/>
      <c r="B10" s="272"/>
      <c r="C10" s="303"/>
      <c r="D10" s="304"/>
      <c r="E10" s="305"/>
      <c r="F10" s="135">
        <v>3</v>
      </c>
      <c r="G10" s="185" t="s">
        <v>13</v>
      </c>
      <c r="H10" s="186"/>
      <c r="I10" s="187" t="s">
        <v>14</v>
      </c>
      <c r="J10" s="188"/>
      <c r="K10" s="188"/>
      <c r="L10" s="188"/>
      <c r="M10" s="189"/>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ht="15" customHeight="1">
      <c r="A11" s="280"/>
      <c r="B11" s="272"/>
      <c r="C11" s="303"/>
      <c r="D11" s="304"/>
      <c r="E11" s="305"/>
      <c r="F11" s="7"/>
      <c r="G11" s="190"/>
      <c r="H11" s="191"/>
      <c r="I11" s="192"/>
      <c r="J11" s="193"/>
      <c r="K11" s="193"/>
      <c r="L11" s="193"/>
      <c r="M11" s="194"/>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ht="15" customHeight="1">
      <c r="A12" s="280"/>
      <c r="B12" s="272"/>
      <c r="C12" s="303"/>
      <c r="D12" s="304"/>
      <c r="E12" s="305"/>
      <c r="F12" s="7"/>
      <c r="G12" s="190"/>
      <c r="H12" s="191"/>
      <c r="I12" s="192"/>
      <c r="J12" s="193"/>
      <c r="K12" s="193"/>
      <c r="L12" s="193"/>
      <c r="M12" s="194"/>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ht="17.25" customHeight="1">
      <c r="A13" s="282"/>
      <c r="B13" s="274"/>
      <c r="C13" s="306"/>
      <c r="D13" s="307"/>
      <c r="E13" s="308"/>
      <c r="F13" s="7"/>
      <c r="G13" s="190"/>
      <c r="H13" s="191"/>
      <c r="I13" s="192"/>
      <c r="J13" s="193"/>
      <c r="K13" s="193"/>
      <c r="L13" s="193"/>
      <c r="M13" s="194"/>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ht="19.5" customHeight="1" thickBo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ht="15" customHeight="1">
      <c r="A15" s="269" t="s">
        <v>15</v>
      </c>
      <c r="B15" s="270"/>
      <c r="C15" s="275" t="s">
        <v>16</v>
      </c>
      <c r="D15" s="278" t="s">
        <v>17</v>
      </c>
      <c r="E15" s="279"/>
      <c r="F15" s="270"/>
      <c r="G15" s="284" t="s">
        <v>18</v>
      </c>
      <c r="H15" s="284"/>
      <c r="I15" s="284"/>
      <c r="J15" s="284"/>
      <c r="K15" s="284"/>
      <c r="L15" s="284"/>
      <c r="M15" s="284"/>
      <c r="N15" s="284"/>
      <c r="O15" s="284"/>
      <c r="P15" s="284"/>
      <c r="Q15" s="285"/>
      <c r="R15" s="246" t="s">
        <v>19</v>
      </c>
      <c r="S15" s="247"/>
      <c r="T15" s="247"/>
      <c r="U15" s="247"/>
      <c r="V15" s="248"/>
      <c r="W15" s="255" t="s">
        <v>20</v>
      </c>
      <c r="X15" s="255"/>
      <c r="Y15" s="255"/>
      <c r="Z15" s="255"/>
      <c r="AA15" s="256"/>
      <c r="AB15" s="257" t="s">
        <v>21</v>
      </c>
      <c r="AC15" s="258"/>
      <c r="AD15" s="258"/>
      <c r="AE15" s="258"/>
      <c r="AF15" s="259"/>
      <c r="AG15" s="260" t="s">
        <v>21</v>
      </c>
      <c r="AH15" s="260"/>
      <c r="AI15" s="260"/>
      <c r="AJ15" s="260"/>
      <c r="AK15" s="261"/>
      <c r="AL15" s="258" t="s">
        <v>21</v>
      </c>
      <c r="AM15" s="258"/>
      <c r="AN15" s="258"/>
      <c r="AO15" s="258"/>
      <c r="AP15" s="259"/>
      <c r="AQ15" s="262" t="s">
        <v>22</v>
      </c>
      <c r="AR15" s="263"/>
      <c r="AS15" s="263"/>
      <c r="AT15" s="264"/>
      <c r="AU15" s="8"/>
    </row>
    <row r="16" spans="1:49" s="9" customFormat="1">
      <c r="A16" s="271"/>
      <c r="B16" s="272"/>
      <c r="C16" s="276"/>
      <c r="D16" s="280"/>
      <c r="E16" s="281"/>
      <c r="F16" s="272"/>
      <c r="G16" s="286"/>
      <c r="H16" s="286"/>
      <c r="I16" s="286"/>
      <c r="J16" s="286"/>
      <c r="K16" s="286"/>
      <c r="L16" s="286"/>
      <c r="M16" s="286"/>
      <c r="N16" s="286"/>
      <c r="O16" s="286"/>
      <c r="P16" s="286"/>
      <c r="Q16" s="287"/>
      <c r="R16" s="249"/>
      <c r="S16" s="250"/>
      <c r="T16" s="250"/>
      <c r="U16" s="250"/>
      <c r="V16" s="251"/>
      <c r="W16" s="265" t="s">
        <v>23</v>
      </c>
      <c r="X16" s="265"/>
      <c r="Y16" s="265"/>
      <c r="Z16" s="265"/>
      <c r="AA16" s="266"/>
      <c r="AB16" s="199" t="s">
        <v>24</v>
      </c>
      <c r="AC16" s="200"/>
      <c r="AD16" s="200"/>
      <c r="AE16" s="200"/>
      <c r="AF16" s="201"/>
      <c r="AG16" s="205" t="s">
        <v>25</v>
      </c>
      <c r="AH16" s="206"/>
      <c r="AI16" s="206"/>
      <c r="AJ16" s="206"/>
      <c r="AK16" s="207"/>
      <c r="AL16" s="199" t="s">
        <v>26</v>
      </c>
      <c r="AM16" s="200"/>
      <c r="AN16" s="200"/>
      <c r="AO16" s="200"/>
      <c r="AP16" s="201"/>
      <c r="AQ16" s="231" t="s">
        <v>27</v>
      </c>
      <c r="AR16" s="232"/>
      <c r="AS16" s="232"/>
      <c r="AT16" s="233"/>
      <c r="AU16" s="8"/>
    </row>
    <row r="17" spans="1:47" s="9" customFormat="1">
      <c r="A17" s="273"/>
      <c r="B17" s="274"/>
      <c r="C17" s="276"/>
      <c r="D17" s="282"/>
      <c r="E17" s="283"/>
      <c r="F17" s="274"/>
      <c r="G17" s="288"/>
      <c r="H17" s="288"/>
      <c r="I17" s="288"/>
      <c r="J17" s="288"/>
      <c r="K17" s="288"/>
      <c r="L17" s="288"/>
      <c r="M17" s="288"/>
      <c r="N17" s="288"/>
      <c r="O17" s="288"/>
      <c r="P17" s="288"/>
      <c r="Q17" s="289"/>
      <c r="R17" s="252"/>
      <c r="S17" s="253"/>
      <c r="T17" s="253"/>
      <c r="U17" s="253"/>
      <c r="V17" s="254"/>
      <c r="W17" s="267"/>
      <c r="X17" s="267"/>
      <c r="Y17" s="267"/>
      <c r="Z17" s="267"/>
      <c r="AA17" s="268"/>
      <c r="AB17" s="202"/>
      <c r="AC17" s="203"/>
      <c r="AD17" s="203"/>
      <c r="AE17" s="203"/>
      <c r="AF17" s="204"/>
      <c r="AG17" s="208"/>
      <c r="AH17" s="209"/>
      <c r="AI17" s="209"/>
      <c r="AJ17" s="209"/>
      <c r="AK17" s="210"/>
      <c r="AL17" s="202"/>
      <c r="AM17" s="203"/>
      <c r="AN17" s="203"/>
      <c r="AO17" s="203"/>
      <c r="AP17" s="204"/>
      <c r="AQ17" s="234"/>
      <c r="AR17" s="235"/>
      <c r="AS17" s="235"/>
      <c r="AT17" s="236"/>
      <c r="AU17" s="8"/>
    </row>
    <row r="18" spans="1:47" s="9" customFormat="1" ht="60">
      <c r="A18" s="10" t="s">
        <v>28</v>
      </c>
      <c r="B18" s="11" t="s">
        <v>29</v>
      </c>
      <c r="C18" s="277"/>
      <c r="D18" s="12" t="s">
        <v>30</v>
      </c>
      <c r="E18" s="11" t="s">
        <v>31</v>
      </c>
      <c r="F18" s="11" t="s">
        <v>32</v>
      </c>
      <c r="G18" s="13" t="s">
        <v>33</v>
      </c>
      <c r="H18" s="13" t="s">
        <v>34</v>
      </c>
      <c r="I18" s="13" t="s">
        <v>35</v>
      </c>
      <c r="J18" s="13" t="s">
        <v>36</v>
      </c>
      <c r="K18" s="13" t="s">
        <v>37</v>
      </c>
      <c r="L18" s="13" t="s">
        <v>38</v>
      </c>
      <c r="M18" s="13" t="s">
        <v>39</v>
      </c>
      <c r="N18" s="13" t="s">
        <v>40</v>
      </c>
      <c r="O18" s="13" t="s">
        <v>41</v>
      </c>
      <c r="P18" s="13" t="s">
        <v>42</v>
      </c>
      <c r="Q18" s="14" t="s">
        <v>43</v>
      </c>
      <c r="R18" s="15" t="s">
        <v>44</v>
      </c>
      <c r="S18" s="16" t="s">
        <v>45</v>
      </c>
      <c r="T18" s="16" t="s">
        <v>46</v>
      </c>
      <c r="U18" s="16" t="s">
        <v>47</v>
      </c>
      <c r="V18" s="17" t="s">
        <v>48</v>
      </c>
      <c r="W18" s="162" t="s">
        <v>49</v>
      </c>
      <c r="X18" s="163" t="s">
        <v>50</v>
      </c>
      <c r="Y18" s="163" t="s">
        <v>51</v>
      </c>
      <c r="Z18" s="163" t="s">
        <v>52</v>
      </c>
      <c r="AA18" s="164" t="s">
        <v>53</v>
      </c>
      <c r="AB18" s="18" t="s">
        <v>49</v>
      </c>
      <c r="AC18" s="19" t="s">
        <v>50</v>
      </c>
      <c r="AD18" s="19" t="s">
        <v>51</v>
      </c>
      <c r="AE18" s="19" t="s">
        <v>52</v>
      </c>
      <c r="AF18" s="20" t="s">
        <v>53</v>
      </c>
      <c r="AG18" s="21" t="s">
        <v>49</v>
      </c>
      <c r="AH18" s="22" t="s">
        <v>50</v>
      </c>
      <c r="AI18" s="22" t="s">
        <v>51</v>
      </c>
      <c r="AJ18" s="22" t="s">
        <v>52</v>
      </c>
      <c r="AK18" s="23" t="s">
        <v>53</v>
      </c>
      <c r="AL18" s="18" t="s">
        <v>49</v>
      </c>
      <c r="AM18" s="19" t="s">
        <v>50</v>
      </c>
      <c r="AN18" s="19" t="s">
        <v>51</v>
      </c>
      <c r="AO18" s="19" t="s">
        <v>52</v>
      </c>
      <c r="AP18" s="20" t="s">
        <v>53</v>
      </c>
      <c r="AQ18" s="24" t="s">
        <v>49</v>
      </c>
      <c r="AR18" s="25" t="s">
        <v>54</v>
      </c>
      <c r="AS18" s="25" t="s">
        <v>55</v>
      </c>
      <c r="AT18" s="26" t="s">
        <v>56</v>
      </c>
      <c r="AU18" s="8"/>
    </row>
    <row r="19" spans="1:47" s="87" customFormat="1" ht="119.25" customHeight="1">
      <c r="A19" s="67">
        <v>4</v>
      </c>
      <c r="B19" s="68" t="s">
        <v>57</v>
      </c>
      <c r="C19" s="69" t="s">
        <v>58</v>
      </c>
      <c r="D19" s="70">
        <v>1</v>
      </c>
      <c r="E19" s="71" t="s">
        <v>59</v>
      </c>
      <c r="F19" s="72" t="s">
        <v>60</v>
      </c>
      <c r="G19" s="73" t="s">
        <v>61</v>
      </c>
      <c r="H19" s="74" t="s">
        <v>62</v>
      </c>
      <c r="I19" s="75" t="s">
        <v>63</v>
      </c>
      <c r="J19" s="70" t="s">
        <v>64</v>
      </c>
      <c r="K19" s="68" t="s">
        <v>65</v>
      </c>
      <c r="L19" s="76">
        <v>0</v>
      </c>
      <c r="M19" s="76">
        <v>0.05</v>
      </c>
      <c r="N19" s="76">
        <v>0.1</v>
      </c>
      <c r="O19" s="76">
        <v>0.15</v>
      </c>
      <c r="P19" s="76">
        <f t="shared" ref="P19:P26" si="0">+O19</f>
        <v>0.15</v>
      </c>
      <c r="Q19" s="77" t="s">
        <v>66</v>
      </c>
      <c r="R19" s="78" t="s">
        <v>67</v>
      </c>
      <c r="S19" s="73" t="s">
        <v>68</v>
      </c>
      <c r="T19" s="68" t="s">
        <v>69</v>
      </c>
      <c r="U19" s="79" t="s">
        <v>70</v>
      </c>
      <c r="V19" s="158" t="s">
        <v>71</v>
      </c>
      <c r="W19" s="148">
        <f t="shared" ref="W19:W33" si="1">+L19</f>
        <v>0</v>
      </c>
      <c r="X19" s="149" t="s">
        <v>72</v>
      </c>
      <c r="Y19" s="150">
        <f t="shared" ref="Y19:Y33" si="2">IFERROR((X19/W19),0)</f>
        <v>0</v>
      </c>
      <c r="Z19" s="71" t="s">
        <v>73</v>
      </c>
      <c r="AA19" s="177" t="s">
        <v>67</v>
      </c>
      <c r="AB19" s="80">
        <f t="shared" ref="AB19:AB33" si="3">+M19</f>
        <v>0.05</v>
      </c>
      <c r="AC19" s="81"/>
      <c r="AD19" s="82">
        <f t="shared" ref="AD19:AD33" si="4">IFERROR((AC19/AB19),0)</f>
        <v>0</v>
      </c>
      <c r="AE19" s="70"/>
      <c r="AF19" s="83"/>
      <c r="AG19" s="80">
        <f t="shared" ref="AG19:AG33" si="5">+N19</f>
        <v>0.1</v>
      </c>
      <c r="AH19" s="81"/>
      <c r="AI19" s="82">
        <f t="shared" ref="AI19:AI33" si="6">IFERROR((AH19/AG19),0)</f>
        <v>0</v>
      </c>
      <c r="AJ19" s="70"/>
      <c r="AK19" s="83"/>
      <c r="AL19" s="80">
        <f t="shared" ref="AL19:AL33" si="7">+O19</f>
        <v>0.15</v>
      </c>
      <c r="AM19" s="81"/>
      <c r="AN19" s="82">
        <f t="shared" ref="AN19:AN33" si="8">IFERROR((AM19/AL19),0)</f>
        <v>0</v>
      </c>
      <c r="AO19" s="70"/>
      <c r="AP19" s="83"/>
      <c r="AQ19" s="84">
        <f t="shared" ref="AQ19:AQ33" si="9">+P19</f>
        <v>0.15</v>
      </c>
      <c r="AR19" s="85" t="e">
        <f>+X19+AC19+AH19+AM19</f>
        <v>#VALUE!</v>
      </c>
      <c r="AS19" s="82">
        <f>IFERROR((AR19/AQ19),0)</f>
        <v>0</v>
      </c>
      <c r="AT19" s="83"/>
      <c r="AU19" s="86"/>
    </row>
    <row r="20" spans="1:47" s="87" customFormat="1" ht="88.5" customHeight="1">
      <c r="A20" s="88">
        <v>4</v>
      </c>
      <c r="B20" s="73" t="s">
        <v>57</v>
      </c>
      <c r="C20" s="76" t="s">
        <v>74</v>
      </c>
      <c r="D20" s="72">
        <v>2</v>
      </c>
      <c r="E20" s="89" t="s">
        <v>75</v>
      </c>
      <c r="F20" s="72" t="s">
        <v>60</v>
      </c>
      <c r="G20" s="89" t="s">
        <v>76</v>
      </c>
      <c r="H20" s="89" t="s">
        <v>77</v>
      </c>
      <c r="I20" s="90">
        <v>0.6</v>
      </c>
      <c r="J20" s="91" t="s">
        <v>64</v>
      </c>
      <c r="K20" s="68" t="s">
        <v>65</v>
      </c>
      <c r="L20" s="92">
        <v>0.12</v>
      </c>
      <c r="M20" s="92">
        <v>0.34</v>
      </c>
      <c r="N20" s="93">
        <v>0.51</v>
      </c>
      <c r="O20" s="93">
        <v>0.68</v>
      </c>
      <c r="P20" s="94">
        <f t="shared" si="0"/>
        <v>0.68</v>
      </c>
      <c r="Q20" s="95" t="s">
        <v>78</v>
      </c>
      <c r="R20" s="96" t="s">
        <v>79</v>
      </c>
      <c r="S20" s="89" t="s">
        <v>80</v>
      </c>
      <c r="T20" s="68" t="s">
        <v>69</v>
      </c>
      <c r="U20" s="97" t="s">
        <v>70</v>
      </c>
      <c r="V20" s="159" t="s">
        <v>81</v>
      </c>
      <c r="W20" s="151">
        <f t="shared" si="1"/>
        <v>0.12</v>
      </c>
      <c r="X20" s="141">
        <v>0.08</v>
      </c>
      <c r="Y20" s="82">
        <f t="shared" si="2"/>
        <v>0.66666666666666674</v>
      </c>
      <c r="Z20" s="136" t="s">
        <v>82</v>
      </c>
      <c r="AA20" s="178" t="s">
        <v>79</v>
      </c>
      <c r="AB20" s="80">
        <f t="shared" si="3"/>
        <v>0.34</v>
      </c>
      <c r="AC20" s="76"/>
      <c r="AD20" s="82">
        <f t="shared" si="4"/>
        <v>0</v>
      </c>
      <c r="AE20" s="72"/>
      <c r="AF20" s="98"/>
      <c r="AG20" s="80">
        <f t="shared" si="5"/>
        <v>0.51</v>
      </c>
      <c r="AH20" s="76"/>
      <c r="AI20" s="82">
        <f t="shared" si="6"/>
        <v>0</v>
      </c>
      <c r="AJ20" s="72"/>
      <c r="AK20" s="98"/>
      <c r="AL20" s="80">
        <f t="shared" si="7"/>
        <v>0.68</v>
      </c>
      <c r="AM20" s="76"/>
      <c r="AN20" s="82">
        <f t="shared" si="8"/>
        <v>0</v>
      </c>
      <c r="AO20" s="72"/>
      <c r="AP20" s="98"/>
      <c r="AQ20" s="84">
        <f t="shared" si="9"/>
        <v>0.68</v>
      </c>
      <c r="AR20" s="85">
        <f t="shared" ref="AR20:AR33" si="10">+X20+AC20+AH20+AM20</f>
        <v>0.08</v>
      </c>
      <c r="AS20" s="82">
        <f t="shared" ref="AS20:AS33" si="11">IFERROR((AR20/AQ20),0)</f>
        <v>0.11764705882352941</v>
      </c>
      <c r="AT20" s="98"/>
      <c r="AU20" s="86"/>
    </row>
    <row r="21" spans="1:47" s="87" customFormat="1" ht="126" customHeight="1">
      <c r="A21" s="88">
        <v>4</v>
      </c>
      <c r="B21" s="73" t="s">
        <v>57</v>
      </c>
      <c r="C21" s="76" t="s">
        <v>74</v>
      </c>
      <c r="D21" s="72">
        <v>3</v>
      </c>
      <c r="E21" s="89" t="s">
        <v>83</v>
      </c>
      <c r="F21" s="72" t="s">
        <v>60</v>
      </c>
      <c r="G21" s="89" t="s">
        <v>84</v>
      </c>
      <c r="H21" s="89" t="s">
        <v>85</v>
      </c>
      <c r="I21" s="90">
        <v>0.6</v>
      </c>
      <c r="J21" s="91" t="s">
        <v>64</v>
      </c>
      <c r="K21" s="68" t="s">
        <v>65</v>
      </c>
      <c r="L21" s="76">
        <v>0.12</v>
      </c>
      <c r="M21" s="76">
        <v>0.3</v>
      </c>
      <c r="N21" s="76">
        <v>0.48</v>
      </c>
      <c r="O21" s="76">
        <v>0.65</v>
      </c>
      <c r="P21" s="76">
        <f t="shared" si="0"/>
        <v>0.65</v>
      </c>
      <c r="Q21" s="95" t="s">
        <v>78</v>
      </c>
      <c r="R21" s="96" t="s">
        <v>79</v>
      </c>
      <c r="S21" s="89" t="s">
        <v>80</v>
      </c>
      <c r="T21" s="68" t="s">
        <v>69</v>
      </c>
      <c r="U21" s="97" t="s">
        <v>70</v>
      </c>
      <c r="V21" s="159" t="s">
        <v>81</v>
      </c>
      <c r="W21" s="151">
        <f t="shared" si="1"/>
        <v>0.12</v>
      </c>
      <c r="X21" s="142">
        <v>0.02</v>
      </c>
      <c r="Y21" s="82">
        <f t="shared" si="2"/>
        <v>0.16666666666666669</v>
      </c>
      <c r="Z21" s="138" t="s">
        <v>86</v>
      </c>
      <c r="AA21" s="178" t="s">
        <v>79</v>
      </c>
      <c r="AB21" s="80">
        <f t="shared" si="3"/>
        <v>0.3</v>
      </c>
      <c r="AC21" s="76"/>
      <c r="AD21" s="82">
        <f t="shared" si="4"/>
        <v>0</v>
      </c>
      <c r="AE21" s="72"/>
      <c r="AF21" s="98"/>
      <c r="AG21" s="80">
        <f t="shared" si="5"/>
        <v>0.48</v>
      </c>
      <c r="AH21" s="76"/>
      <c r="AI21" s="82">
        <f t="shared" si="6"/>
        <v>0</v>
      </c>
      <c r="AJ21" s="72"/>
      <c r="AK21" s="98"/>
      <c r="AL21" s="80">
        <f t="shared" si="7"/>
        <v>0.65</v>
      </c>
      <c r="AM21" s="76"/>
      <c r="AN21" s="82">
        <f t="shared" si="8"/>
        <v>0</v>
      </c>
      <c r="AO21" s="72"/>
      <c r="AP21" s="98"/>
      <c r="AQ21" s="84">
        <f t="shared" si="9"/>
        <v>0.65</v>
      </c>
      <c r="AR21" s="85">
        <f t="shared" si="10"/>
        <v>0.02</v>
      </c>
      <c r="AS21" s="82">
        <f t="shared" si="11"/>
        <v>3.0769230769230767E-2</v>
      </c>
      <c r="AT21" s="98"/>
      <c r="AU21" s="86"/>
    </row>
    <row r="22" spans="1:47" s="87" customFormat="1" ht="88.5" customHeight="1">
      <c r="A22" s="88">
        <v>4</v>
      </c>
      <c r="B22" s="73" t="s">
        <v>57</v>
      </c>
      <c r="C22" s="76" t="s">
        <v>74</v>
      </c>
      <c r="D22" s="72">
        <v>4</v>
      </c>
      <c r="E22" s="89" t="s">
        <v>87</v>
      </c>
      <c r="F22" s="72" t="s">
        <v>60</v>
      </c>
      <c r="G22" s="89" t="s">
        <v>88</v>
      </c>
      <c r="H22" s="89" t="s">
        <v>89</v>
      </c>
      <c r="I22" s="99">
        <v>0.96489999999999998</v>
      </c>
      <c r="J22" s="91" t="s">
        <v>64</v>
      </c>
      <c r="K22" s="68" t="s">
        <v>65</v>
      </c>
      <c r="L22" s="76">
        <v>0.2</v>
      </c>
      <c r="M22" s="76">
        <v>0.4</v>
      </c>
      <c r="N22" s="76">
        <v>0.6</v>
      </c>
      <c r="O22" s="76">
        <v>0.95</v>
      </c>
      <c r="P22" s="76">
        <f t="shared" si="0"/>
        <v>0.95</v>
      </c>
      <c r="Q22" s="95" t="s">
        <v>78</v>
      </c>
      <c r="R22" s="96" t="s">
        <v>79</v>
      </c>
      <c r="S22" s="89" t="s">
        <v>80</v>
      </c>
      <c r="T22" s="68" t="s">
        <v>69</v>
      </c>
      <c r="U22" s="97" t="s">
        <v>70</v>
      </c>
      <c r="V22" s="159" t="s">
        <v>90</v>
      </c>
      <c r="W22" s="151">
        <f t="shared" si="1"/>
        <v>0.2</v>
      </c>
      <c r="X22" s="142">
        <v>0.28000000000000003</v>
      </c>
      <c r="Y22" s="82">
        <f t="shared" si="2"/>
        <v>1.4000000000000001</v>
      </c>
      <c r="Z22" s="138" t="s">
        <v>91</v>
      </c>
      <c r="AA22" s="178" t="s">
        <v>79</v>
      </c>
      <c r="AB22" s="80">
        <f t="shared" si="3"/>
        <v>0.4</v>
      </c>
      <c r="AC22" s="76"/>
      <c r="AD22" s="82">
        <f t="shared" si="4"/>
        <v>0</v>
      </c>
      <c r="AE22" s="72"/>
      <c r="AF22" s="98"/>
      <c r="AG22" s="80">
        <f t="shared" si="5"/>
        <v>0.6</v>
      </c>
      <c r="AH22" s="76"/>
      <c r="AI22" s="82">
        <f t="shared" si="6"/>
        <v>0</v>
      </c>
      <c r="AJ22" s="72"/>
      <c r="AK22" s="98"/>
      <c r="AL22" s="80">
        <f t="shared" si="7"/>
        <v>0.95</v>
      </c>
      <c r="AM22" s="76"/>
      <c r="AN22" s="82">
        <f t="shared" si="8"/>
        <v>0</v>
      </c>
      <c r="AO22" s="72"/>
      <c r="AP22" s="98"/>
      <c r="AQ22" s="84">
        <f t="shared" si="9"/>
        <v>0.95</v>
      </c>
      <c r="AR22" s="85">
        <f t="shared" si="10"/>
        <v>0.28000000000000003</v>
      </c>
      <c r="AS22" s="82">
        <f t="shared" si="11"/>
        <v>0.29473684210526319</v>
      </c>
      <c r="AT22" s="98"/>
      <c r="AU22" s="86"/>
    </row>
    <row r="23" spans="1:47" s="87" customFormat="1" ht="88.5" customHeight="1">
      <c r="A23" s="88">
        <v>4</v>
      </c>
      <c r="B23" s="73" t="s">
        <v>57</v>
      </c>
      <c r="C23" s="76" t="s">
        <v>74</v>
      </c>
      <c r="D23" s="72">
        <v>5</v>
      </c>
      <c r="E23" s="73" t="s">
        <v>92</v>
      </c>
      <c r="F23" s="72" t="s">
        <v>60</v>
      </c>
      <c r="G23" s="73" t="s">
        <v>93</v>
      </c>
      <c r="H23" s="73" t="s">
        <v>94</v>
      </c>
      <c r="I23" s="94">
        <v>0.25</v>
      </c>
      <c r="J23" s="72" t="s">
        <v>64</v>
      </c>
      <c r="K23" s="68" t="s">
        <v>65</v>
      </c>
      <c r="L23" s="76">
        <v>0.08</v>
      </c>
      <c r="M23" s="76">
        <v>0.2</v>
      </c>
      <c r="N23" s="76">
        <v>0.3</v>
      </c>
      <c r="O23" s="76">
        <v>0.45</v>
      </c>
      <c r="P23" s="76">
        <f t="shared" si="0"/>
        <v>0.45</v>
      </c>
      <c r="Q23" s="77" t="s">
        <v>78</v>
      </c>
      <c r="R23" s="78" t="s">
        <v>79</v>
      </c>
      <c r="S23" s="89" t="s">
        <v>80</v>
      </c>
      <c r="T23" s="68" t="s">
        <v>69</v>
      </c>
      <c r="U23" s="97" t="s">
        <v>70</v>
      </c>
      <c r="V23" s="159" t="s">
        <v>90</v>
      </c>
      <c r="W23" s="151">
        <f t="shared" si="1"/>
        <v>0.08</v>
      </c>
      <c r="X23" s="142">
        <v>0.13</v>
      </c>
      <c r="Y23" s="82">
        <f t="shared" si="2"/>
        <v>1.625</v>
      </c>
      <c r="Z23" s="138" t="s">
        <v>95</v>
      </c>
      <c r="AA23" s="178" t="s">
        <v>79</v>
      </c>
      <c r="AB23" s="80">
        <f t="shared" si="3"/>
        <v>0.2</v>
      </c>
      <c r="AC23" s="76"/>
      <c r="AD23" s="82">
        <f t="shared" si="4"/>
        <v>0</v>
      </c>
      <c r="AE23" s="72"/>
      <c r="AF23" s="98"/>
      <c r="AG23" s="80">
        <f t="shared" si="5"/>
        <v>0.3</v>
      </c>
      <c r="AH23" s="76"/>
      <c r="AI23" s="82">
        <f t="shared" si="6"/>
        <v>0</v>
      </c>
      <c r="AJ23" s="72"/>
      <c r="AK23" s="98"/>
      <c r="AL23" s="80">
        <f t="shared" si="7"/>
        <v>0.45</v>
      </c>
      <c r="AM23" s="76"/>
      <c r="AN23" s="82">
        <f t="shared" si="8"/>
        <v>0</v>
      </c>
      <c r="AO23" s="72"/>
      <c r="AP23" s="98"/>
      <c r="AQ23" s="84">
        <f t="shared" si="9"/>
        <v>0.45</v>
      </c>
      <c r="AR23" s="85">
        <f t="shared" si="10"/>
        <v>0.13</v>
      </c>
      <c r="AS23" s="82">
        <f t="shared" si="11"/>
        <v>0.28888888888888892</v>
      </c>
      <c r="AT23" s="98"/>
      <c r="AU23" s="86"/>
    </row>
    <row r="24" spans="1:47" s="87" customFormat="1" ht="88.5" customHeight="1">
      <c r="A24" s="88">
        <v>4</v>
      </c>
      <c r="B24" s="73" t="s">
        <v>57</v>
      </c>
      <c r="C24" s="76" t="s">
        <v>74</v>
      </c>
      <c r="D24" s="72">
        <v>6</v>
      </c>
      <c r="E24" s="89" t="s">
        <v>96</v>
      </c>
      <c r="F24" s="91" t="s">
        <v>97</v>
      </c>
      <c r="G24" s="89" t="s">
        <v>98</v>
      </c>
      <c r="H24" s="89" t="s">
        <v>99</v>
      </c>
      <c r="I24" s="90">
        <v>0.95</v>
      </c>
      <c r="J24" s="91" t="s">
        <v>100</v>
      </c>
      <c r="K24" s="68" t="s">
        <v>65</v>
      </c>
      <c r="L24" s="76">
        <v>0.98</v>
      </c>
      <c r="M24" s="76">
        <v>0.98</v>
      </c>
      <c r="N24" s="76">
        <v>0.98</v>
      </c>
      <c r="O24" s="76">
        <v>0.98</v>
      </c>
      <c r="P24" s="76">
        <f t="shared" si="0"/>
        <v>0.98</v>
      </c>
      <c r="Q24" s="95" t="s">
        <v>78</v>
      </c>
      <c r="R24" s="96" t="s">
        <v>101</v>
      </c>
      <c r="S24" s="89" t="s">
        <v>102</v>
      </c>
      <c r="T24" s="68" t="s">
        <v>69</v>
      </c>
      <c r="U24" s="97" t="s">
        <v>70</v>
      </c>
      <c r="V24" s="160" t="s">
        <v>103</v>
      </c>
      <c r="W24" s="151">
        <f t="shared" si="1"/>
        <v>0.98</v>
      </c>
      <c r="X24" s="142">
        <v>1</v>
      </c>
      <c r="Y24" s="82">
        <f t="shared" si="2"/>
        <v>1.0204081632653061</v>
      </c>
      <c r="Z24" s="138" t="s">
        <v>104</v>
      </c>
      <c r="AA24" s="178" t="s">
        <v>101</v>
      </c>
      <c r="AB24" s="80">
        <f t="shared" si="3"/>
        <v>0.98</v>
      </c>
      <c r="AC24" s="76"/>
      <c r="AD24" s="82">
        <f t="shared" si="4"/>
        <v>0</v>
      </c>
      <c r="AE24" s="72"/>
      <c r="AF24" s="98"/>
      <c r="AG24" s="80">
        <f t="shared" si="5"/>
        <v>0.98</v>
      </c>
      <c r="AH24" s="76"/>
      <c r="AI24" s="82">
        <f t="shared" si="6"/>
        <v>0</v>
      </c>
      <c r="AJ24" s="72"/>
      <c r="AK24" s="98"/>
      <c r="AL24" s="80">
        <f t="shared" si="7"/>
        <v>0.98</v>
      </c>
      <c r="AM24" s="76"/>
      <c r="AN24" s="82">
        <f t="shared" si="8"/>
        <v>0</v>
      </c>
      <c r="AO24" s="72"/>
      <c r="AP24" s="98"/>
      <c r="AQ24" s="84">
        <f t="shared" si="9"/>
        <v>0.98</v>
      </c>
      <c r="AR24" s="85">
        <f t="shared" si="10"/>
        <v>1</v>
      </c>
      <c r="AS24" s="82">
        <f t="shared" si="11"/>
        <v>1.0204081632653061</v>
      </c>
      <c r="AT24" s="98"/>
      <c r="AU24" s="86"/>
    </row>
    <row r="25" spans="1:47" s="87" customFormat="1" ht="88.5" customHeight="1">
      <c r="A25" s="88">
        <v>4</v>
      </c>
      <c r="B25" s="73" t="s">
        <v>57</v>
      </c>
      <c r="C25" s="76" t="s">
        <v>74</v>
      </c>
      <c r="D25" s="72">
        <v>7</v>
      </c>
      <c r="E25" s="89" t="s">
        <v>105</v>
      </c>
      <c r="F25" s="72" t="s">
        <v>60</v>
      </c>
      <c r="G25" s="89" t="s">
        <v>106</v>
      </c>
      <c r="H25" s="89" t="s">
        <v>107</v>
      </c>
      <c r="I25" s="90">
        <v>1</v>
      </c>
      <c r="J25" s="91" t="s">
        <v>100</v>
      </c>
      <c r="K25" s="68" t="s">
        <v>65</v>
      </c>
      <c r="L25" s="92">
        <v>1</v>
      </c>
      <c r="M25" s="92">
        <v>1</v>
      </c>
      <c r="N25" s="92">
        <v>1</v>
      </c>
      <c r="O25" s="92">
        <v>1</v>
      </c>
      <c r="P25" s="94">
        <f t="shared" si="0"/>
        <v>1</v>
      </c>
      <c r="Q25" s="95" t="s">
        <v>78</v>
      </c>
      <c r="R25" s="96" t="s">
        <v>101</v>
      </c>
      <c r="S25" s="100" t="s">
        <v>108</v>
      </c>
      <c r="T25" s="68" t="s">
        <v>69</v>
      </c>
      <c r="U25" s="97" t="s">
        <v>70</v>
      </c>
      <c r="V25" s="160" t="s">
        <v>109</v>
      </c>
      <c r="W25" s="151">
        <f t="shared" si="1"/>
        <v>1</v>
      </c>
      <c r="X25" s="142">
        <v>1</v>
      </c>
      <c r="Y25" s="82">
        <f t="shared" si="2"/>
        <v>1</v>
      </c>
      <c r="Z25" s="138" t="s">
        <v>110</v>
      </c>
      <c r="AA25" s="178" t="s">
        <v>101</v>
      </c>
      <c r="AB25" s="80">
        <f t="shared" si="3"/>
        <v>1</v>
      </c>
      <c r="AC25" s="76"/>
      <c r="AD25" s="82">
        <f t="shared" si="4"/>
        <v>0</v>
      </c>
      <c r="AE25" s="72"/>
      <c r="AF25" s="98"/>
      <c r="AG25" s="80">
        <f t="shared" si="5"/>
        <v>1</v>
      </c>
      <c r="AH25" s="76"/>
      <c r="AI25" s="82">
        <f t="shared" si="6"/>
        <v>0</v>
      </c>
      <c r="AJ25" s="72"/>
      <c r="AK25" s="98"/>
      <c r="AL25" s="80">
        <f t="shared" si="7"/>
        <v>1</v>
      </c>
      <c r="AM25" s="76"/>
      <c r="AN25" s="82">
        <f t="shared" si="8"/>
        <v>0</v>
      </c>
      <c r="AO25" s="72"/>
      <c r="AP25" s="98"/>
      <c r="AQ25" s="84">
        <f t="shared" si="9"/>
        <v>1</v>
      </c>
      <c r="AR25" s="85">
        <f t="shared" si="10"/>
        <v>1</v>
      </c>
      <c r="AS25" s="82">
        <f t="shared" si="11"/>
        <v>1</v>
      </c>
      <c r="AT25" s="98"/>
      <c r="AU25" s="86"/>
    </row>
    <row r="26" spans="1:47" s="87" customFormat="1" ht="88.5" customHeight="1">
      <c r="A26" s="88">
        <v>4</v>
      </c>
      <c r="B26" s="73" t="s">
        <v>57</v>
      </c>
      <c r="C26" s="76" t="s">
        <v>74</v>
      </c>
      <c r="D26" s="72">
        <v>8</v>
      </c>
      <c r="E26" s="89" t="s">
        <v>111</v>
      </c>
      <c r="F26" s="72" t="s">
        <v>60</v>
      </c>
      <c r="G26" s="89" t="s">
        <v>112</v>
      </c>
      <c r="H26" s="89" t="s">
        <v>113</v>
      </c>
      <c r="I26" s="90">
        <v>0.95</v>
      </c>
      <c r="J26" s="91" t="s">
        <v>100</v>
      </c>
      <c r="K26" s="68" t="s">
        <v>65</v>
      </c>
      <c r="L26" s="92">
        <v>0.95</v>
      </c>
      <c r="M26" s="92">
        <v>1</v>
      </c>
      <c r="N26" s="92">
        <v>1</v>
      </c>
      <c r="O26" s="92">
        <v>1</v>
      </c>
      <c r="P26" s="94">
        <f t="shared" si="0"/>
        <v>1</v>
      </c>
      <c r="Q26" s="95" t="s">
        <v>78</v>
      </c>
      <c r="R26" s="101" t="s">
        <v>114</v>
      </c>
      <c r="S26" s="89" t="s">
        <v>108</v>
      </c>
      <c r="T26" s="68" t="s">
        <v>69</v>
      </c>
      <c r="U26" s="97" t="s">
        <v>115</v>
      </c>
      <c r="V26" s="160" t="s">
        <v>108</v>
      </c>
      <c r="W26" s="151">
        <f t="shared" si="1"/>
        <v>0.95</v>
      </c>
      <c r="X26" s="142">
        <v>1</v>
      </c>
      <c r="Y26" s="82">
        <f t="shared" si="2"/>
        <v>1.0526315789473684</v>
      </c>
      <c r="Z26" s="138" t="s">
        <v>116</v>
      </c>
      <c r="AA26" s="179" t="s">
        <v>114</v>
      </c>
      <c r="AB26" s="80">
        <f t="shared" si="3"/>
        <v>1</v>
      </c>
      <c r="AC26" s="76"/>
      <c r="AD26" s="82">
        <f t="shared" si="4"/>
        <v>0</v>
      </c>
      <c r="AE26" s="72"/>
      <c r="AF26" s="98"/>
      <c r="AG26" s="80">
        <f t="shared" si="5"/>
        <v>1</v>
      </c>
      <c r="AH26" s="76"/>
      <c r="AI26" s="82">
        <f t="shared" si="6"/>
        <v>0</v>
      </c>
      <c r="AJ26" s="72"/>
      <c r="AK26" s="98"/>
      <c r="AL26" s="80">
        <f t="shared" si="7"/>
        <v>1</v>
      </c>
      <c r="AM26" s="76"/>
      <c r="AN26" s="82">
        <f t="shared" si="8"/>
        <v>0</v>
      </c>
      <c r="AO26" s="72"/>
      <c r="AP26" s="98"/>
      <c r="AQ26" s="84">
        <f t="shared" si="9"/>
        <v>1</v>
      </c>
      <c r="AR26" s="85">
        <f t="shared" si="10"/>
        <v>1</v>
      </c>
      <c r="AS26" s="82">
        <f t="shared" si="11"/>
        <v>1</v>
      </c>
      <c r="AT26" s="98"/>
      <c r="AU26" s="86"/>
    </row>
    <row r="27" spans="1:47" s="87" customFormat="1" ht="88.5" customHeight="1">
      <c r="A27" s="88">
        <v>4</v>
      </c>
      <c r="B27" s="73" t="s">
        <v>57</v>
      </c>
      <c r="C27" s="72" t="s">
        <v>117</v>
      </c>
      <c r="D27" s="72">
        <v>9</v>
      </c>
      <c r="E27" s="102" t="s">
        <v>118</v>
      </c>
      <c r="F27" s="91" t="s">
        <v>97</v>
      </c>
      <c r="G27" s="102" t="s">
        <v>119</v>
      </c>
      <c r="H27" s="102" t="s">
        <v>120</v>
      </c>
      <c r="I27" s="72" t="s">
        <v>121</v>
      </c>
      <c r="J27" s="103" t="s">
        <v>122</v>
      </c>
      <c r="K27" s="102" t="s">
        <v>123</v>
      </c>
      <c r="L27" s="72">
        <v>1440</v>
      </c>
      <c r="M27" s="72">
        <v>2080</v>
      </c>
      <c r="N27" s="72">
        <v>2080</v>
      </c>
      <c r="O27" s="72">
        <v>2080</v>
      </c>
      <c r="P27" s="104">
        <f t="shared" ref="P27:P33" si="12">SUM(L27:O27)</f>
        <v>7680</v>
      </c>
      <c r="Q27" s="105" t="s">
        <v>78</v>
      </c>
      <c r="R27" s="106" t="s">
        <v>124</v>
      </c>
      <c r="S27" s="102" t="s">
        <v>125</v>
      </c>
      <c r="T27" s="102" t="s">
        <v>126</v>
      </c>
      <c r="U27" s="107" t="s">
        <v>127</v>
      </c>
      <c r="V27" s="161" t="s">
        <v>128</v>
      </c>
      <c r="W27" s="152">
        <f t="shared" si="1"/>
        <v>1440</v>
      </c>
      <c r="X27" s="143">
        <v>3890</v>
      </c>
      <c r="Y27" s="82">
        <f t="shared" si="2"/>
        <v>2.7013888888888888</v>
      </c>
      <c r="Z27" s="136" t="s">
        <v>129</v>
      </c>
      <c r="AA27" s="179" t="s">
        <v>124</v>
      </c>
      <c r="AB27" s="109">
        <f t="shared" si="3"/>
        <v>2080</v>
      </c>
      <c r="AC27" s="104"/>
      <c r="AD27" s="82">
        <f t="shared" si="4"/>
        <v>0</v>
      </c>
      <c r="AE27" s="72"/>
      <c r="AF27" s="98"/>
      <c r="AG27" s="109">
        <f t="shared" si="5"/>
        <v>2080</v>
      </c>
      <c r="AH27" s="104"/>
      <c r="AI27" s="82">
        <f t="shared" si="6"/>
        <v>0</v>
      </c>
      <c r="AJ27" s="72"/>
      <c r="AK27" s="98"/>
      <c r="AL27" s="109">
        <f t="shared" si="7"/>
        <v>2080</v>
      </c>
      <c r="AM27" s="104"/>
      <c r="AN27" s="82">
        <f t="shared" si="8"/>
        <v>0</v>
      </c>
      <c r="AO27" s="72"/>
      <c r="AP27" s="98"/>
      <c r="AQ27" s="110">
        <f t="shared" si="9"/>
        <v>7680</v>
      </c>
      <c r="AR27" s="111">
        <f t="shared" si="10"/>
        <v>3890</v>
      </c>
      <c r="AS27" s="82">
        <f t="shared" si="11"/>
        <v>0.50651041666666663</v>
      </c>
      <c r="AT27" s="98"/>
      <c r="AU27" s="86"/>
    </row>
    <row r="28" spans="1:47" s="87" customFormat="1" ht="88.5" customHeight="1">
      <c r="A28" s="88">
        <v>4</v>
      </c>
      <c r="B28" s="73" t="s">
        <v>57</v>
      </c>
      <c r="C28" s="72" t="s">
        <v>117</v>
      </c>
      <c r="D28" s="72">
        <v>10</v>
      </c>
      <c r="E28" s="102" t="s">
        <v>130</v>
      </c>
      <c r="F28" s="72" t="s">
        <v>60</v>
      </c>
      <c r="G28" s="102" t="s">
        <v>131</v>
      </c>
      <c r="H28" s="102" t="s">
        <v>132</v>
      </c>
      <c r="I28" s="72" t="s">
        <v>121</v>
      </c>
      <c r="J28" s="103" t="s">
        <v>122</v>
      </c>
      <c r="K28" s="102" t="s">
        <v>133</v>
      </c>
      <c r="L28" s="72">
        <v>840</v>
      </c>
      <c r="M28" s="72">
        <v>1160</v>
      </c>
      <c r="N28" s="72">
        <v>1160</v>
      </c>
      <c r="O28" s="72">
        <v>1160</v>
      </c>
      <c r="P28" s="104">
        <f t="shared" si="12"/>
        <v>4320</v>
      </c>
      <c r="Q28" s="105" t="s">
        <v>78</v>
      </c>
      <c r="R28" s="106" t="s">
        <v>134</v>
      </c>
      <c r="S28" s="102" t="s">
        <v>125</v>
      </c>
      <c r="T28" s="102" t="s">
        <v>126</v>
      </c>
      <c r="U28" s="107" t="s">
        <v>127</v>
      </c>
      <c r="V28" s="161" t="s">
        <v>128</v>
      </c>
      <c r="W28" s="152">
        <f t="shared" si="1"/>
        <v>840</v>
      </c>
      <c r="X28" s="144">
        <v>1034</v>
      </c>
      <c r="Y28" s="82">
        <f t="shared" si="2"/>
        <v>1.230952380952381</v>
      </c>
      <c r="Z28" s="138" t="s">
        <v>135</v>
      </c>
      <c r="AA28" s="179" t="s">
        <v>134</v>
      </c>
      <c r="AB28" s="109">
        <f t="shared" si="3"/>
        <v>1160</v>
      </c>
      <c r="AC28" s="104"/>
      <c r="AD28" s="82">
        <f t="shared" si="4"/>
        <v>0</v>
      </c>
      <c r="AE28" s="72"/>
      <c r="AF28" s="98"/>
      <c r="AG28" s="109">
        <f t="shared" si="5"/>
        <v>1160</v>
      </c>
      <c r="AH28" s="104"/>
      <c r="AI28" s="82">
        <f t="shared" si="6"/>
        <v>0</v>
      </c>
      <c r="AJ28" s="72"/>
      <c r="AK28" s="98"/>
      <c r="AL28" s="109">
        <f t="shared" si="7"/>
        <v>1160</v>
      </c>
      <c r="AM28" s="104"/>
      <c r="AN28" s="82">
        <f t="shared" si="8"/>
        <v>0</v>
      </c>
      <c r="AO28" s="72"/>
      <c r="AP28" s="98"/>
      <c r="AQ28" s="110">
        <f t="shared" si="9"/>
        <v>4320</v>
      </c>
      <c r="AR28" s="111">
        <f t="shared" si="10"/>
        <v>1034</v>
      </c>
      <c r="AS28" s="82">
        <f t="shared" si="11"/>
        <v>0.23935185185185184</v>
      </c>
      <c r="AT28" s="98"/>
      <c r="AU28" s="86"/>
    </row>
    <row r="29" spans="1:47" s="134" customFormat="1" ht="88.5" customHeight="1">
      <c r="A29" s="122">
        <v>4</v>
      </c>
      <c r="B29" s="71" t="s">
        <v>57</v>
      </c>
      <c r="C29" s="123" t="s">
        <v>117</v>
      </c>
      <c r="D29" s="123">
        <v>11</v>
      </c>
      <c r="E29" s="124" t="s">
        <v>136</v>
      </c>
      <c r="F29" s="123" t="s">
        <v>60</v>
      </c>
      <c r="G29" s="124" t="s">
        <v>137</v>
      </c>
      <c r="H29" s="124" t="s">
        <v>138</v>
      </c>
      <c r="I29" s="123" t="s">
        <v>121</v>
      </c>
      <c r="J29" s="125" t="s">
        <v>122</v>
      </c>
      <c r="K29" s="124" t="s">
        <v>139</v>
      </c>
      <c r="L29" s="123">
        <v>22</v>
      </c>
      <c r="M29" s="123">
        <v>63</v>
      </c>
      <c r="N29" s="123">
        <v>63</v>
      </c>
      <c r="O29" s="123">
        <v>32</v>
      </c>
      <c r="P29" s="126">
        <f t="shared" si="12"/>
        <v>180</v>
      </c>
      <c r="Q29" s="108" t="s">
        <v>78</v>
      </c>
      <c r="R29" s="106" t="s">
        <v>140</v>
      </c>
      <c r="S29" s="124" t="s">
        <v>141</v>
      </c>
      <c r="T29" s="124" t="s">
        <v>126</v>
      </c>
      <c r="U29" s="127" t="s">
        <v>127</v>
      </c>
      <c r="V29" s="161" t="s">
        <v>142</v>
      </c>
      <c r="W29" s="153">
        <f t="shared" si="1"/>
        <v>22</v>
      </c>
      <c r="X29" s="145">
        <v>42</v>
      </c>
      <c r="Y29" s="129">
        <f t="shared" si="2"/>
        <v>1.9090909090909092</v>
      </c>
      <c r="Z29" s="137" t="s">
        <v>143</v>
      </c>
      <c r="AA29" s="179" t="s">
        <v>140</v>
      </c>
      <c r="AB29" s="128">
        <f t="shared" si="3"/>
        <v>63</v>
      </c>
      <c r="AC29" s="126"/>
      <c r="AD29" s="129">
        <f t="shared" si="4"/>
        <v>0</v>
      </c>
      <c r="AE29" s="123"/>
      <c r="AF29" s="130"/>
      <c r="AG29" s="128">
        <f t="shared" si="5"/>
        <v>63</v>
      </c>
      <c r="AH29" s="126"/>
      <c r="AI29" s="129">
        <f t="shared" si="6"/>
        <v>0</v>
      </c>
      <c r="AJ29" s="123"/>
      <c r="AK29" s="130"/>
      <c r="AL29" s="128">
        <f t="shared" si="7"/>
        <v>32</v>
      </c>
      <c r="AM29" s="126"/>
      <c r="AN29" s="129">
        <f t="shared" si="8"/>
        <v>0</v>
      </c>
      <c r="AO29" s="123"/>
      <c r="AP29" s="130"/>
      <c r="AQ29" s="131">
        <f t="shared" si="9"/>
        <v>180</v>
      </c>
      <c r="AR29" s="132">
        <f t="shared" si="10"/>
        <v>42</v>
      </c>
      <c r="AS29" s="129">
        <f t="shared" si="11"/>
        <v>0.23333333333333334</v>
      </c>
      <c r="AT29" s="130"/>
      <c r="AU29" s="133"/>
    </row>
    <row r="30" spans="1:47" s="87" customFormat="1" ht="88.5" customHeight="1">
      <c r="A30" s="88">
        <v>4</v>
      </c>
      <c r="B30" s="73" t="s">
        <v>57</v>
      </c>
      <c r="C30" s="72" t="s">
        <v>117</v>
      </c>
      <c r="D30" s="72">
        <v>12</v>
      </c>
      <c r="E30" s="102" t="s">
        <v>144</v>
      </c>
      <c r="F30" s="91" t="s">
        <v>97</v>
      </c>
      <c r="G30" s="102" t="s">
        <v>145</v>
      </c>
      <c r="H30" s="102" t="s">
        <v>146</v>
      </c>
      <c r="I30" s="72" t="s">
        <v>121</v>
      </c>
      <c r="J30" s="103" t="s">
        <v>122</v>
      </c>
      <c r="K30" s="102" t="s">
        <v>147</v>
      </c>
      <c r="L30" s="72">
        <v>47</v>
      </c>
      <c r="M30" s="72">
        <v>93</v>
      </c>
      <c r="N30" s="72">
        <v>109</v>
      </c>
      <c r="O30" s="72">
        <v>61</v>
      </c>
      <c r="P30" s="104">
        <f t="shared" si="12"/>
        <v>310</v>
      </c>
      <c r="Q30" s="105" t="s">
        <v>78</v>
      </c>
      <c r="R30" s="106" t="s">
        <v>140</v>
      </c>
      <c r="S30" s="102" t="s">
        <v>141</v>
      </c>
      <c r="T30" s="102" t="s">
        <v>126</v>
      </c>
      <c r="U30" s="107" t="s">
        <v>127</v>
      </c>
      <c r="V30" s="161" t="s">
        <v>142</v>
      </c>
      <c r="W30" s="152">
        <f t="shared" si="1"/>
        <v>47</v>
      </c>
      <c r="X30" s="144">
        <v>118</v>
      </c>
      <c r="Y30" s="82">
        <f t="shared" si="2"/>
        <v>2.5106382978723403</v>
      </c>
      <c r="Z30" s="138" t="s">
        <v>148</v>
      </c>
      <c r="AA30" s="179" t="s">
        <v>140</v>
      </c>
      <c r="AB30" s="109">
        <f t="shared" si="3"/>
        <v>93</v>
      </c>
      <c r="AC30" s="104"/>
      <c r="AD30" s="82">
        <f t="shared" si="4"/>
        <v>0</v>
      </c>
      <c r="AE30" s="72"/>
      <c r="AF30" s="98"/>
      <c r="AG30" s="109">
        <f t="shared" si="5"/>
        <v>109</v>
      </c>
      <c r="AH30" s="104"/>
      <c r="AI30" s="82">
        <f t="shared" si="6"/>
        <v>0</v>
      </c>
      <c r="AJ30" s="72"/>
      <c r="AK30" s="98"/>
      <c r="AL30" s="109">
        <f t="shared" si="7"/>
        <v>61</v>
      </c>
      <c r="AM30" s="104"/>
      <c r="AN30" s="82">
        <f t="shared" si="8"/>
        <v>0</v>
      </c>
      <c r="AO30" s="72"/>
      <c r="AP30" s="98"/>
      <c r="AQ30" s="110">
        <f t="shared" si="9"/>
        <v>310</v>
      </c>
      <c r="AR30" s="111">
        <f t="shared" si="10"/>
        <v>118</v>
      </c>
      <c r="AS30" s="82">
        <f t="shared" si="11"/>
        <v>0.38064516129032255</v>
      </c>
      <c r="AT30" s="98"/>
      <c r="AU30" s="86"/>
    </row>
    <row r="31" spans="1:47" s="87" customFormat="1" ht="88.5" customHeight="1">
      <c r="A31" s="88">
        <v>4</v>
      </c>
      <c r="B31" s="73" t="s">
        <v>57</v>
      </c>
      <c r="C31" s="72" t="s">
        <v>117</v>
      </c>
      <c r="D31" s="72">
        <v>13</v>
      </c>
      <c r="E31" s="102" t="s">
        <v>149</v>
      </c>
      <c r="F31" s="91" t="s">
        <v>97</v>
      </c>
      <c r="G31" s="102" t="s">
        <v>150</v>
      </c>
      <c r="H31" s="102" t="s">
        <v>151</v>
      </c>
      <c r="I31" s="72" t="s">
        <v>121</v>
      </c>
      <c r="J31" s="103" t="s">
        <v>122</v>
      </c>
      <c r="K31" s="102" t="s">
        <v>152</v>
      </c>
      <c r="L31" s="72">
        <v>15</v>
      </c>
      <c r="M31" s="72">
        <v>24</v>
      </c>
      <c r="N31" s="72">
        <v>27</v>
      </c>
      <c r="O31" s="72">
        <v>24</v>
      </c>
      <c r="P31" s="104">
        <f t="shared" si="12"/>
        <v>90</v>
      </c>
      <c r="Q31" s="105" t="s">
        <v>78</v>
      </c>
      <c r="R31" s="112" t="s">
        <v>153</v>
      </c>
      <c r="S31" s="102" t="s">
        <v>154</v>
      </c>
      <c r="T31" s="102" t="s">
        <v>126</v>
      </c>
      <c r="U31" s="102" t="s">
        <v>126</v>
      </c>
      <c r="V31" s="161" t="s">
        <v>153</v>
      </c>
      <c r="W31" s="152">
        <f t="shared" si="1"/>
        <v>15</v>
      </c>
      <c r="X31" s="144">
        <v>17</v>
      </c>
      <c r="Y31" s="82">
        <f t="shared" si="2"/>
        <v>1.1333333333333333</v>
      </c>
      <c r="Z31" s="138" t="s">
        <v>155</v>
      </c>
      <c r="AA31" s="180" t="s">
        <v>153</v>
      </c>
      <c r="AB31" s="109">
        <f t="shared" si="3"/>
        <v>24</v>
      </c>
      <c r="AC31" s="104"/>
      <c r="AD31" s="82">
        <f t="shared" si="4"/>
        <v>0</v>
      </c>
      <c r="AE31" s="72"/>
      <c r="AF31" s="98"/>
      <c r="AG31" s="109">
        <f t="shared" si="5"/>
        <v>27</v>
      </c>
      <c r="AH31" s="104"/>
      <c r="AI31" s="82">
        <f t="shared" si="6"/>
        <v>0</v>
      </c>
      <c r="AJ31" s="72"/>
      <c r="AK31" s="98"/>
      <c r="AL31" s="109">
        <f t="shared" si="7"/>
        <v>24</v>
      </c>
      <c r="AM31" s="104"/>
      <c r="AN31" s="82">
        <f t="shared" si="8"/>
        <v>0</v>
      </c>
      <c r="AO31" s="72"/>
      <c r="AP31" s="98"/>
      <c r="AQ31" s="110">
        <f t="shared" si="9"/>
        <v>90</v>
      </c>
      <c r="AR31" s="111">
        <f t="shared" si="10"/>
        <v>17</v>
      </c>
      <c r="AS31" s="82">
        <f t="shared" si="11"/>
        <v>0.18888888888888888</v>
      </c>
      <c r="AT31" s="98"/>
      <c r="AU31" s="86"/>
    </row>
    <row r="32" spans="1:47" s="87" customFormat="1" ht="88.5" customHeight="1">
      <c r="A32" s="88">
        <v>4</v>
      </c>
      <c r="B32" s="73" t="s">
        <v>57</v>
      </c>
      <c r="C32" s="72" t="s">
        <v>117</v>
      </c>
      <c r="D32" s="72">
        <v>14</v>
      </c>
      <c r="E32" s="102" t="s">
        <v>156</v>
      </c>
      <c r="F32" s="91" t="s">
        <v>97</v>
      </c>
      <c r="G32" s="102" t="s">
        <v>157</v>
      </c>
      <c r="H32" s="102" t="s">
        <v>158</v>
      </c>
      <c r="I32" s="72" t="s">
        <v>121</v>
      </c>
      <c r="J32" s="103" t="s">
        <v>122</v>
      </c>
      <c r="K32" s="102" t="s">
        <v>152</v>
      </c>
      <c r="L32" s="72">
        <v>20</v>
      </c>
      <c r="M32" s="72">
        <v>50</v>
      </c>
      <c r="N32" s="72">
        <v>50</v>
      </c>
      <c r="O32" s="72">
        <v>40</v>
      </c>
      <c r="P32" s="104">
        <f t="shared" si="12"/>
        <v>160</v>
      </c>
      <c r="Q32" s="105" t="s">
        <v>78</v>
      </c>
      <c r="R32" s="112" t="s">
        <v>153</v>
      </c>
      <c r="S32" s="102" t="s">
        <v>154</v>
      </c>
      <c r="T32" s="102" t="s">
        <v>126</v>
      </c>
      <c r="U32" s="102" t="s">
        <v>126</v>
      </c>
      <c r="V32" s="161" t="s">
        <v>153</v>
      </c>
      <c r="W32" s="152">
        <f t="shared" si="1"/>
        <v>20</v>
      </c>
      <c r="X32" s="144">
        <v>43</v>
      </c>
      <c r="Y32" s="82">
        <f t="shared" si="2"/>
        <v>2.15</v>
      </c>
      <c r="Z32" s="138" t="s">
        <v>159</v>
      </c>
      <c r="AA32" s="180" t="s">
        <v>153</v>
      </c>
      <c r="AB32" s="109">
        <f t="shared" si="3"/>
        <v>50</v>
      </c>
      <c r="AC32" s="104"/>
      <c r="AD32" s="82">
        <f t="shared" si="4"/>
        <v>0</v>
      </c>
      <c r="AE32" s="72"/>
      <c r="AF32" s="98"/>
      <c r="AG32" s="109">
        <f t="shared" si="5"/>
        <v>50</v>
      </c>
      <c r="AH32" s="104"/>
      <c r="AI32" s="82">
        <f t="shared" si="6"/>
        <v>0</v>
      </c>
      <c r="AJ32" s="72"/>
      <c r="AK32" s="98"/>
      <c r="AL32" s="109">
        <f t="shared" si="7"/>
        <v>40</v>
      </c>
      <c r="AM32" s="104"/>
      <c r="AN32" s="82">
        <f t="shared" si="8"/>
        <v>0</v>
      </c>
      <c r="AO32" s="72"/>
      <c r="AP32" s="98"/>
      <c r="AQ32" s="110">
        <f t="shared" si="9"/>
        <v>160</v>
      </c>
      <c r="AR32" s="111">
        <f t="shared" si="10"/>
        <v>43</v>
      </c>
      <c r="AS32" s="82">
        <f t="shared" si="11"/>
        <v>0.26874999999999999</v>
      </c>
      <c r="AT32" s="98"/>
      <c r="AU32" s="86"/>
    </row>
    <row r="33" spans="1:49" s="87" customFormat="1" ht="88.5" customHeight="1">
      <c r="A33" s="88">
        <v>4</v>
      </c>
      <c r="B33" s="73" t="s">
        <v>57</v>
      </c>
      <c r="C33" s="72" t="s">
        <v>117</v>
      </c>
      <c r="D33" s="72">
        <v>15</v>
      </c>
      <c r="E33" s="102" t="s">
        <v>160</v>
      </c>
      <c r="F33" s="91" t="s">
        <v>97</v>
      </c>
      <c r="G33" s="102" t="s">
        <v>161</v>
      </c>
      <c r="H33" s="102" t="s">
        <v>162</v>
      </c>
      <c r="I33" s="72" t="s">
        <v>121</v>
      </c>
      <c r="J33" s="103" t="s">
        <v>122</v>
      </c>
      <c r="K33" s="102" t="s">
        <v>152</v>
      </c>
      <c r="L33" s="72">
        <v>7</v>
      </c>
      <c r="M33" s="72">
        <v>10</v>
      </c>
      <c r="N33" s="72">
        <v>10</v>
      </c>
      <c r="O33" s="72">
        <v>8</v>
      </c>
      <c r="P33" s="104">
        <f t="shared" si="12"/>
        <v>35</v>
      </c>
      <c r="Q33" s="113" t="s">
        <v>78</v>
      </c>
      <c r="R33" s="112" t="s">
        <v>153</v>
      </c>
      <c r="S33" s="102" t="s">
        <v>154</v>
      </c>
      <c r="T33" s="102" t="s">
        <v>126</v>
      </c>
      <c r="U33" s="102" t="s">
        <v>126</v>
      </c>
      <c r="V33" s="161" t="s">
        <v>153</v>
      </c>
      <c r="W33" s="154">
        <f t="shared" si="1"/>
        <v>7</v>
      </c>
      <c r="X33" s="155">
        <v>9</v>
      </c>
      <c r="Y33" s="156">
        <f t="shared" si="2"/>
        <v>1.2857142857142858</v>
      </c>
      <c r="Z33" s="157" t="s">
        <v>163</v>
      </c>
      <c r="AA33" s="181" t="s">
        <v>153</v>
      </c>
      <c r="AB33" s="109">
        <f t="shared" si="3"/>
        <v>10</v>
      </c>
      <c r="AC33" s="104"/>
      <c r="AD33" s="82">
        <f t="shared" si="4"/>
        <v>0</v>
      </c>
      <c r="AE33" s="72"/>
      <c r="AF33" s="98"/>
      <c r="AG33" s="109">
        <f t="shared" si="5"/>
        <v>10</v>
      </c>
      <c r="AH33" s="104"/>
      <c r="AI33" s="82">
        <f t="shared" si="6"/>
        <v>0</v>
      </c>
      <c r="AJ33" s="72"/>
      <c r="AK33" s="98"/>
      <c r="AL33" s="109">
        <f t="shared" si="7"/>
        <v>8</v>
      </c>
      <c r="AM33" s="104"/>
      <c r="AN33" s="82">
        <f t="shared" si="8"/>
        <v>0</v>
      </c>
      <c r="AO33" s="72"/>
      <c r="AP33" s="98"/>
      <c r="AQ33" s="110">
        <f t="shared" si="9"/>
        <v>35</v>
      </c>
      <c r="AR33" s="111">
        <f t="shared" si="10"/>
        <v>9</v>
      </c>
      <c r="AS33" s="82">
        <f t="shared" si="11"/>
        <v>0.25714285714285712</v>
      </c>
      <c r="AT33" s="98"/>
      <c r="AU33" s="86"/>
    </row>
    <row r="34" spans="1:49" s="30" customFormat="1" ht="15.75">
      <c r="A34" s="237" t="s">
        <v>164</v>
      </c>
      <c r="B34" s="238"/>
      <c r="C34" s="238"/>
      <c r="D34" s="238"/>
      <c r="E34" s="239"/>
      <c r="F34" s="58"/>
      <c r="G34" s="59"/>
      <c r="H34" s="59"/>
      <c r="I34" s="59"/>
      <c r="J34" s="59"/>
      <c r="K34" s="59"/>
      <c r="L34" s="59"/>
      <c r="M34" s="59"/>
      <c r="N34" s="59"/>
      <c r="O34" s="59"/>
      <c r="P34" s="59"/>
      <c r="Q34" s="59"/>
      <c r="R34" s="59"/>
      <c r="S34" s="59"/>
      <c r="T34" s="59"/>
      <c r="U34" s="59"/>
      <c r="V34" s="60"/>
      <c r="W34" s="240"/>
      <c r="X34" s="241"/>
      <c r="Y34" s="175">
        <f>AVERAGE(Y19:Y33)</f>
        <v>1.3234994114265428</v>
      </c>
      <c r="Z34" s="242"/>
      <c r="AA34" s="243"/>
      <c r="AB34" s="217"/>
      <c r="AC34" s="218"/>
      <c r="AD34" s="27">
        <f>AVERAGE(AD19:AD33)</f>
        <v>0</v>
      </c>
      <c r="AE34" s="215"/>
      <c r="AF34" s="216"/>
      <c r="AG34" s="217"/>
      <c r="AH34" s="218"/>
      <c r="AI34" s="27">
        <f>AVERAGE(AI19:AI33)</f>
        <v>0</v>
      </c>
      <c r="AJ34" s="215"/>
      <c r="AK34" s="216"/>
      <c r="AL34" s="244"/>
      <c r="AM34" s="245"/>
      <c r="AN34" s="27">
        <f>AVERAGE(AN19:AN33)</f>
        <v>0</v>
      </c>
      <c r="AO34" s="215"/>
      <c r="AP34" s="216"/>
      <c r="AQ34" s="217"/>
      <c r="AR34" s="218"/>
      <c r="AS34" s="27">
        <f>AVERAGE(AS19:AS33)</f>
        <v>0.38847151286840931</v>
      </c>
      <c r="AT34" s="28"/>
      <c r="AU34" s="29"/>
    </row>
    <row r="35" spans="1:49" s="43" customFormat="1" ht="90">
      <c r="A35" s="31">
        <v>7</v>
      </c>
      <c r="B35" s="32" t="s">
        <v>165</v>
      </c>
      <c r="C35" s="33" t="s">
        <v>166</v>
      </c>
      <c r="D35" s="31" t="s">
        <v>167</v>
      </c>
      <c r="E35" s="32" t="s">
        <v>168</v>
      </c>
      <c r="F35" s="32" t="s">
        <v>169</v>
      </c>
      <c r="G35" s="32" t="s">
        <v>170</v>
      </c>
      <c r="H35" s="32" t="s">
        <v>171</v>
      </c>
      <c r="I35" s="114" t="s">
        <v>172</v>
      </c>
      <c r="J35" s="32" t="s">
        <v>173</v>
      </c>
      <c r="K35" s="32" t="s">
        <v>174</v>
      </c>
      <c r="L35" s="34" t="s">
        <v>175</v>
      </c>
      <c r="M35" s="115">
        <v>0.8</v>
      </c>
      <c r="N35" s="34" t="s">
        <v>175</v>
      </c>
      <c r="O35" s="115">
        <v>0.8</v>
      </c>
      <c r="P35" s="116">
        <v>0.8</v>
      </c>
      <c r="Q35" s="35" t="s">
        <v>78</v>
      </c>
      <c r="R35" s="36" t="s">
        <v>176</v>
      </c>
      <c r="S35" s="32" t="s">
        <v>177</v>
      </c>
      <c r="T35" s="32" t="s">
        <v>178</v>
      </c>
      <c r="U35" s="37" t="s">
        <v>179</v>
      </c>
      <c r="V35" s="37" t="s">
        <v>180</v>
      </c>
      <c r="W35" s="165" t="str">
        <f>L35</f>
        <v>No programada</v>
      </c>
      <c r="X35" s="166" t="s">
        <v>72</v>
      </c>
      <c r="Y35" s="167" t="s">
        <v>181</v>
      </c>
      <c r="Z35" s="166" t="s">
        <v>182</v>
      </c>
      <c r="AA35" s="182" t="s">
        <v>176</v>
      </c>
      <c r="AB35" s="119">
        <f>M35</f>
        <v>0.8</v>
      </c>
      <c r="AC35" s="34"/>
      <c r="AD35" s="39">
        <v>0</v>
      </c>
      <c r="AE35" s="34"/>
      <c r="AF35" s="40"/>
      <c r="AG35" s="38" t="str">
        <f>N35</f>
        <v>No programada</v>
      </c>
      <c r="AH35" s="34"/>
      <c r="AI35" s="39">
        <v>0</v>
      </c>
      <c r="AJ35" s="34"/>
      <c r="AK35" s="40"/>
      <c r="AL35" s="119">
        <f>P35</f>
        <v>0.8</v>
      </c>
      <c r="AM35" s="34"/>
      <c r="AN35" s="39">
        <v>0</v>
      </c>
      <c r="AO35" s="34"/>
      <c r="AP35" s="40"/>
      <c r="AQ35" s="120">
        <f>P35</f>
        <v>0.8</v>
      </c>
      <c r="AR35" s="41"/>
      <c r="AS35" s="121">
        <f t="shared" ref="AS35:AS40" si="13">IFERROR((AR35/AQ35),0)</f>
        <v>0</v>
      </c>
      <c r="AT35" s="40"/>
      <c r="AU35" s="42"/>
    </row>
    <row r="36" spans="1:49" s="48" customFormat="1" ht="150">
      <c r="A36" s="44">
        <v>7</v>
      </c>
      <c r="B36" s="45" t="s">
        <v>165</v>
      </c>
      <c r="C36" s="33" t="s">
        <v>166</v>
      </c>
      <c r="D36" s="44" t="s">
        <v>183</v>
      </c>
      <c r="E36" s="45" t="s">
        <v>184</v>
      </c>
      <c r="F36" s="45" t="s">
        <v>169</v>
      </c>
      <c r="G36" s="45" t="s">
        <v>185</v>
      </c>
      <c r="H36" s="45" t="s">
        <v>186</v>
      </c>
      <c r="I36" s="45" t="s">
        <v>187</v>
      </c>
      <c r="J36" s="45" t="s">
        <v>173</v>
      </c>
      <c r="K36" s="45" t="s">
        <v>188</v>
      </c>
      <c r="L36" s="115">
        <v>1</v>
      </c>
      <c r="M36" s="115">
        <v>1</v>
      </c>
      <c r="N36" s="115">
        <v>1</v>
      </c>
      <c r="O36" s="115">
        <v>1</v>
      </c>
      <c r="P36" s="116">
        <v>1</v>
      </c>
      <c r="Q36" s="46" t="s">
        <v>78</v>
      </c>
      <c r="R36" s="47" t="s">
        <v>189</v>
      </c>
      <c r="S36" s="45" t="s">
        <v>190</v>
      </c>
      <c r="T36" s="32" t="s">
        <v>178</v>
      </c>
      <c r="U36" s="37" t="s">
        <v>191</v>
      </c>
      <c r="V36" s="174" t="s">
        <v>192</v>
      </c>
      <c r="W36" s="168">
        <f t="shared" ref="W36:W40" si="14">L36</f>
        <v>1</v>
      </c>
      <c r="X36" s="146">
        <v>1</v>
      </c>
      <c r="Y36" s="39">
        <f>IFERROR((X36/W36),0)</f>
        <v>1</v>
      </c>
      <c r="Z36" s="139" t="s">
        <v>193</v>
      </c>
      <c r="AA36" s="183" t="s">
        <v>189</v>
      </c>
      <c r="AB36" s="119">
        <f t="shared" ref="AB36:AB40" si="15">M36</f>
        <v>1</v>
      </c>
      <c r="AC36" s="34"/>
      <c r="AD36" s="39">
        <v>0</v>
      </c>
      <c r="AE36" s="34"/>
      <c r="AF36" s="40"/>
      <c r="AG36" s="118">
        <f t="shared" ref="AG36:AG40" si="16">N36</f>
        <v>1</v>
      </c>
      <c r="AH36" s="34"/>
      <c r="AI36" s="39">
        <v>0</v>
      </c>
      <c r="AJ36" s="34"/>
      <c r="AK36" s="40"/>
      <c r="AL36" s="119">
        <f t="shared" ref="AL36:AL40" si="17">P36</f>
        <v>1</v>
      </c>
      <c r="AM36" s="34"/>
      <c r="AN36" s="39">
        <v>0</v>
      </c>
      <c r="AO36" s="34"/>
      <c r="AP36" s="40"/>
      <c r="AQ36" s="120">
        <f t="shared" ref="AQ36:AQ40" si="18">P36</f>
        <v>1</v>
      </c>
      <c r="AR36" s="41"/>
      <c r="AS36" s="121">
        <f t="shared" si="13"/>
        <v>0</v>
      </c>
      <c r="AT36" s="40"/>
      <c r="AU36" s="42"/>
    </row>
    <row r="37" spans="1:49" s="48" customFormat="1" ht="409.6">
      <c r="A37" s="44">
        <v>7</v>
      </c>
      <c r="B37" s="45" t="s">
        <v>165</v>
      </c>
      <c r="C37" s="33" t="s">
        <v>194</v>
      </c>
      <c r="D37" s="44" t="s">
        <v>195</v>
      </c>
      <c r="E37" s="45" t="s">
        <v>196</v>
      </c>
      <c r="F37" s="45" t="s">
        <v>169</v>
      </c>
      <c r="G37" s="45" t="s">
        <v>197</v>
      </c>
      <c r="H37" s="45" t="s">
        <v>198</v>
      </c>
      <c r="I37" s="45" t="s">
        <v>187</v>
      </c>
      <c r="J37" s="45" t="s">
        <v>173</v>
      </c>
      <c r="K37" s="45" t="s">
        <v>199</v>
      </c>
      <c r="L37" s="34" t="s">
        <v>175</v>
      </c>
      <c r="M37" s="115">
        <v>1</v>
      </c>
      <c r="N37" s="115">
        <v>1</v>
      </c>
      <c r="O37" s="115">
        <v>1</v>
      </c>
      <c r="P37" s="116">
        <v>1</v>
      </c>
      <c r="Q37" s="117" t="s">
        <v>78</v>
      </c>
      <c r="R37" s="47" t="s">
        <v>200</v>
      </c>
      <c r="S37" s="45" t="s">
        <v>201</v>
      </c>
      <c r="T37" s="32" t="s">
        <v>178</v>
      </c>
      <c r="U37" s="37" t="s">
        <v>202</v>
      </c>
      <c r="V37" s="174" t="s">
        <v>203</v>
      </c>
      <c r="W37" s="169" t="str">
        <f t="shared" si="14"/>
        <v>No programada</v>
      </c>
      <c r="X37" s="147">
        <v>0.94</v>
      </c>
      <c r="Y37" s="325" t="s">
        <v>181</v>
      </c>
      <c r="Z37" s="140" t="s">
        <v>204</v>
      </c>
      <c r="AA37" s="183" t="s">
        <v>200</v>
      </c>
      <c r="AB37" s="119">
        <f t="shared" si="15"/>
        <v>1</v>
      </c>
      <c r="AC37" s="34"/>
      <c r="AD37" s="39">
        <v>0</v>
      </c>
      <c r="AE37" s="34"/>
      <c r="AF37" s="40"/>
      <c r="AG37" s="118">
        <f t="shared" si="16"/>
        <v>1</v>
      </c>
      <c r="AH37" s="34"/>
      <c r="AI37" s="39">
        <v>0</v>
      </c>
      <c r="AJ37" s="34"/>
      <c r="AK37" s="40"/>
      <c r="AL37" s="119">
        <f t="shared" si="17"/>
        <v>1</v>
      </c>
      <c r="AM37" s="34"/>
      <c r="AN37" s="39">
        <v>0</v>
      </c>
      <c r="AO37" s="34"/>
      <c r="AP37" s="40"/>
      <c r="AQ37" s="120">
        <f t="shared" si="18"/>
        <v>1</v>
      </c>
      <c r="AR37" s="41"/>
      <c r="AS37" s="121">
        <f t="shared" si="13"/>
        <v>0</v>
      </c>
      <c r="AT37" s="40"/>
      <c r="AU37" s="42"/>
    </row>
    <row r="38" spans="1:49" s="48" customFormat="1" ht="345">
      <c r="A38" s="44">
        <v>7</v>
      </c>
      <c r="B38" s="45" t="s">
        <v>165</v>
      </c>
      <c r="C38" s="33" t="s">
        <v>166</v>
      </c>
      <c r="D38" s="44" t="s">
        <v>205</v>
      </c>
      <c r="E38" s="45" t="s">
        <v>206</v>
      </c>
      <c r="F38" s="45" t="s">
        <v>169</v>
      </c>
      <c r="G38" s="45" t="s">
        <v>207</v>
      </c>
      <c r="H38" s="45" t="s">
        <v>208</v>
      </c>
      <c r="I38" s="45" t="s">
        <v>187</v>
      </c>
      <c r="J38" s="45" t="s">
        <v>173</v>
      </c>
      <c r="K38" s="45" t="s">
        <v>209</v>
      </c>
      <c r="L38" s="115">
        <v>1</v>
      </c>
      <c r="M38" s="34" t="s">
        <v>175</v>
      </c>
      <c r="N38" s="34" t="s">
        <v>175</v>
      </c>
      <c r="O38" s="115">
        <v>1</v>
      </c>
      <c r="P38" s="116">
        <v>1</v>
      </c>
      <c r="Q38" s="117" t="s">
        <v>78</v>
      </c>
      <c r="R38" s="47" t="s">
        <v>210</v>
      </c>
      <c r="S38" s="45" t="s">
        <v>211</v>
      </c>
      <c r="T38" s="32" t="s">
        <v>178</v>
      </c>
      <c r="U38" s="37" t="s">
        <v>191</v>
      </c>
      <c r="V38" s="174" t="s">
        <v>211</v>
      </c>
      <c r="W38" s="169">
        <f t="shared" si="14"/>
        <v>1</v>
      </c>
      <c r="X38" s="31" t="s">
        <v>72</v>
      </c>
      <c r="Y38" s="325">
        <v>1</v>
      </c>
      <c r="Z38" s="140" t="s">
        <v>212</v>
      </c>
      <c r="AA38" s="183" t="s">
        <v>210</v>
      </c>
      <c r="AB38" s="119" t="str">
        <f t="shared" si="15"/>
        <v>No programada</v>
      </c>
      <c r="AC38" s="34"/>
      <c r="AD38" s="39">
        <v>0</v>
      </c>
      <c r="AE38" s="34"/>
      <c r="AF38" s="40"/>
      <c r="AG38" s="38" t="str">
        <f t="shared" si="16"/>
        <v>No programada</v>
      </c>
      <c r="AH38" s="34"/>
      <c r="AI38" s="39">
        <v>0</v>
      </c>
      <c r="AJ38" s="34"/>
      <c r="AK38" s="40"/>
      <c r="AL38" s="119">
        <f t="shared" si="17"/>
        <v>1</v>
      </c>
      <c r="AM38" s="34"/>
      <c r="AN38" s="39">
        <v>0</v>
      </c>
      <c r="AO38" s="34"/>
      <c r="AP38" s="40"/>
      <c r="AQ38" s="120">
        <f t="shared" si="18"/>
        <v>1</v>
      </c>
      <c r="AR38" s="41"/>
      <c r="AS38" s="121">
        <f t="shared" si="13"/>
        <v>0</v>
      </c>
      <c r="AT38" s="40"/>
      <c r="AU38" s="42"/>
    </row>
    <row r="39" spans="1:49" s="48" customFormat="1" ht="118.5" customHeight="1">
      <c r="A39" s="44">
        <v>5</v>
      </c>
      <c r="B39" s="45" t="s">
        <v>213</v>
      </c>
      <c r="C39" s="33" t="s">
        <v>214</v>
      </c>
      <c r="D39" s="44" t="s">
        <v>215</v>
      </c>
      <c r="E39" s="45" t="s">
        <v>216</v>
      </c>
      <c r="F39" s="45" t="s">
        <v>169</v>
      </c>
      <c r="G39" s="45" t="s">
        <v>217</v>
      </c>
      <c r="H39" s="45" t="s">
        <v>218</v>
      </c>
      <c r="I39" s="45" t="s">
        <v>187</v>
      </c>
      <c r="J39" s="45" t="s">
        <v>64</v>
      </c>
      <c r="K39" s="45" t="s">
        <v>217</v>
      </c>
      <c r="L39" s="115">
        <v>0.33</v>
      </c>
      <c r="M39" s="115">
        <v>0.67</v>
      </c>
      <c r="N39" s="115">
        <v>0.84</v>
      </c>
      <c r="O39" s="115">
        <v>1</v>
      </c>
      <c r="P39" s="116">
        <v>1</v>
      </c>
      <c r="Q39" s="117" t="s">
        <v>78</v>
      </c>
      <c r="R39" s="47" t="s">
        <v>219</v>
      </c>
      <c r="S39" s="45" t="s">
        <v>220</v>
      </c>
      <c r="T39" s="32" t="s">
        <v>178</v>
      </c>
      <c r="U39" s="37" t="s">
        <v>221</v>
      </c>
      <c r="V39" s="174" t="s">
        <v>222</v>
      </c>
      <c r="W39" s="168">
        <f t="shared" si="14"/>
        <v>0.33</v>
      </c>
      <c r="X39" s="147">
        <f>49/49</f>
        <v>1</v>
      </c>
      <c r="Y39" s="39">
        <f t="shared" ref="Y37:Y40" si="19">IFERROR((X39/W39),0)</f>
        <v>3.0303030303030303</v>
      </c>
      <c r="Z39" s="140" t="s">
        <v>223</v>
      </c>
      <c r="AA39" s="183" t="s">
        <v>219</v>
      </c>
      <c r="AB39" s="119">
        <f t="shared" si="15"/>
        <v>0.67</v>
      </c>
      <c r="AC39" s="34"/>
      <c r="AD39" s="39">
        <v>0</v>
      </c>
      <c r="AE39" s="34"/>
      <c r="AF39" s="40"/>
      <c r="AG39" s="118">
        <f t="shared" si="16"/>
        <v>0.84</v>
      </c>
      <c r="AH39" s="34"/>
      <c r="AI39" s="39">
        <v>0</v>
      </c>
      <c r="AJ39" s="34"/>
      <c r="AK39" s="40"/>
      <c r="AL39" s="119">
        <f t="shared" si="17"/>
        <v>1</v>
      </c>
      <c r="AM39" s="34"/>
      <c r="AN39" s="39">
        <v>0</v>
      </c>
      <c r="AO39" s="34"/>
      <c r="AP39" s="40"/>
      <c r="AQ39" s="120">
        <f t="shared" si="18"/>
        <v>1</v>
      </c>
      <c r="AR39" s="41"/>
      <c r="AS39" s="121">
        <f t="shared" si="13"/>
        <v>0</v>
      </c>
      <c r="AT39" s="40"/>
      <c r="AU39" s="42"/>
    </row>
    <row r="40" spans="1:49" ht="138.75" customHeight="1">
      <c r="A40" s="44">
        <v>5</v>
      </c>
      <c r="B40" s="45" t="s">
        <v>213</v>
      </c>
      <c r="C40" s="33" t="s">
        <v>214</v>
      </c>
      <c r="D40" s="44" t="s">
        <v>224</v>
      </c>
      <c r="E40" s="45" t="s">
        <v>225</v>
      </c>
      <c r="F40" s="45" t="s">
        <v>169</v>
      </c>
      <c r="G40" s="45" t="s">
        <v>217</v>
      </c>
      <c r="H40" s="45" t="s">
        <v>226</v>
      </c>
      <c r="I40" s="45" t="s">
        <v>227</v>
      </c>
      <c r="J40" s="45" t="s">
        <v>64</v>
      </c>
      <c r="K40" s="45" t="s">
        <v>217</v>
      </c>
      <c r="L40" s="115">
        <v>0.2</v>
      </c>
      <c r="M40" s="115">
        <v>0.4</v>
      </c>
      <c r="N40" s="115">
        <v>0.6</v>
      </c>
      <c r="O40" s="115">
        <v>0.8</v>
      </c>
      <c r="P40" s="116">
        <v>0.8</v>
      </c>
      <c r="Q40" s="49" t="s">
        <v>78</v>
      </c>
      <c r="R40" s="47" t="s">
        <v>219</v>
      </c>
      <c r="S40" s="45" t="s">
        <v>222</v>
      </c>
      <c r="T40" s="32" t="s">
        <v>178</v>
      </c>
      <c r="U40" s="37" t="s">
        <v>221</v>
      </c>
      <c r="V40" s="174" t="s">
        <v>222</v>
      </c>
      <c r="W40" s="170">
        <f t="shared" si="14"/>
        <v>0.2</v>
      </c>
      <c r="X40" s="171">
        <v>0.76</v>
      </c>
      <c r="Y40" s="172">
        <f>IFERROR((X40/W40),0)</f>
        <v>3.8</v>
      </c>
      <c r="Z40" s="173" t="s">
        <v>228</v>
      </c>
      <c r="AA40" s="184" t="s">
        <v>219</v>
      </c>
      <c r="AB40" s="119">
        <f t="shared" si="15"/>
        <v>0.4</v>
      </c>
      <c r="AC40" s="34"/>
      <c r="AD40" s="39">
        <v>0</v>
      </c>
      <c r="AE40" s="34"/>
      <c r="AF40" s="40"/>
      <c r="AG40" s="118">
        <f t="shared" si="16"/>
        <v>0.6</v>
      </c>
      <c r="AH40" s="34"/>
      <c r="AI40" s="39">
        <v>0</v>
      </c>
      <c r="AJ40" s="34"/>
      <c r="AK40" s="40"/>
      <c r="AL40" s="119">
        <f t="shared" si="17"/>
        <v>0.8</v>
      </c>
      <c r="AM40" s="34"/>
      <c r="AN40" s="39">
        <v>0</v>
      </c>
      <c r="AO40" s="34"/>
      <c r="AP40" s="40"/>
      <c r="AQ40" s="120">
        <f t="shared" si="18"/>
        <v>0.8</v>
      </c>
      <c r="AR40" s="41"/>
      <c r="AS40" s="121">
        <f t="shared" si="13"/>
        <v>0</v>
      </c>
      <c r="AT40" s="40"/>
      <c r="AU40" s="42"/>
    </row>
    <row r="41" spans="1:49" ht="15.75">
      <c r="A41" s="219" t="s">
        <v>229</v>
      </c>
      <c r="B41" s="220"/>
      <c r="C41" s="220"/>
      <c r="D41" s="220"/>
      <c r="E41" s="221"/>
      <c r="F41" s="64"/>
      <c r="G41" s="65"/>
      <c r="H41" s="65"/>
      <c r="I41" s="65"/>
      <c r="J41" s="65"/>
      <c r="K41" s="65"/>
      <c r="L41" s="65"/>
      <c r="M41" s="65"/>
      <c r="N41" s="65"/>
      <c r="O41" s="65"/>
      <c r="P41" s="65"/>
      <c r="Q41" s="65"/>
      <c r="R41" s="65"/>
      <c r="S41" s="65"/>
      <c r="T41" s="65"/>
      <c r="U41" s="65"/>
      <c r="V41" s="66"/>
      <c r="W41" s="222"/>
      <c r="X41" s="223"/>
      <c r="Y41" s="176">
        <f>AVERAGE(Y35:Y40)</f>
        <v>2.2075757575757575</v>
      </c>
      <c r="Z41" s="224"/>
      <c r="AA41" s="225"/>
      <c r="AB41" s="211"/>
      <c r="AC41" s="212"/>
      <c r="AD41" s="50">
        <f>AVERAGE(AD35:AD40)</f>
        <v>0</v>
      </c>
      <c r="AE41" s="213"/>
      <c r="AF41" s="214"/>
      <c r="AG41" s="211"/>
      <c r="AH41" s="212"/>
      <c r="AI41" s="50">
        <f>AVERAGE(AI35:AI40)</f>
        <v>0</v>
      </c>
      <c r="AJ41" s="213"/>
      <c r="AK41" s="214"/>
      <c r="AL41" s="211"/>
      <c r="AM41" s="212"/>
      <c r="AN41" s="50">
        <f>AVERAGE(AN35:AN40)</f>
        <v>0</v>
      </c>
      <c r="AO41" s="213"/>
      <c r="AP41" s="214"/>
      <c r="AQ41" s="211"/>
      <c r="AR41" s="212"/>
      <c r="AS41" s="50">
        <f>AVERAGE(AS35:AS40)</f>
        <v>0</v>
      </c>
      <c r="AT41" s="51"/>
      <c r="AU41" s="52"/>
    </row>
    <row r="42" spans="1:49" ht="18.75">
      <c r="A42" s="226" t="s">
        <v>230</v>
      </c>
      <c r="B42" s="227"/>
      <c r="C42" s="227"/>
      <c r="D42" s="227"/>
      <c r="E42" s="228"/>
      <c r="F42" s="61"/>
      <c r="G42" s="62"/>
      <c r="H42" s="62"/>
      <c r="I42" s="62"/>
      <c r="J42" s="62"/>
      <c r="K42" s="62"/>
      <c r="L42" s="62"/>
      <c r="M42" s="62"/>
      <c r="N42" s="62"/>
      <c r="O42" s="62"/>
      <c r="P42" s="62"/>
      <c r="Q42" s="62"/>
      <c r="R42" s="62"/>
      <c r="S42" s="62"/>
      <c r="T42" s="62"/>
      <c r="U42" s="62"/>
      <c r="V42" s="63"/>
      <c r="W42" s="229"/>
      <c r="X42" s="230"/>
      <c r="Y42" s="53">
        <f>+((Y34*80%)+(Y41*20%))</f>
        <v>1.5003146806563858</v>
      </c>
      <c r="Z42" s="197"/>
      <c r="AA42" s="198"/>
      <c r="AB42" s="195"/>
      <c r="AC42" s="196"/>
      <c r="AD42" s="53">
        <f>+((AD34*80%)+(AD41*20%))</f>
        <v>0</v>
      </c>
      <c r="AE42" s="197"/>
      <c r="AF42" s="198"/>
      <c r="AG42" s="195"/>
      <c r="AH42" s="196"/>
      <c r="AI42" s="53">
        <f>+((AI34*80%)+(AI41*20%))</f>
        <v>0</v>
      </c>
      <c r="AJ42" s="197"/>
      <c r="AK42" s="198"/>
      <c r="AL42" s="195"/>
      <c r="AM42" s="196"/>
      <c r="AN42" s="53">
        <f>+((AN34*80%)+(AN41*20%))</f>
        <v>0</v>
      </c>
      <c r="AO42" s="197"/>
      <c r="AP42" s="198"/>
      <c r="AQ42" s="195"/>
      <c r="AR42" s="196"/>
      <c r="AS42" s="53">
        <f>+((AS34*80%)+(AS41*20%))</f>
        <v>0.31077721029472749</v>
      </c>
      <c r="AT42" s="54"/>
      <c r="AU42" s="55"/>
    </row>
    <row r="43" spans="1:49">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56"/>
      <c r="AE43" s="1"/>
      <c r="AF43" s="1"/>
      <c r="AG43" s="1"/>
      <c r="AH43" s="1"/>
      <c r="AI43" s="1"/>
      <c r="AJ43" s="1"/>
      <c r="AK43" s="1"/>
      <c r="AL43" s="1"/>
      <c r="AM43" s="1"/>
      <c r="AN43" s="1"/>
      <c r="AO43" s="1"/>
      <c r="AP43" s="1"/>
      <c r="AQ43" s="1"/>
      <c r="AR43" s="1"/>
      <c r="AS43" s="1"/>
      <c r="AT43" s="1"/>
      <c r="AU43" s="1"/>
      <c r="AV43" s="1"/>
      <c r="AW43" s="1"/>
    </row>
    <row r="44" spans="1:49">
      <c r="A44" s="1"/>
      <c r="B44" s="1"/>
      <c r="C44" s="1"/>
      <c r="D44" s="1"/>
      <c r="E44" s="57"/>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sheetData>
  <mergeCells count="97">
    <mergeCell ref="G7:H7"/>
    <mergeCell ref="G8:H8"/>
    <mergeCell ref="AC1:AC2"/>
    <mergeCell ref="A1:M1"/>
    <mergeCell ref="N1:R2"/>
    <mergeCell ref="S1:S2"/>
    <mergeCell ref="T1:T2"/>
    <mergeCell ref="U1:U2"/>
    <mergeCell ref="V1:V2"/>
    <mergeCell ref="X1:X2"/>
    <mergeCell ref="Y1:Y2"/>
    <mergeCell ref="Z1:Z2"/>
    <mergeCell ref="AA1:AA2"/>
    <mergeCell ref="AB1:AB2"/>
    <mergeCell ref="AW1:AW2"/>
    <mergeCell ref="A2:M2"/>
    <mergeCell ref="A3:R3"/>
    <mergeCell ref="A4:R4"/>
    <mergeCell ref="A6:B13"/>
    <mergeCell ref="C6:E13"/>
    <mergeCell ref="F6:M6"/>
    <mergeCell ref="I7:M7"/>
    <mergeCell ref="I8:M8"/>
    <mergeCell ref="AP1:AP2"/>
    <mergeCell ref="AQ1:AQ2"/>
    <mergeCell ref="AR1:AR2"/>
    <mergeCell ref="AS1:AS2"/>
    <mergeCell ref="AT1:AT2"/>
    <mergeCell ref="AU1:AU2"/>
    <mergeCell ref="AJ1:AJ2"/>
    <mergeCell ref="A15:B17"/>
    <mergeCell ref="C15:C18"/>
    <mergeCell ref="D15:F17"/>
    <mergeCell ref="G15:Q17"/>
    <mergeCell ref="AV1:AV2"/>
    <mergeCell ref="AK1:AK2"/>
    <mergeCell ref="AL1:AL2"/>
    <mergeCell ref="AM1:AM2"/>
    <mergeCell ref="AN1:AN2"/>
    <mergeCell ref="AO1:AO2"/>
    <mergeCell ref="AD1:AD2"/>
    <mergeCell ref="AE1:AE2"/>
    <mergeCell ref="AF1:AF2"/>
    <mergeCell ref="AG1:AG2"/>
    <mergeCell ref="AH1:AH2"/>
    <mergeCell ref="AI1:AI2"/>
    <mergeCell ref="AQ16:AT17"/>
    <mergeCell ref="A34:E34"/>
    <mergeCell ref="W34:X34"/>
    <mergeCell ref="Z34:AA34"/>
    <mergeCell ref="AB34:AC34"/>
    <mergeCell ref="AE34:AF34"/>
    <mergeCell ref="AG34:AH34"/>
    <mergeCell ref="AJ34:AK34"/>
    <mergeCell ref="AL34:AM34"/>
    <mergeCell ref="R15:V17"/>
    <mergeCell ref="W15:AA15"/>
    <mergeCell ref="AB15:AF15"/>
    <mergeCell ref="AG15:AK15"/>
    <mergeCell ref="AL15:AP15"/>
    <mergeCell ref="AQ15:AT15"/>
    <mergeCell ref="W16:AA17"/>
    <mergeCell ref="A42:E42"/>
    <mergeCell ref="W42:X42"/>
    <mergeCell ref="Z42:AA42"/>
    <mergeCell ref="AB42:AC42"/>
    <mergeCell ref="AE42:AF42"/>
    <mergeCell ref="A41:E41"/>
    <mergeCell ref="W41:X41"/>
    <mergeCell ref="Z41:AA41"/>
    <mergeCell ref="AB41:AC41"/>
    <mergeCell ref="AE41:AF41"/>
    <mergeCell ref="AQ42:AR42"/>
    <mergeCell ref="AL41:AM41"/>
    <mergeCell ref="AO41:AP41"/>
    <mergeCell ref="AQ41:AR41"/>
    <mergeCell ref="AO34:AP34"/>
    <mergeCell ref="AQ34:AR34"/>
    <mergeCell ref="G13:H13"/>
    <mergeCell ref="AL42:AM42"/>
    <mergeCell ref="AG42:AH42"/>
    <mergeCell ref="AJ42:AK42"/>
    <mergeCell ref="AB16:AF17"/>
    <mergeCell ref="AG16:AK17"/>
    <mergeCell ref="AL16:AP17"/>
    <mergeCell ref="I13:M13"/>
    <mergeCell ref="AO42:AP42"/>
    <mergeCell ref="AG41:AH41"/>
    <mergeCell ref="AJ41:AK41"/>
    <mergeCell ref="G9:H9"/>
    <mergeCell ref="I9:M9"/>
    <mergeCell ref="G10:H10"/>
    <mergeCell ref="I10:M10"/>
    <mergeCell ref="G12:H12"/>
    <mergeCell ref="I12:M12"/>
    <mergeCell ref="G11:H11"/>
    <mergeCell ref="I11:M11"/>
  </mergeCells>
  <dataValidations count="1">
    <dataValidation allowBlank="1" showInputMessage="1" showErrorMessage="1" error="Escriba un texto " promptTitle="Cualquier contenido" sqref="F24 F27 F30:F33" xr:uid="{7601E978-735A-419A-989B-FE7BD4F6EA56}"/>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6DF3B08D03B34B91F992FA5829B101" ma:contentTypeVersion="13" ma:contentTypeDescription="Crear nuevo documento." ma:contentTypeScope="" ma:versionID="cc955f964cef0544bbbbbbae69fb9f1f">
  <xsd:schema xmlns:xsd="http://www.w3.org/2001/XMLSchema" xmlns:xs="http://www.w3.org/2001/XMLSchema" xmlns:p="http://schemas.microsoft.com/office/2006/metadata/properties" xmlns:ns3="918d46ae-bc80-4b93-8345-0c7a35c27299" xmlns:ns4="5074ac74-b766-45bb-bfb7-2b9c165faf29" targetNamespace="http://schemas.microsoft.com/office/2006/metadata/properties" ma:root="true" ma:fieldsID="52adc75e7b8f0af577385e638f7f2ee5" ns3:_="" ns4:_="">
    <xsd:import namespace="918d46ae-bc80-4b93-8345-0c7a35c27299"/>
    <xsd:import namespace="5074ac74-b766-45bb-bfb7-2b9c165faf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8d46ae-bc80-4b93-8345-0c7a35c272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074ac74-b766-45bb-bfb7-2b9c165faf29" elementFormDefault="qualified">
    <xsd:import namespace="http://schemas.microsoft.com/office/2006/documentManagement/types"/>
    <xsd:import namespace="http://schemas.microsoft.com/office/infopath/2007/PartnerControls"/>
    <xsd:element name="SharedWithUsers" ma:index="1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description="" ma:internalName="SharedWithDetails" ma:readOnly="true">
      <xsd:simpleType>
        <xsd:restriction base="dms:Note">
          <xsd:maxLength value="255"/>
        </xsd:restriction>
      </xsd:simpleType>
    </xsd:element>
    <xsd:element name="SharingHintHash" ma:index="13" nillable="true" ma:displayName="Hash de la sugerencia para compartir"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01A0DD-42A1-4B91-BE5F-8433EFB5AED6}"/>
</file>

<file path=customXml/itemProps2.xml><?xml version="1.0" encoding="utf-8"?>
<ds:datastoreItem xmlns:ds="http://schemas.openxmlformats.org/officeDocument/2006/customXml" ds:itemID="{AC77369E-AE28-4DD1-97BD-D1E092F04384}"/>
</file>

<file path=customXml/itemProps3.xml><?xml version="1.0" encoding="utf-8"?>
<ds:datastoreItem xmlns:ds="http://schemas.openxmlformats.org/officeDocument/2006/customXml" ds:itemID="{75348804-F9F2-4846-BA87-C2B128F46D3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Niño González</dc:creator>
  <cp:keywords/>
  <dc:description/>
  <cp:lastModifiedBy/>
  <cp:revision/>
  <dcterms:created xsi:type="dcterms:W3CDTF">2021-12-02T18:50:00Z</dcterms:created>
  <dcterms:modified xsi:type="dcterms:W3CDTF">2022-04-18T22:45:05Z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0x010100376DF3B08D03B34B91F992FA5829B101</vt:lpwstr>
  </property>
</Properties>
</file>